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mckinsey-my.sharepoint.com/personal/tony_yang_mckinsey_com/Documents/Documents/Python/3. DKTrackerSnapshots/"/>
    </mc:Choice>
  </mc:AlternateContent>
  <xr:revisionPtr revIDLastSave="5826" documentId="8_{DB97A823-B595-48B7-851D-8D5CE0343F87}" xr6:coauthVersionLast="47" xr6:coauthVersionMax="47" xr10:uidLastSave="{193D4BFF-071F-4A05-9623-C29CFF7A2744}"/>
  <bookViews>
    <workbookView xWindow="-108" yWindow="-108" windowWidth="23256" windowHeight="13896" firstSheet="1"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8" l="1"/>
  <c r="D12" i="8"/>
  <c r="Q369" i="8"/>
  <c r="AI369" i="8" s="1"/>
  <c r="Q370" i="8"/>
  <c r="AI370" i="8" s="1"/>
  <c r="Q371" i="8"/>
  <c r="AI371" i="8" s="1"/>
  <c r="Q372" i="8"/>
  <c r="AI372" i="8" s="1"/>
  <c r="Q373" i="8"/>
  <c r="AI373" i="8" s="1"/>
  <c r="Q374" i="8"/>
  <c r="AI374" i="8" s="1"/>
  <c r="Q375" i="8"/>
  <c r="AI375" i="8" s="1"/>
  <c r="Q376" i="8"/>
  <c r="AI376" i="8" s="1"/>
  <c r="Q377" i="8"/>
  <c r="AI377" i="8" s="1"/>
  <c r="Q378" i="8"/>
  <c r="AI378" i="8" s="1"/>
  <c r="Q379" i="8"/>
  <c r="AI379" i="8" s="1"/>
  <c r="Q380" i="8"/>
  <c r="AI380" i="8" s="1"/>
  <c r="Q381" i="8"/>
  <c r="AI381" i="8" s="1"/>
  <c r="Q382" i="8"/>
  <c r="AI382" i="8" s="1"/>
  <c r="Q383" i="8"/>
  <c r="AI383" i="8" s="1"/>
  <c r="Q384" i="8"/>
  <c r="AI384" i="8" s="1"/>
  <c r="Q368" i="8"/>
  <c r="AI368" i="8" s="1"/>
  <c r="D369" i="8"/>
  <c r="V369" i="8" s="1"/>
  <c r="E369" i="8"/>
  <c r="W369" i="8" s="1"/>
  <c r="F369" i="8"/>
  <c r="X369" i="8" s="1"/>
  <c r="G369" i="8"/>
  <c r="Y369" i="8" s="1"/>
  <c r="H369" i="8"/>
  <c r="Z369" i="8" s="1"/>
  <c r="I369" i="8"/>
  <c r="AA369" i="8" s="1"/>
  <c r="J369" i="8"/>
  <c r="AB369" i="8" s="1"/>
  <c r="K369" i="8"/>
  <c r="AC369" i="8" s="1"/>
  <c r="L369" i="8"/>
  <c r="AD369" i="8" s="1"/>
  <c r="M369" i="8"/>
  <c r="AE369" i="8" s="1"/>
  <c r="N369" i="8"/>
  <c r="AF369" i="8" s="1"/>
  <c r="O369" i="8"/>
  <c r="AG369" i="8" s="1"/>
  <c r="D370" i="8"/>
  <c r="V370" i="8" s="1"/>
  <c r="E370" i="8"/>
  <c r="W370" i="8" s="1"/>
  <c r="F370" i="8"/>
  <c r="X370" i="8" s="1"/>
  <c r="G370" i="8"/>
  <c r="Y370" i="8" s="1"/>
  <c r="H370" i="8"/>
  <c r="Z370" i="8" s="1"/>
  <c r="I370" i="8"/>
  <c r="AA370" i="8" s="1"/>
  <c r="J370" i="8"/>
  <c r="AB370" i="8" s="1"/>
  <c r="K370" i="8"/>
  <c r="AC370" i="8" s="1"/>
  <c r="L370" i="8"/>
  <c r="AD370" i="8" s="1"/>
  <c r="M370" i="8"/>
  <c r="AE370" i="8" s="1"/>
  <c r="N370" i="8"/>
  <c r="AF370" i="8" s="1"/>
  <c r="O370" i="8"/>
  <c r="AG370" i="8" s="1"/>
  <c r="D371" i="8"/>
  <c r="V371" i="8" s="1"/>
  <c r="E371" i="8"/>
  <c r="W371" i="8" s="1"/>
  <c r="F371" i="8"/>
  <c r="X371" i="8" s="1"/>
  <c r="G371" i="8"/>
  <c r="Y371" i="8" s="1"/>
  <c r="H371" i="8"/>
  <c r="Z371" i="8" s="1"/>
  <c r="I371" i="8"/>
  <c r="AA371" i="8" s="1"/>
  <c r="J371" i="8"/>
  <c r="AB371" i="8" s="1"/>
  <c r="K371" i="8"/>
  <c r="AC371" i="8" s="1"/>
  <c r="L371" i="8"/>
  <c r="AD371" i="8" s="1"/>
  <c r="M371" i="8"/>
  <c r="AE371" i="8" s="1"/>
  <c r="N371" i="8"/>
  <c r="AF371" i="8" s="1"/>
  <c r="O371" i="8"/>
  <c r="AG371" i="8" s="1"/>
  <c r="D372" i="8"/>
  <c r="V372" i="8" s="1"/>
  <c r="E372" i="8"/>
  <c r="W372" i="8" s="1"/>
  <c r="F372" i="8"/>
  <c r="X372" i="8" s="1"/>
  <c r="G372" i="8"/>
  <c r="Y372" i="8" s="1"/>
  <c r="H372" i="8"/>
  <c r="Z372" i="8" s="1"/>
  <c r="I372" i="8"/>
  <c r="AA372" i="8" s="1"/>
  <c r="J372" i="8"/>
  <c r="AB372" i="8" s="1"/>
  <c r="K372" i="8"/>
  <c r="AC372" i="8" s="1"/>
  <c r="L372" i="8"/>
  <c r="AD372" i="8" s="1"/>
  <c r="M372" i="8"/>
  <c r="AE372" i="8" s="1"/>
  <c r="N372" i="8"/>
  <c r="AF372" i="8" s="1"/>
  <c r="O372" i="8"/>
  <c r="AG372" i="8" s="1"/>
  <c r="D373" i="8"/>
  <c r="V373" i="8" s="1"/>
  <c r="E373" i="8"/>
  <c r="W373" i="8" s="1"/>
  <c r="F373" i="8"/>
  <c r="X373" i="8" s="1"/>
  <c r="G373" i="8"/>
  <c r="Y373" i="8" s="1"/>
  <c r="H373" i="8"/>
  <c r="Z373" i="8" s="1"/>
  <c r="I373" i="8"/>
  <c r="AA373" i="8" s="1"/>
  <c r="J373" i="8"/>
  <c r="AB373" i="8" s="1"/>
  <c r="K373" i="8"/>
  <c r="AC373" i="8" s="1"/>
  <c r="L373" i="8"/>
  <c r="AD373" i="8" s="1"/>
  <c r="M373" i="8"/>
  <c r="AE373" i="8" s="1"/>
  <c r="N373" i="8"/>
  <c r="AF373" i="8" s="1"/>
  <c r="O373" i="8"/>
  <c r="AG373" i="8" s="1"/>
  <c r="D374" i="8"/>
  <c r="V374" i="8" s="1"/>
  <c r="E374" i="8"/>
  <c r="W374" i="8" s="1"/>
  <c r="F374" i="8"/>
  <c r="X374" i="8" s="1"/>
  <c r="G374" i="8"/>
  <c r="Y374" i="8" s="1"/>
  <c r="H374" i="8"/>
  <c r="Z374" i="8" s="1"/>
  <c r="I374" i="8"/>
  <c r="AA374" i="8" s="1"/>
  <c r="J374" i="8"/>
  <c r="AB374" i="8" s="1"/>
  <c r="K374" i="8"/>
  <c r="AC374" i="8" s="1"/>
  <c r="L374" i="8"/>
  <c r="AD374" i="8" s="1"/>
  <c r="M374" i="8"/>
  <c r="AE374" i="8" s="1"/>
  <c r="N374" i="8"/>
  <c r="AF374" i="8" s="1"/>
  <c r="O374" i="8"/>
  <c r="AG374" i="8" s="1"/>
  <c r="D375" i="8"/>
  <c r="V375" i="8" s="1"/>
  <c r="E375" i="8"/>
  <c r="W375" i="8" s="1"/>
  <c r="F375" i="8"/>
  <c r="X375" i="8" s="1"/>
  <c r="G375" i="8"/>
  <c r="Y375" i="8" s="1"/>
  <c r="H375" i="8"/>
  <c r="Z375" i="8" s="1"/>
  <c r="I375" i="8"/>
  <c r="AA375" i="8" s="1"/>
  <c r="J375" i="8"/>
  <c r="AB375" i="8" s="1"/>
  <c r="K375" i="8"/>
  <c r="AC375" i="8" s="1"/>
  <c r="L375" i="8"/>
  <c r="AD375" i="8" s="1"/>
  <c r="M375" i="8"/>
  <c r="AE375" i="8" s="1"/>
  <c r="N375" i="8"/>
  <c r="AF375" i="8" s="1"/>
  <c r="O375" i="8"/>
  <c r="AG375" i="8" s="1"/>
  <c r="D376" i="8"/>
  <c r="V376" i="8" s="1"/>
  <c r="E376" i="8"/>
  <c r="W376" i="8" s="1"/>
  <c r="F376" i="8"/>
  <c r="X376" i="8" s="1"/>
  <c r="G376" i="8"/>
  <c r="Y376" i="8" s="1"/>
  <c r="H376" i="8"/>
  <c r="Z376" i="8" s="1"/>
  <c r="I376" i="8"/>
  <c r="AA376" i="8" s="1"/>
  <c r="J376" i="8"/>
  <c r="AB376" i="8" s="1"/>
  <c r="K376" i="8"/>
  <c r="AC376" i="8" s="1"/>
  <c r="L376" i="8"/>
  <c r="AD376" i="8" s="1"/>
  <c r="M376" i="8"/>
  <c r="AE376" i="8" s="1"/>
  <c r="N376" i="8"/>
  <c r="AF376" i="8" s="1"/>
  <c r="O376" i="8"/>
  <c r="AG376" i="8" s="1"/>
  <c r="D377" i="8"/>
  <c r="V377" i="8" s="1"/>
  <c r="E377" i="8"/>
  <c r="W377" i="8" s="1"/>
  <c r="F377" i="8"/>
  <c r="X377" i="8" s="1"/>
  <c r="G377" i="8"/>
  <c r="Y377" i="8" s="1"/>
  <c r="H377" i="8"/>
  <c r="Z377" i="8" s="1"/>
  <c r="I377" i="8"/>
  <c r="AA377" i="8" s="1"/>
  <c r="J377" i="8"/>
  <c r="AB377" i="8" s="1"/>
  <c r="K377" i="8"/>
  <c r="AC377" i="8" s="1"/>
  <c r="L377" i="8"/>
  <c r="AD377" i="8" s="1"/>
  <c r="M377" i="8"/>
  <c r="AE377" i="8" s="1"/>
  <c r="N377" i="8"/>
  <c r="AF377" i="8" s="1"/>
  <c r="O377" i="8"/>
  <c r="AG377" i="8" s="1"/>
  <c r="D378" i="8"/>
  <c r="V378" i="8" s="1"/>
  <c r="E378" i="8"/>
  <c r="W378" i="8" s="1"/>
  <c r="F378" i="8"/>
  <c r="X378" i="8" s="1"/>
  <c r="G378" i="8"/>
  <c r="Y378" i="8" s="1"/>
  <c r="H378" i="8"/>
  <c r="Z378" i="8" s="1"/>
  <c r="I378" i="8"/>
  <c r="AA378" i="8" s="1"/>
  <c r="J378" i="8"/>
  <c r="AB378" i="8" s="1"/>
  <c r="K378" i="8"/>
  <c r="AC378" i="8" s="1"/>
  <c r="L378" i="8"/>
  <c r="AD378" i="8" s="1"/>
  <c r="M378" i="8"/>
  <c r="AE378" i="8" s="1"/>
  <c r="N378" i="8"/>
  <c r="AF378" i="8" s="1"/>
  <c r="O378" i="8"/>
  <c r="AG378" i="8" s="1"/>
  <c r="D379" i="8"/>
  <c r="V379" i="8" s="1"/>
  <c r="E379" i="8"/>
  <c r="W379" i="8" s="1"/>
  <c r="F379" i="8"/>
  <c r="X379" i="8" s="1"/>
  <c r="G379" i="8"/>
  <c r="Y379" i="8" s="1"/>
  <c r="H379" i="8"/>
  <c r="Z379" i="8" s="1"/>
  <c r="I379" i="8"/>
  <c r="AA379" i="8" s="1"/>
  <c r="J379" i="8"/>
  <c r="AB379" i="8" s="1"/>
  <c r="K379" i="8"/>
  <c r="AC379" i="8" s="1"/>
  <c r="L379" i="8"/>
  <c r="AD379" i="8" s="1"/>
  <c r="M379" i="8"/>
  <c r="AE379" i="8" s="1"/>
  <c r="N379" i="8"/>
  <c r="AF379" i="8" s="1"/>
  <c r="O379" i="8"/>
  <c r="AG379" i="8" s="1"/>
  <c r="D380" i="8"/>
  <c r="V380" i="8" s="1"/>
  <c r="E380" i="8"/>
  <c r="W380" i="8" s="1"/>
  <c r="F380" i="8"/>
  <c r="X380" i="8" s="1"/>
  <c r="G380" i="8"/>
  <c r="Y380" i="8" s="1"/>
  <c r="H380" i="8"/>
  <c r="Z380" i="8" s="1"/>
  <c r="I380" i="8"/>
  <c r="AA380" i="8" s="1"/>
  <c r="J380" i="8"/>
  <c r="AB380" i="8" s="1"/>
  <c r="K380" i="8"/>
  <c r="AC380" i="8" s="1"/>
  <c r="L380" i="8"/>
  <c r="AD380" i="8" s="1"/>
  <c r="M380" i="8"/>
  <c r="AE380" i="8" s="1"/>
  <c r="N380" i="8"/>
  <c r="AF380" i="8" s="1"/>
  <c r="O380" i="8"/>
  <c r="AG380" i="8" s="1"/>
  <c r="D381" i="8"/>
  <c r="V381" i="8" s="1"/>
  <c r="E381" i="8"/>
  <c r="W381" i="8" s="1"/>
  <c r="F381" i="8"/>
  <c r="X381" i="8" s="1"/>
  <c r="G381" i="8"/>
  <c r="Y381" i="8" s="1"/>
  <c r="H381" i="8"/>
  <c r="Z381" i="8" s="1"/>
  <c r="I381" i="8"/>
  <c r="AA381" i="8" s="1"/>
  <c r="J381" i="8"/>
  <c r="AB381" i="8" s="1"/>
  <c r="K381" i="8"/>
  <c r="AC381" i="8" s="1"/>
  <c r="L381" i="8"/>
  <c r="AD381" i="8" s="1"/>
  <c r="M381" i="8"/>
  <c r="AE381" i="8" s="1"/>
  <c r="N381" i="8"/>
  <c r="AF381" i="8" s="1"/>
  <c r="O381" i="8"/>
  <c r="AG381" i="8" s="1"/>
  <c r="D382" i="8"/>
  <c r="V382" i="8" s="1"/>
  <c r="E382" i="8"/>
  <c r="W382" i="8" s="1"/>
  <c r="F382" i="8"/>
  <c r="X382" i="8" s="1"/>
  <c r="G382" i="8"/>
  <c r="Y382" i="8" s="1"/>
  <c r="H382" i="8"/>
  <c r="Z382" i="8" s="1"/>
  <c r="I382" i="8"/>
  <c r="AA382" i="8" s="1"/>
  <c r="J382" i="8"/>
  <c r="AB382" i="8" s="1"/>
  <c r="K382" i="8"/>
  <c r="AC382" i="8" s="1"/>
  <c r="L382" i="8"/>
  <c r="AD382" i="8" s="1"/>
  <c r="M382" i="8"/>
  <c r="AE382" i="8" s="1"/>
  <c r="N382" i="8"/>
  <c r="AF382" i="8" s="1"/>
  <c r="O382" i="8"/>
  <c r="AG382" i="8" s="1"/>
  <c r="D383" i="8"/>
  <c r="V383" i="8" s="1"/>
  <c r="E383" i="8"/>
  <c r="W383" i="8" s="1"/>
  <c r="F383" i="8"/>
  <c r="X383" i="8" s="1"/>
  <c r="G383" i="8"/>
  <c r="Y383" i="8" s="1"/>
  <c r="H383" i="8"/>
  <c r="Z383" i="8" s="1"/>
  <c r="I383" i="8"/>
  <c r="AA383" i="8" s="1"/>
  <c r="J383" i="8"/>
  <c r="AB383" i="8" s="1"/>
  <c r="K383" i="8"/>
  <c r="AC383" i="8" s="1"/>
  <c r="L383" i="8"/>
  <c r="AD383" i="8" s="1"/>
  <c r="M383" i="8"/>
  <c r="AE383" i="8" s="1"/>
  <c r="N383" i="8"/>
  <c r="AF383" i="8" s="1"/>
  <c r="O383" i="8"/>
  <c r="AG383" i="8" s="1"/>
  <c r="D384" i="8"/>
  <c r="V384" i="8" s="1"/>
  <c r="E384" i="8"/>
  <c r="W384" i="8" s="1"/>
  <c r="F384" i="8"/>
  <c r="X384" i="8" s="1"/>
  <c r="G384" i="8"/>
  <c r="Y384" i="8" s="1"/>
  <c r="H384" i="8"/>
  <c r="Z384" i="8" s="1"/>
  <c r="I384" i="8"/>
  <c r="AA384" i="8" s="1"/>
  <c r="J384" i="8"/>
  <c r="AB384" i="8" s="1"/>
  <c r="K384" i="8"/>
  <c r="AC384" i="8" s="1"/>
  <c r="L384" i="8"/>
  <c r="AD384" i="8" s="1"/>
  <c r="M384" i="8"/>
  <c r="AE384" i="8" s="1"/>
  <c r="N384" i="8"/>
  <c r="AF384" i="8" s="1"/>
  <c r="O384" i="8"/>
  <c r="AG384" i="8" s="1"/>
  <c r="E368" i="8"/>
  <c r="W368" i="8" s="1"/>
  <c r="F368" i="8"/>
  <c r="X368" i="8" s="1"/>
  <c r="G368" i="8"/>
  <c r="Y368" i="8" s="1"/>
  <c r="H368" i="8"/>
  <c r="Z368" i="8" s="1"/>
  <c r="I368" i="8"/>
  <c r="AA368" i="8" s="1"/>
  <c r="J368" i="8"/>
  <c r="AB368" i="8" s="1"/>
  <c r="K368" i="8"/>
  <c r="AC368" i="8" s="1"/>
  <c r="L368" i="8"/>
  <c r="AD368" i="8" s="1"/>
  <c r="M368" i="8"/>
  <c r="AE368" i="8" s="1"/>
  <c r="N368" i="8"/>
  <c r="AF368" i="8" s="1"/>
  <c r="O368" i="8"/>
  <c r="AG368" i="8" s="1"/>
  <c r="D368" i="8"/>
  <c r="V368" i="8" s="1"/>
  <c r="Q307" i="8"/>
  <c r="AI307" i="8" s="1"/>
  <c r="Q308" i="8"/>
  <c r="AI308" i="8" s="1"/>
  <c r="Q309" i="8"/>
  <c r="AI309" i="8" s="1"/>
  <c r="Q310" i="8"/>
  <c r="AI310" i="8" s="1"/>
  <c r="Q311" i="8"/>
  <c r="AI311" i="8" s="1"/>
  <c r="Q312" i="8"/>
  <c r="AI312" i="8" s="1"/>
  <c r="Q313" i="8"/>
  <c r="AI313" i="8" s="1"/>
  <c r="Q314" i="8"/>
  <c r="AI314" i="8" s="1"/>
  <c r="Q315" i="8"/>
  <c r="AI315" i="8" s="1"/>
  <c r="Q316" i="8"/>
  <c r="AI316" i="8" s="1"/>
  <c r="Q317" i="8"/>
  <c r="AI317" i="8" s="1"/>
  <c r="Q318" i="8"/>
  <c r="AI318" i="8" s="1"/>
  <c r="Q319" i="8"/>
  <c r="AI319" i="8" s="1"/>
  <c r="Q320" i="8"/>
  <c r="AI320" i="8" s="1"/>
  <c r="Q321" i="8"/>
  <c r="AI321" i="8" s="1"/>
  <c r="Q322" i="8"/>
  <c r="AI322" i="8" s="1"/>
  <c r="Q306" i="8"/>
  <c r="AI306" i="8" s="1"/>
  <c r="D307" i="8"/>
  <c r="V307" i="8" s="1"/>
  <c r="E307" i="8"/>
  <c r="W307" i="8" s="1"/>
  <c r="F307" i="8"/>
  <c r="X307" i="8" s="1"/>
  <c r="G307" i="8"/>
  <c r="Y307" i="8" s="1"/>
  <c r="H307" i="8"/>
  <c r="Z307" i="8" s="1"/>
  <c r="I307" i="8"/>
  <c r="AA307" i="8" s="1"/>
  <c r="J307" i="8"/>
  <c r="AB307" i="8" s="1"/>
  <c r="K307" i="8"/>
  <c r="AC307" i="8" s="1"/>
  <c r="L307" i="8"/>
  <c r="AD307" i="8" s="1"/>
  <c r="M307" i="8"/>
  <c r="AE307" i="8" s="1"/>
  <c r="N307" i="8"/>
  <c r="AF307" i="8" s="1"/>
  <c r="O307" i="8"/>
  <c r="AG307" i="8" s="1"/>
  <c r="D308" i="8"/>
  <c r="V308" i="8" s="1"/>
  <c r="E308" i="8"/>
  <c r="W308" i="8" s="1"/>
  <c r="F308" i="8"/>
  <c r="X308" i="8" s="1"/>
  <c r="G308" i="8"/>
  <c r="Y308" i="8" s="1"/>
  <c r="H308" i="8"/>
  <c r="Z308" i="8" s="1"/>
  <c r="I308" i="8"/>
  <c r="AA308" i="8" s="1"/>
  <c r="J308" i="8"/>
  <c r="AB308" i="8" s="1"/>
  <c r="K308" i="8"/>
  <c r="AC308" i="8" s="1"/>
  <c r="L308" i="8"/>
  <c r="AD308" i="8" s="1"/>
  <c r="M308" i="8"/>
  <c r="AE308" i="8" s="1"/>
  <c r="N308" i="8"/>
  <c r="AF308" i="8" s="1"/>
  <c r="O308" i="8"/>
  <c r="AG308" i="8" s="1"/>
  <c r="D309" i="8"/>
  <c r="V309" i="8" s="1"/>
  <c r="E309" i="8"/>
  <c r="W309" i="8" s="1"/>
  <c r="F309" i="8"/>
  <c r="X309" i="8" s="1"/>
  <c r="G309" i="8"/>
  <c r="Y309" i="8" s="1"/>
  <c r="H309" i="8"/>
  <c r="Z309" i="8" s="1"/>
  <c r="I309" i="8"/>
  <c r="AA309" i="8" s="1"/>
  <c r="J309" i="8"/>
  <c r="AB309" i="8" s="1"/>
  <c r="K309" i="8"/>
  <c r="AC309" i="8" s="1"/>
  <c r="L309" i="8"/>
  <c r="AD309" i="8" s="1"/>
  <c r="M309" i="8"/>
  <c r="AE309" i="8" s="1"/>
  <c r="N309" i="8"/>
  <c r="AF309" i="8" s="1"/>
  <c r="O309" i="8"/>
  <c r="AG309" i="8" s="1"/>
  <c r="D310" i="8"/>
  <c r="V310" i="8" s="1"/>
  <c r="E310" i="8"/>
  <c r="W310" i="8" s="1"/>
  <c r="F310" i="8"/>
  <c r="X310" i="8" s="1"/>
  <c r="G310" i="8"/>
  <c r="Y310" i="8" s="1"/>
  <c r="H310" i="8"/>
  <c r="Z310" i="8" s="1"/>
  <c r="I310" i="8"/>
  <c r="AA310" i="8" s="1"/>
  <c r="J310" i="8"/>
  <c r="AB310" i="8" s="1"/>
  <c r="K310" i="8"/>
  <c r="AC310" i="8" s="1"/>
  <c r="L310" i="8"/>
  <c r="AD310" i="8" s="1"/>
  <c r="M310" i="8"/>
  <c r="AE310" i="8" s="1"/>
  <c r="N310" i="8"/>
  <c r="AF310" i="8" s="1"/>
  <c r="O310" i="8"/>
  <c r="AG310" i="8" s="1"/>
  <c r="D311" i="8"/>
  <c r="V311" i="8" s="1"/>
  <c r="E311" i="8"/>
  <c r="W311" i="8" s="1"/>
  <c r="F311" i="8"/>
  <c r="X311" i="8" s="1"/>
  <c r="G311" i="8"/>
  <c r="Y311" i="8" s="1"/>
  <c r="H311" i="8"/>
  <c r="Z311" i="8" s="1"/>
  <c r="I311" i="8"/>
  <c r="AA311" i="8" s="1"/>
  <c r="J311" i="8"/>
  <c r="AB311" i="8" s="1"/>
  <c r="K311" i="8"/>
  <c r="AC311" i="8" s="1"/>
  <c r="L311" i="8"/>
  <c r="AD311" i="8" s="1"/>
  <c r="M311" i="8"/>
  <c r="AE311" i="8" s="1"/>
  <c r="N311" i="8"/>
  <c r="AF311" i="8" s="1"/>
  <c r="O311" i="8"/>
  <c r="AG311" i="8" s="1"/>
  <c r="D312" i="8"/>
  <c r="V312" i="8" s="1"/>
  <c r="E312" i="8"/>
  <c r="W312" i="8" s="1"/>
  <c r="F312" i="8"/>
  <c r="X312" i="8" s="1"/>
  <c r="G312" i="8"/>
  <c r="Y312" i="8" s="1"/>
  <c r="H312" i="8"/>
  <c r="Z312" i="8" s="1"/>
  <c r="I312" i="8"/>
  <c r="AA312" i="8" s="1"/>
  <c r="J312" i="8"/>
  <c r="AB312" i="8" s="1"/>
  <c r="K312" i="8"/>
  <c r="AC312" i="8" s="1"/>
  <c r="L312" i="8"/>
  <c r="AD312" i="8" s="1"/>
  <c r="M312" i="8"/>
  <c r="AE312" i="8" s="1"/>
  <c r="N312" i="8"/>
  <c r="AF312" i="8" s="1"/>
  <c r="O312" i="8"/>
  <c r="AG312" i="8" s="1"/>
  <c r="D313" i="8"/>
  <c r="V313" i="8" s="1"/>
  <c r="E313" i="8"/>
  <c r="W313" i="8" s="1"/>
  <c r="F313" i="8"/>
  <c r="X313" i="8" s="1"/>
  <c r="G313" i="8"/>
  <c r="Y313" i="8" s="1"/>
  <c r="H313" i="8"/>
  <c r="Z313" i="8" s="1"/>
  <c r="I313" i="8"/>
  <c r="AA313" i="8" s="1"/>
  <c r="J313" i="8"/>
  <c r="AB313" i="8" s="1"/>
  <c r="K313" i="8"/>
  <c r="AC313" i="8" s="1"/>
  <c r="L313" i="8"/>
  <c r="AD313" i="8" s="1"/>
  <c r="M313" i="8"/>
  <c r="AE313" i="8" s="1"/>
  <c r="N313" i="8"/>
  <c r="AF313" i="8" s="1"/>
  <c r="O313" i="8"/>
  <c r="AG313" i="8" s="1"/>
  <c r="D314" i="8"/>
  <c r="V314" i="8" s="1"/>
  <c r="E314" i="8"/>
  <c r="W314" i="8" s="1"/>
  <c r="F314" i="8"/>
  <c r="X314" i="8" s="1"/>
  <c r="G314" i="8"/>
  <c r="Y314" i="8" s="1"/>
  <c r="H314" i="8"/>
  <c r="Z314" i="8" s="1"/>
  <c r="I314" i="8"/>
  <c r="AA314" i="8" s="1"/>
  <c r="J314" i="8"/>
  <c r="AB314" i="8" s="1"/>
  <c r="K314" i="8"/>
  <c r="AC314" i="8" s="1"/>
  <c r="L314" i="8"/>
  <c r="AD314" i="8" s="1"/>
  <c r="M314" i="8"/>
  <c r="AE314" i="8" s="1"/>
  <c r="N314" i="8"/>
  <c r="AF314" i="8" s="1"/>
  <c r="O314" i="8"/>
  <c r="AG314" i="8" s="1"/>
  <c r="D315" i="8"/>
  <c r="V315" i="8" s="1"/>
  <c r="E315" i="8"/>
  <c r="W315" i="8" s="1"/>
  <c r="F315" i="8"/>
  <c r="X315" i="8" s="1"/>
  <c r="G315" i="8"/>
  <c r="Y315" i="8" s="1"/>
  <c r="H315" i="8"/>
  <c r="Z315" i="8" s="1"/>
  <c r="I315" i="8"/>
  <c r="AA315" i="8" s="1"/>
  <c r="J315" i="8"/>
  <c r="AB315" i="8" s="1"/>
  <c r="K315" i="8"/>
  <c r="AC315" i="8" s="1"/>
  <c r="L315" i="8"/>
  <c r="AD315" i="8" s="1"/>
  <c r="M315" i="8"/>
  <c r="AE315" i="8" s="1"/>
  <c r="N315" i="8"/>
  <c r="AF315" i="8" s="1"/>
  <c r="O315" i="8"/>
  <c r="AG315" i="8" s="1"/>
  <c r="D316" i="8"/>
  <c r="V316" i="8" s="1"/>
  <c r="E316" i="8"/>
  <c r="W316" i="8" s="1"/>
  <c r="F316" i="8"/>
  <c r="X316" i="8" s="1"/>
  <c r="G316" i="8"/>
  <c r="Y316" i="8" s="1"/>
  <c r="H316" i="8"/>
  <c r="Z316" i="8" s="1"/>
  <c r="I316" i="8"/>
  <c r="AA316" i="8" s="1"/>
  <c r="J316" i="8"/>
  <c r="AB316" i="8" s="1"/>
  <c r="K316" i="8"/>
  <c r="AC316" i="8" s="1"/>
  <c r="L316" i="8"/>
  <c r="AD316" i="8" s="1"/>
  <c r="M316" i="8"/>
  <c r="AE316" i="8" s="1"/>
  <c r="N316" i="8"/>
  <c r="AF316" i="8" s="1"/>
  <c r="O316" i="8"/>
  <c r="AG316" i="8" s="1"/>
  <c r="D317" i="8"/>
  <c r="V317" i="8" s="1"/>
  <c r="E317" i="8"/>
  <c r="W317" i="8" s="1"/>
  <c r="F317" i="8"/>
  <c r="X317" i="8" s="1"/>
  <c r="G317" i="8"/>
  <c r="Y317" i="8" s="1"/>
  <c r="H317" i="8"/>
  <c r="Z317" i="8" s="1"/>
  <c r="I317" i="8"/>
  <c r="AA317" i="8" s="1"/>
  <c r="J317" i="8"/>
  <c r="AB317" i="8" s="1"/>
  <c r="K317" i="8"/>
  <c r="AC317" i="8" s="1"/>
  <c r="L317" i="8"/>
  <c r="AD317" i="8" s="1"/>
  <c r="M317" i="8"/>
  <c r="AE317" i="8" s="1"/>
  <c r="N317" i="8"/>
  <c r="AF317" i="8" s="1"/>
  <c r="O317" i="8"/>
  <c r="AG317" i="8" s="1"/>
  <c r="D318" i="8"/>
  <c r="V318" i="8" s="1"/>
  <c r="E318" i="8"/>
  <c r="W318" i="8" s="1"/>
  <c r="F318" i="8"/>
  <c r="X318" i="8" s="1"/>
  <c r="G318" i="8"/>
  <c r="Y318" i="8" s="1"/>
  <c r="H318" i="8"/>
  <c r="Z318" i="8" s="1"/>
  <c r="I318" i="8"/>
  <c r="AA318" i="8" s="1"/>
  <c r="J318" i="8"/>
  <c r="AB318" i="8" s="1"/>
  <c r="K318" i="8"/>
  <c r="AC318" i="8" s="1"/>
  <c r="L318" i="8"/>
  <c r="AD318" i="8" s="1"/>
  <c r="M318" i="8"/>
  <c r="AE318" i="8" s="1"/>
  <c r="N318" i="8"/>
  <c r="AF318" i="8" s="1"/>
  <c r="O318" i="8"/>
  <c r="AG318" i="8" s="1"/>
  <c r="D319" i="8"/>
  <c r="V319" i="8" s="1"/>
  <c r="E319" i="8"/>
  <c r="W319" i="8" s="1"/>
  <c r="F319" i="8"/>
  <c r="X319" i="8" s="1"/>
  <c r="G319" i="8"/>
  <c r="Y319" i="8" s="1"/>
  <c r="H319" i="8"/>
  <c r="Z319" i="8" s="1"/>
  <c r="I319" i="8"/>
  <c r="AA319" i="8" s="1"/>
  <c r="J319" i="8"/>
  <c r="AB319" i="8" s="1"/>
  <c r="K319" i="8"/>
  <c r="AC319" i="8" s="1"/>
  <c r="L319" i="8"/>
  <c r="AD319" i="8" s="1"/>
  <c r="M319" i="8"/>
  <c r="AE319" i="8" s="1"/>
  <c r="N319" i="8"/>
  <c r="AF319" i="8" s="1"/>
  <c r="O319" i="8"/>
  <c r="AG319" i="8" s="1"/>
  <c r="D320" i="8"/>
  <c r="V320" i="8" s="1"/>
  <c r="E320" i="8"/>
  <c r="W320" i="8" s="1"/>
  <c r="F320" i="8"/>
  <c r="X320" i="8" s="1"/>
  <c r="G320" i="8"/>
  <c r="Y320" i="8" s="1"/>
  <c r="H320" i="8"/>
  <c r="Z320" i="8" s="1"/>
  <c r="I320" i="8"/>
  <c r="AA320" i="8" s="1"/>
  <c r="J320" i="8"/>
  <c r="AB320" i="8" s="1"/>
  <c r="K320" i="8"/>
  <c r="AC320" i="8" s="1"/>
  <c r="L320" i="8"/>
  <c r="AD320" i="8" s="1"/>
  <c r="M320" i="8"/>
  <c r="AE320" i="8" s="1"/>
  <c r="N320" i="8"/>
  <c r="AF320" i="8" s="1"/>
  <c r="O320" i="8"/>
  <c r="AG320" i="8" s="1"/>
  <c r="D321" i="8"/>
  <c r="V321" i="8" s="1"/>
  <c r="E321" i="8"/>
  <c r="W321" i="8" s="1"/>
  <c r="F321" i="8"/>
  <c r="X321" i="8" s="1"/>
  <c r="G321" i="8"/>
  <c r="Y321" i="8" s="1"/>
  <c r="H321" i="8"/>
  <c r="Z321" i="8" s="1"/>
  <c r="I321" i="8"/>
  <c r="AA321" i="8" s="1"/>
  <c r="J321" i="8"/>
  <c r="AB321" i="8" s="1"/>
  <c r="K321" i="8"/>
  <c r="AC321" i="8" s="1"/>
  <c r="L321" i="8"/>
  <c r="AD321" i="8" s="1"/>
  <c r="M321" i="8"/>
  <c r="AE321" i="8" s="1"/>
  <c r="N321" i="8"/>
  <c r="AF321" i="8" s="1"/>
  <c r="O321" i="8"/>
  <c r="AG321" i="8" s="1"/>
  <c r="D322" i="8"/>
  <c r="V322" i="8" s="1"/>
  <c r="E322" i="8"/>
  <c r="W322" i="8" s="1"/>
  <c r="F322" i="8"/>
  <c r="X322" i="8" s="1"/>
  <c r="G322" i="8"/>
  <c r="Y322" i="8" s="1"/>
  <c r="H322" i="8"/>
  <c r="Z322" i="8" s="1"/>
  <c r="I322" i="8"/>
  <c r="AA322" i="8" s="1"/>
  <c r="J322" i="8"/>
  <c r="AB322" i="8" s="1"/>
  <c r="K322" i="8"/>
  <c r="AC322" i="8" s="1"/>
  <c r="L322" i="8"/>
  <c r="AD322" i="8" s="1"/>
  <c r="M322" i="8"/>
  <c r="AE322" i="8" s="1"/>
  <c r="N322" i="8"/>
  <c r="AF322" i="8" s="1"/>
  <c r="O322" i="8"/>
  <c r="AG322" i="8" s="1"/>
  <c r="E306" i="8"/>
  <c r="F306" i="8"/>
  <c r="X306" i="8" s="1"/>
  <c r="G306" i="8"/>
  <c r="Y306" i="8" s="1"/>
  <c r="H306" i="8"/>
  <c r="Z306" i="8" s="1"/>
  <c r="I306" i="8"/>
  <c r="AA306" i="8" s="1"/>
  <c r="J306" i="8"/>
  <c r="AB306" i="8" s="1"/>
  <c r="K306" i="8"/>
  <c r="AC306" i="8" s="1"/>
  <c r="L306" i="8"/>
  <c r="AD306" i="8" s="1"/>
  <c r="M306" i="8"/>
  <c r="AE306" i="8" s="1"/>
  <c r="N306" i="8"/>
  <c r="AF306" i="8" s="1"/>
  <c r="O306" i="8"/>
  <c r="AG306" i="8" s="1"/>
  <c r="D306" i="8"/>
  <c r="Q245" i="8"/>
  <c r="AI245" i="8" s="1"/>
  <c r="Q246" i="8"/>
  <c r="AI246" i="8" s="1"/>
  <c r="Q247" i="8"/>
  <c r="AI247" i="8" s="1"/>
  <c r="Q248" i="8"/>
  <c r="AI248" i="8" s="1"/>
  <c r="Q249" i="8"/>
  <c r="AI249" i="8" s="1"/>
  <c r="Q250" i="8"/>
  <c r="AI250" i="8" s="1"/>
  <c r="Q251" i="8"/>
  <c r="AI251" i="8" s="1"/>
  <c r="Q252" i="8"/>
  <c r="AI252" i="8" s="1"/>
  <c r="Q253" i="8"/>
  <c r="AI253" i="8" s="1"/>
  <c r="Q254" i="8"/>
  <c r="AI254" i="8" s="1"/>
  <c r="Q255" i="8"/>
  <c r="AI255" i="8" s="1"/>
  <c r="Q256" i="8"/>
  <c r="AI256" i="8" s="1"/>
  <c r="Q257" i="8"/>
  <c r="AI257" i="8" s="1"/>
  <c r="Q258" i="8"/>
  <c r="AI258" i="8" s="1"/>
  <c r="Q259" i="8"/>
  <c r="AI259" i="8" s="1"/>
  <c r="Q260" i="8"/>
  <c r="AI260" i="8" s="1"/>
  <c r="Q244" i="8"/>
  <c r="AI244" i="8" s="1"/>
  <c r="D245" i="8"/>
  <c r="V245" i="8" s="1"/>
  <c r="E245" i="8"/>
  <c r="W245" i="8" s="1"/>
  <c r="F245" i="8"/>
  <c r="X245" i="8" s="1"/>
  <c r="G245" i="8"/>
  <c r="Y245" i="8" s="1"/>
  <c r="H245" i="8"/>
  <c r="Z245" i="8" s="1"/>
  <c r="I245" i="8"/>
  <c r="AA245" i="8" s="1"/>
  <c r="J245" i="8"/>
  <c r="AB245" i="8" s="1"/>
  <c r="K245" i="8"/>
  <c r="AC245" i="8" s="1"/>
  <c r="L245" i="8"/>
  <c r="AD245" i="8" s="1"/>
  <c r="M245" i="8"/>
  <c r="AE245" i="8" s="1"/>
  <c r="N245" i="8"/>
  <c r="AF245" i="8" s="1"/>
  <c r="O245" i="8"/>
  <c r="AG245" i="8" s="1"/>
  <c r="D246" i="8"/>
  <c r="V246" i="8" s="1"/>
  <c r="E246" i="8"/>
  <c r="W246" i="8" s="1"/>
  <c r="F246" i="8"/>
  <c r="X246" i="8" s="1"/>
  <c r="G246" i="8"/>
  <c r="Y246" i="8" s="1"/>
  <c r="H246" i="8"/>
  <c r="Z246" i="8" s="1"/>
  <c r="I246" i="8"/>
  <c r="AA246" i="8" s="1"/>
  <c r="J246" i="8"/>
  <c r="AB246" i="8" s="1"/>
  <c r="K246" i="8"/>
  <c r="AC246" i="8" s="1"/>
  <c r="L246" i="8"/>
  <c r="AD246" i="8" s="1"/>
  <c r="M246" i="8"/>
  <c r="AE246" i="8" s="1"/>
  <c r="N246" i="8"/>
  <c r="AF246" i="8" s="1"/>
  <c r="O246" i="8"/>
  <c r="AG246" i="8" s="1"/>
  <c r="D247" i="8"/>
  <c r="V247" i="8" s="1"/>
  <c r="E247" i="8"/>
  <c r="W247" i="8" s="1"/>
  <c r="F247" i="8"/>
  <c r="X247" i="8" s="1"/>
  <c r="G247" i="8"/>
  <c r="Y247" i="8" s="1"/>
  <c r="H247" i="8"/>
  <c r="Z247" i="8" s="1"/>
  <c r="I247" i="8"/>
  <c r="AA247" i="8" s="1"/>
  <c r="J247" i="8"/>
  <c r="AB247" i="8" s="1"/>
  <c r="K247" i="8"/>
  <c r="AC247" i="8" s="1"/>
  <c r="L247" i="8"/>
  <c r="AD247" i="8" s="1"/>
  <c r="M247" i="8"/>
  <c r="AE247" i="8" s="1"/>
  <c r="N247" i="8"/>
  <c r="AF247" i="8" s="1"/>
  <c r="O247" i="8"/>
  <c r="AG247" i="8" s="1"/>
  <c r="D248" i="8"/>
  <c r="V248" i="8" s="1"/>
  <c r="E248" i="8"/>
  <c r="W248" i="8" s="1"/>
  <c r="F248" i="8"/>
  <c r="X248" i="8" s="1"/>
  <c r="G248" i="8"/>
  <c r="Y248" i="8" s="1"/>
  <c r="H248" i="8"/>
  <c r="Z248" i="8" s="1"/>
  <c r="I248" i="8"/>
  <c r="AA248" i="8" s="1"/>
  <c r="J248" i="8"/>
  <c r="AB248" i="8" s="1"/>
  <c r="K248" i="8"/>
  <c r="AC248" i="8" s="1"/>
  <c r="L248" i="8"/>
  <c r="AD248" i="8" s="1"/>
  <c r="M248" i="8"/>
  <c r="AE248" i="8" s="1"/>
  <c r="N248" i="8"/>
  <c r="AF248" i="8" s="1"/>
  <c r="O248" i="8"/>
  <c r="AG248" i="8" s="1"/>
  <c r="D249" i="8"/>
  <c r="V249" i="8" s="1"/>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D250" i="8"/>
  <c r="V250" i="8" s="1"/>
  <c r="E250" i="8"/>
  <c r="W250" i="8" s="1"/>
  <c r="F250" i="8"/>
  <c r="X250" i="8" s="1"/>
  <c r="G250" i="8"/>
  <c r="Y250" i="8" s="1"/>
  <c r="H250" i="8"/>
  <c r="Z250" i="8" s="1"/>
  <c r="I250" i="8"/>
  <c r="AA250" i="8" s="1"/>
  <c r="J250" i="8"/>
  <c r="AB250" i="8" s="1"/>
  <c r="K250" i="8"/>
  <c r="AC250" i="8" s="1"/>
  <c r="L250" i="8"/>
  <c r="AD250" i="8" s="1"/>
  <c r="M250" i="8"/>
  <c r="AE250" i="8" s="1"/>
  <c r="N250" i="8"/>
  <c r="AF250" i="8" s="1"/>
  <c r="O250" i="8"/>
  <c r="AG250" i="8" s="1"/>
  <c r="D251" i="8"/>
  <c r="V251" i="8" s="1"/>
  <c r="E251" i="8"/>
  <c r="W251" i="8" s="1"/>
  <c r="F251" i="8"/>
  <c r="X251" i="8" s="1"/>
  <c r="G251" i="8"/>
  <c r="Y251" i="8" s="1"/>
  <c r="H251" i="8"/>
  <c r="Z251" i="8" s="1"/>
  <c r="I251" i="8"/>
  <c r="AA251" i="8" s="1"/>
  <c r="J251" i="8"/>
  <c r="AB251" i="8" s="1"/>
  <c r="K251" i="8"/>
  <c r="AC251" i="8" s="1"/>
  <c r="L251" i="8"/>
  <c r="AD251" i="8" s="1"/>
  <c r="M251" i="8"/>
  <c r="AE251" i="8" s="1"/>
  <c r="N251" i="8"/>
  <c r="AF251" i="8" s="1"/>
  <c r="O251" i="8"/>
  <c r="AG251" i="8" s="1"/>
  <c r="D252" i="8"/>
  <c r="V252" i="8" s="1"/>
  <c r="E252" i="8"/>
  <c r="W252" i="8" s="1"/>
  <c r="F252" i="8"/>
  <c r="X252" i="8" s="1"/>
  <c r="G252" i="8"/>
  <c r="Y252" i="8" s="1"/>
  <c r="H252" i="8"/>
  <c r="Z252" i="8" s="1"/>
  <c r="I252" i="8"/>
  <c r="AA252" i="8" s="1"/>
  <c r="J252" i="8"/>
  <c r="AB252" i="8" s="1"/>
  <c r="K252" i="8"/>
  <c r="AC252" i="8" s="1"/>
  <c r="L252" i="8"/>
  <c r="AD252" i="8" s="1"/>
  <c r="M252" i="8"/>
  <c r="AE252" i="8" s="1"/>
  <c r="N252" i="8"/>
  <c r="AF252" i="8" s="1"/>
  <c r="O252" i="8"/>
  <c r="AG252" i="8" s="1"/>
  <c r="D253" i="8"/>
  <c r="V253" i="8" s="1"/>
  <c r="E253" i="8"/>
  <c r="W253" i="8" s="1"/>
  <c r="F253" i="8"/>
  <c r="X253" i="8" s="1"/>
  <c r="G253" i="8"/>
  <c r="Y253" i="8" s="1"/>
  <c r="H253" i="8"/>
  <c r="Z253" i="8" s="1"/>
  <c r="I253" i="8"/>
  <c r="AA253" i="8" s="1"/>
  <c r="J253" i="8"/>
  <c r="AB253" i="8" s="1"/>
  <c r="K253" i="8"/>
  <c r="AC253" i="8" s="1"/>
  <c r="L253" i="8"/>
  <c r="AD253" i="8" s="1"/>
  <c r="M253" i="8"/>
  <c r="AE253" i="8" s="1"/>
  <c r="N253" i="8"/>
  <c r="AF253" i="8" s="1"/>
  <c r="O253" i="8"/>
  <c r="AG253" i="8" s="1"/>
  <c r="D254" i="8"/>
  <c r="V254" i="8" s="1"/>
  <c r="E254" i="8"/>
  <c r="W254" i="8" s="1"/>
  <c r="F254" i="8"/>
  <c r="X254" i="8" s="1"/>
  <c r="G254" i="8"/>
  <c r="Y254" i="8" s="1"/>
  <c r="H254" i="8"/>
  <c r="Z254" i="8" s="1"/>
  <c r="I254" i="8"/>
  <c r="AA254" i="8" s="1"/>
  <c r="J254" i="8"/>
  <c r="AB254" i="8" s="1"/>
  <c r="K254" i="8"/>
  <c r="AC254" i="8" s="1"/>
  <c r="L254" i="8"/>
  <c r="AD254" i="8" s="1"/>
  <c r="M254" i="8"/>
  <c r="AE254" i="8" s="1"/>
  <c r="N254" i="8"/>
  <c r="AF254" i="8" s="1"/>
  <c r="O254" i="8"/>
  <c r="AG254" i="8" s="1"/>
  <c r="D255" i="8"/>
  <c r="V255" i="8" s="1"/>
  <c r="E255" i="8"/>
  <c r="W255" i="8" s="1"/>
  <c r="F255" i="8"/>
  <c r="X255" i="8" s="1"/>
  <c r="G255" i="8"/>
  <c r="Y255" i="8" s="1"/>
  <c r="H255" i="8"/>
  <c r="Z255" i="8" s="1"/>
  <c r="I255" i="8"/>
  <c r="AA255" i="8" s="1"/>
  <c r="J255" i="8"/>
  <c r="AB255" i="8" s="1"/>
  <c r="K255" i="8"/>
  <c r="AC255" i="8" s="1"/>
  <c r="L255" i="8"/>
  <c r="AD255" i="8" s="1"/>
  <c r="M255" i="8"/>
  <c r="AE255" i="8" s="1"/>
  <c r="N255" i="8"/>
  <c r="AF255" i="8" s="1"/>
  <c r="O255" i="8"/>
  <c r="AG255" i="8" s="1"/>
  <c r="D256" i="8"/>
  <c r="V256" i="8" s="1"/>
  <c r="E256" i="8"/>
  <c r="W256" i="8" s="1"/>
  <c r="F256" i="8"/>
  <c r="X256" i="8" s="1"/>
  <c r="G256" i="8"/>
  <c r="Y256" i="8" s="1"/>
  <c r="H256" i="8"/>
  <c r="Z256" i="8" s="1"/>
  <c r="I256" i="8"/>
  <c r="AA256" i="8" s="1"/>
  <c r="J256" i="8"/>
  <c r="AB256" i="8" s="1"/>
  <c r="K256" i="8"/>
  <c r="AC256" i="8" s="1"/>
  <c r="L256" i="8"/>
  <c r="AD256" i="8" s="1"/>
  <c r="M256" i="8"/>
  <c r="AE256" i="8" s="1"/>
  <c r="N256" i="8"/>
  <c r="AF256" i="8" s="1"/>
  <c r="O256" i="8"/>
  <c r="AG256" i="8" s="1"/>
  <c r="D257" i="8"/>
  <c r="V257" i="8" s="1"/>
  <c r="E257" i="8"/>
  <c r="W257" i="8" s="1"/>
  <c r="F257" i="8"/>
  <c r="X257" i="8" s="1"/>
  <c r="G257" i="8"/>
  <c r="Y257" i="8" s="1"/>
  <c r="H257" i="8"/>
  <c r="Z257" i="8" s="1"/>
  <c r="I257" i="8"/>
  <c r="AA257" i="8" s="1"/>
  <c r="J257" i="8"/>
  <c r="AB257" i="8" s="1"/>
  <c r="K257" i="8"/>
  <c r="AC257" i="8" s="1"/>
  <c r="L257" i="8"/>
  <c r="AD257" i="8" s="1"/>
  <c r="M257" i="8"/>
  <c r="AE257" i="8" s="1"/>
  <c r="N257" i="8"/>
  <c r="AF257" i="8" s="1"/>
  <c r="O257" i="8"/>
  <c r="AG257" i="8" s="1"/>
  <c r="D258" i="8"/>
  <c r="V258" i="8" s="1"/>
  <c r="E258" i="8"/>
  <c r="F258" i="8"/>
  <c r="X258" i="8" s="1"/>
  <c r="G258" i="8"/>
  <c r="Y258" i="8" s="1"/>
  <c r="H258" i="8"/>
  <c r="Z258" i="8" s="1"/>
  <c r="I258" i="8"/>
  <c r="AA258" i="8" s="1"/>
  <c r="J258" i="8"/>
  <c r="AB258" i="8" s="1"/>
  <c r="K258" i="8"/>
  <c r="AC258" i="8" s="1"/>
  <c r="L258" i="8"/>
  <c r="AD258" i="8" s="1"/>
  <c r="M258" i="8"/>
  <c r="AE258" i="8" s="1"/>
  <c r="N258" i="8"/>
  <c r="AF258" i="8" s="1"/>
  <c r="O258" i="8"/>
  <c r="AG258" i="8" s="1"/>
  <c r="D259" i="8"/>
  <c r="V259" i="8" s="1"/>
  <c r="E259" i="8"/>
  <c r="W259" i="8" s="1"/>
  <c r="F259" i="8"/>
  <c r="X259" i="8" s="1"/>
  <c r="G259" i="8"/>
  <c r="Y259" i="8" s="1"/>
  <c r="H259" i="8"/>
  <c r="Z259" i="8" s="1"/>
  <c r="I259" i="8"/>
  <c r="AA259" i="8" s="1"/>
  <c r="J259" i="8"/>
  <c r="AB259" i="8" s="1"/>
  <c r="K259" i="8"/>
  <c r="AC259" i="8" s="1"/>
  <c r="L259" i="8"/>
  <c r="AD259" i="8" s="1"/>
  <c r="M259" i="8"/>
  <c r="AE259" i="8" s="1"/>
  <c r="N259" i="8"/>
  <c r="AF259" i="8" s="1"/>
  <c r="O259" i="8"/>
  <c r="AG259" i="8" s="1"/>
  <c r="D260" i="8"/>
  <c r="V260" i="8" s="1"/>
  <c r="E260" i="8"/>
  <c r="W260" i="8" s="1"/>
  <c r="F260" i="8"/>
  <c r="X260" i="8" s="1"/>
  <c r="G260" i="8"/>
  <c r="Y260" i="8" s="1"/>
  <c r="H260" i="8"/>
  <c r="Z260" i="8" s="1"/>
  <c r="I260" i="8"/>
  <c r="AA260" i="8" s="1"/>
  <c r="J260" i="8"/>
  <c r="AB260" i="8" s="1"/>
  <c r="K260" i="8"/>
  <c r="AC260" i="8" s="1"/>
  <c r="L260" i="8"/>
  <c r="AD260" i="8" s="1"/>
  <c r="M260" i="8"/>
  <c r="AE260" i="8" s="1"/>
  <c r="N260" i="8"/>
  <c r="AF260" i="8" s="1"/>
  <c r="O260" i="8"/>
  <c r="AG260" i="8" s="1"/>
  <c r="E244" i="8"/>
  <c r="W244" i="8" s="1"/>
  <c r="F244" i="8"/>
  <c r="X244" i="8" s="1"/>
  <c r="G244" i="8"/>
  <c r="Y244" i="8" s="1"/>
  <c r="H244" i="8"/>
  <c r="Z244" i="8" s="1"/>
  <c r="I244" i="8"/>
  <c r="AA244" i="8" s="1"/>
  <c r="J244" i="8"/>
  <c r="AB244" i="8" s="1"/>
  <c r="K244" i="8"/>
  <c r="AC244" i="8" s="1"/>
  <c r="L244" i="8"/>
  <c r="AD244" i="8" s="1"/>
  <c r="M244" i="8"/>
  <c r="AE244" i="8" s="1"/>
  <c r="N244" i="8"/>
  <c r="AF244" i="8" s="1"/>
  <c r="O244" i="8"/>
  <c r="AG244" i="8" s="1"/>
  <c r="D244" i="8"/>
  <c r="V244" i="8" s="1"/>
  <c r="Q182" i="8"/>
  <c r="AI182" i="8" s="1"/>
  <c r="D183" i="8"/>
  <c r="V183" i="8" s="1"/>
  <c r="E183" i="8"/>
  <c r="W183" i="8" s="1"/>
  <c r="F183" i="8"/>
  <c r="X183" i="8" s="1"/>
  <c r="G183" i="8"/>
  <c r="Y183" i="8" s="1"/>
  <c r="H183" i="8"/>
  <c r="Z183" i="8" s="1"/>
  <c r="I183" i="8"/>
  <c r="AA183" i="8" s="1"/>
  <c r="J183" i="8"/>
  <c r="AB183" i="8" s="1"/>
  <c r="K183" i="8"/>
  <c r="AC183" i="8" s="1"/>
  <c r="L183" i="8"/>
  <c r="AD183" i="8" s="1"/>
  <c r="M183" i="8"/>
  <c r="AE183" i="8" s="1"/>
  <c r="N183" i="8"/>
  <c r="AF183" i="8" s="1"/>
  <c r="O183" i="8"/>
  <c r="AG183" i="8" s="1"/>
  <c r="D184" i="8"/>
  <c r="V184" i="8" s="1"/>
  <c r="E184" i="8"/>
  <c r="W184" i="8" s="1"/>
  <c r="F184" i="8"/>
  <c r="X184" i="8" s="1"/>
  <c r="G184" i="8"/>
  <c r="Y184" i="8" s="1"/>
  <c r="H184" i="8"/>
  <c r="Z184" i="8" s="1"/>
  <c r="I184" i="8"/>
  <c r="AA184" i="8" s="1"/>
  <c r="J184" i="8"/>
  <c r="AB184" i="8" s="1"/>
  <c r="K184" i="8"/>
  <c r="AC184" i="8" s="1"/>
  <c r="L184" i="8"/>
  <c r="AD184" i="8" s="1"/>
  <c r="M184" i="8"/>
  <c r="AE184" i="8" s="1"/>
  <c r="N184" i="8"/>
  <c r="AF184" i="8" s="1"/>
  <c r="O184" i="8"/>
  <c r="AG184" i="8" s="1"/>
  <c r="D185" i="8"/>
  <c r="V185" i="8" s="1"/>
  <c r="E185" i="8"/>
  <c r="W185" i="8" s="1"/>
  <c r="F185" i="8"/>
  <c r="X185" i="8" s="1"/>
  <c r="G185" i="8"/>
  <c r="Y185" i="8" s="1"/>
  <c r="H185" i="8"/>
  <c r="Z185" i="8" s="1"/>
  <c r="I185" i="8"/>
  <c r="AA185" i="8" s="1"/>
  <c r="J185" i="8"/>
  <c r="AB185" i="8" s="1"/>
  <c r="K185" i="8"/>
  <c r="AC185" i="8" s="1"/>
  <c r="L185" i="8"/>
  <c r="AD185" i="8" s="1"/>
  <c r="M185" i="8"/>
  <c r="AE185" i="8" s="1"/>
  <c r="N185" i="8"/>
  <c r="AF185" i="8" s="1"/>
  <c r="O185" i="8"/>
  <c r="AG185" i="8" s="1"/>
  <c r="D186" i="8"/>
  <c r="V186" i="8" s="1"/>
  <c r="E186" i="8"/>
  <c r="W186" i="8" s="1"/>
  <c r="F186" i="8"/>
  <c r="X186" i="8" s="1"/>
  <c r="G186" i="8"/>
  <c r="Y186" i="8" s="1"/>
  <c r="H186" i="8"/>
  <c r="Z186" i="8" s="1"/>
  <c r="I186" i="8"/>
  <c r="AA186" i="8" s="1"/>
  <c r="J186" i="8"/>
  <c r="AB186" i="8" s="1"/>
  <c r="K186" i="8"/>
  <c r="AC186" i="8" s="1"/>
  <c r="L186" i="8"/>
  <c r="AD186" i="8" s="1"/>
  <c r="M186" i="8"/>
  <c r="AE186" i="8" s="1"/>
  <c r="N186" i="8"/>
  <c r="AF186" i="8" s="1"/>
  <c r="O186" i="8"/>
  <c r="AG186" i="8" s="1"/>
  <c r="D187" i="8"/>
  <c r="V187" i="8" s="1"/>
  <c r="E187" i="8"/>
  <c r="W187" i="8" s="1"/>
  <c r="F187" i="8"/>
  <c r="X187" i="8" s="1"/>
  <c r="G187" i="8"/>
  <c r="Y187" i="8" s="1"/>
  <c r="H187" i="8"/>
  <c r="Z187" i="8" s="1"/>
  <c r="I187" i="8"/>
  <c r="AA187" i="8" s="1"/>
  <c r="J187" i="8"/>
  <c r="AB187" i="8" s="1"/>
  <c r="K187" i="8"/>
  <c r="AC187" i="8" s="1"/>
  <c r="L187" i="8"/>
  <c r="AD187" i="8" s="1"/>
  <c r="M187" i="8"/>
  <c r="AE187" i="8" s="1"/>
  <c r="N187" i="8"/>
  <c r="AF187" i="8" s="1"/>
  <c r="O187" i="8"/>
  <c r="AG187" i="8" s="1"/>
  <c r="D188" i="8"/>
  <c r="V188" i="8" s="1"/>
  <c r="E188" i="8"/>
  <c r="W188" i="8" s="1"/>
  <c r="F188" i="8"/>
  <c r="X188" i="8" s="1"/>
  <c r="G188" i="8"/>
  <c r="Y188" i="8" s="1"/>
  <c r="H188" i="8"/>
  <c r="Z188" i="8" s="1"/>
  <c r="I188" i="8"/>
  <c r="AA188" i="8" s="1"/>
  <c r="J188" i="8"/>
  <c r="AB188" i="8" s="1"/>
  <c r="K188" i="8"/>
  <c r="AC188" i="8" s="1"/>
  <c r="L188" i="8"/>
  <c r="AD188" i="8" s="1"/>
  <c r="M188" i="8"/>
  <c r="AE188" i="8" s="1"/>
  <c r="N188" i="8"/>
  <c r="AF188" i="8" s="1"/>
  <c r="O188" i="8"/>
  <c r="AG188" i="8" s="1"/>
  <c r="D189" i="8"/>
  <c r="V189" i="8" s="1"/>
  <c r="E189" i="8"/>
  <c r="W189" i="8" s="1"/>
  <c r="F189" i="8"/>
  <c r="X189" i="8" s="1"/>
  <c r="G189" i="8"/>
  <c r="Y189" i="8" s="1"/>
  <c r="H189" i="8"/>
  <c r="Z189" i="8" s="1"/>
  <c r="I189" i="8"/>
  <c r="AA189" i="8" s="1"/>
  <c r="J189" i="8"/>
  <c r="AB189" i="8" s="1"/>
  <c r="K189" i="8"/>
  <c r="AC189" i="8" s="1"/>
  <c r="L189" i="8"/>
  <c r="AD189" i="8" s="1"/>
  <c r="M189" i="8"/>
  <c r="AE189" i="8" s="1"/>
  <c r="N189" i="8"/>
  <c r="AF189" i="8" s="1"/>
  <c r="O189" i="8"/>
  <c r="AG189" i="8" s="1"/>
  <c r="D190" i="8"/>
  <c r="V190" i="8" s="1"/>
  <c r="E190" i="8"/>
  <c r="W190" i="8" s="1"/>
  <c r="F190" i="8"/>
  <c r="X190" i="8" s="1"/>
  <c r="G190" i="8"/>
  <c r="Y190" i="8" s="1"/>
  <c r="H190" i="8"/>
  <c r="Z190" i="8" s="1"/>
  <c r="I190" i="8"/>
  <c r="AA190" i="8" s="1"/>
  <c r="J190" i="8"/>
  <c r="AB190" i="8" s="1"/>
  <c r="K190" i="8"/>
  <c r="AC190" i="8" s="1"/>
  <c r="L190" i="8"/>
  <c r="AD190" i="8" s="1"/>
  <c r="M190" i="8"/>
  <c r="AE190" i="8" s="1"/>
  <c r="N190" i="8"/>
  <c r="AF190" i="8" s="1"/>
  <c r="O190" i="8"/>
  <c r="AG190" i="8" s="1"/>
  <c r="D191" i="8"/>
  <c r="V191" i="8" s="1"/>
  <c r="E191" i="8"/>
  <c r="W191" i="8" s="1"/>
  <c r="F191" i="8"/>
  <c r="X191" i="8" s="1"/>
  <c r="G191" i="8"/>
  <c r="Y191" i="8" s="1"/>
  <c r="H191" i="8"/>
  <c r="Z191" i="8" s="1"/>
  <c r="I191" i="8"/>
  <c r="AA191" i="8" s="1"/>
  <c r="J191" i="8"/>
  <c r="AB191" i="8" s="1"/>
  <c r="K191" i="8"/>
  <c r="AC191" i="8" s="1"/>
  <c r="L191" i="8"/>
  <c r="AD191" i="8" s="1"/>
  <c r="M191" i="8"/>
  <c r="AE191" i="8" s="1"/>
  <c r="N191" i="8"/>
  <c r="AF191" i="8" s="1"/>
  <c r="O191" i="8"/>
  <c r="AG191" i="8" s="1"/>
  <c r="D192" i="8"/>
  <c r="V192" i="8" s="1"/>
  <c r="E192" i="8"/>
  <c r="W192" i="8" s="1"/>
  <c r="F192" i="8"/>
  <c r="X192" i="8" s="1"/>
  <c r="G192" i="8"/>
  <c r="Y192" i="8" s="1"/>
  <c r="H192" i="8"/>
  <c r="Z192" i="8" s="1"/>
  <c r="I192" i="8"/>
  <c r="AA192" i="8" s="1"/>
  <c r="J192" i="8"/>
  <c r="AB192" i="8" s="1"/>
  <c r="K192" i="8"/>
  <c r="AC192" i="8" s="1"/>
  <c r="L192" i="8"/>
  <c r="AD192" i="8" s="1"/>
  <c r="M192" i="8"/>
  <c r="AE192" i="8" s="1"/>
  <c r="N192" i="8"/>
  <c r="AF192" i="8" s="1"/>
  <c r="O192" i="8"/>
  <c r="AG192" i="8" s="1"/>
  <c r="D193" i="8"/>
  <c r="V193" i="8" s="1"/>
  <c r="E193" i="8"/>
  <c r="W193" i="8" s="1"/>
  <c r="F193" i="8"/>
  <c r="X193" i="8" s="1"/>
  <c r="G193" i="8"/>
  <c r="Y193" i="8" s="1"/>
  <c r="H193" i="8"/>
  <c r="Z193" i="8" s="1"/>
  <c r="I193" i="8"/>
  <c r="AA193" i="8" s="1"/>
  <c r="J193" i="8"/>
  <c r="AB193" i="8" s="1"/>
  <c r="K193" i="8"/>
  <c r="AC193" i="8" s="1"/>
  <c r="L193" i="8"/>
  <c r="AD193" i="8" s="1"/>
  <c r="M193" i="8"/>
  <c r="AE193" i="8" s="1"/>
  <c r="N193" i="8"/>
  <c r="AF193" i="8" s="1"/>
  <c r="O193" i="8"/>
  <c r="AG193" i="8" s="1"/>
  <c r="D194" i="8"/>
  <c r="V194" i="8" s="1"/>
  <c r="E194" i="8"/>
  <c r="W194" i="8" s="1"/>
  <c r="F194" i="8"/>
  <c r="X194" i="8" s="1"/>
  <c r="G194" i="8"/>
  <c r="Y194" i="8" s="1"/>
  <c r="H194" i="8"/>
  <c r="Z194" i="8" s="1"/>
  <c r="I194" i="8"/>
  <c r="AA194" i="8" s="1"/>
  <c r="J194" i="8"/>
  <c r="AB194" i="8" s="1"/>
  <c r="K194" i="8"/>
  <c r="AC194" i="8" s="1"/>
  <c r="L194" i="8"/>
  <c r="AD194" i="8" s="1"/>
  <c r="M194" i="8"/>
  <c r="AE194" i="8" s="1"/>
  <c r="N194" i="8"/>
  <c r="AF194" i="8" s="1"/>
  <c r="O194" i="8"/>
  <c r="AG194" i="8" s="1"/>
  <c r="D195" i="8"/>
  <c r="V195" i="8" s="1"/>
  <c r="E195" i="8"/>
  <c r="W195" i="8" s="1"/>
  <c r="F195" i="8"/>
  <c r="X195" i="8" s="1"/>
  <c r="G195" i="8"/>
  <c r="Y195" i="8" s="1"/>
  <c r="H195" i="8"/>
  <c r="Z195" i="8" s="1"/>
  <c r="I195" i="8"/>
  <c r="AA195" i="8" s="1"/>
  <c r="J195" i="8"/>
  <c r="AB195" i="8" s="1"/>
  <c r="K195" i="8"/>
  <c r="AC195" i="8" s="1"/>
  <c r="L195" i="8"/>
  <c r="AD195" i="8" s="1"/>
  <c r="M195" i="8"/>
  <c r="AE195" i="8" s="1"/>
  <c r="N195" i="8"/>
  <c r="AF195" i="8" s="1"/>
  <c r="O195" i="8"/>
  <c r="AG195" i="8" s="1"/>
  <c r="D196" i="8"/>
  <c r="V196" i="8" s="1"/>
  <c r="E196" i="8"/>
  <c r="W196" i="8" s="1"/>
  <c r="F196" i="8"/>
  <c r="X196" i="8" s="1"/>
  <c r="G196" i="8"/>
  <c r="Y196" i="8" s="1"/>
  <c r="H196" i="8"/>
  <c r="Z196" i="8" s="1"/>
  <c r="I196" i="8"/>
  <c r="AA196" i="8" s="1"/>
  <c r="J196" i="8"/>
  <c r="AB196" i="8" s="1"/>
  <c r="K196" i="8"/>
  <c r="AC196" i="8" s="1"/>
  <c r="L196" i="8"/>
  <c r="AD196" i="8" s="1"/>
  <c r="M196" i="8"/>
  <c r="AE196" i="8" s="1"/>
  <c r="N196" i="8"/>
  <c r="AF196" i="8" s="1"/>
  <c r="O196" i="8"/>
  <c r="AG196" i="8" s="1"/>
  <c r="D197" i="8"/>
  <c r="V197" i="8" s="1"/>
  <c r="E197" i="8"/>
  <c r="W197" i="8" s="1"/>
  <c r="F197" i="8"/>
  <c r="X197" i="8" s="1"/>
  <c r="G197" i="8"/>
  <c r="Y197" i="8" s="1"/>
  <c r="H197" i="8"/>
  <c r="Z197" i="8" s="1"/>
  <c r="I197" i="8"/>
  <c r="AA197" i="8" s="1"/>
  <c r="J197" i="8"/>
  <c r="AB197" i="8" s="1"/>
  <c r="K197" i="8"/>
  <c r="AC197" i="8" s="1"/>
  <c r="L197" i="8"/>
  <c r="AD197" i="8" s="1"/>
  <c r="M197" i="8"/>
  <c r="AE197" i="8" s="1"/>
  <c r="N197" i="8"/>
  <c r="AF197" i="8" s="1"/>
  <c r="O197" i="8"/>
  <c r="AG197" i="8" s="1"/>
  <c r="D198" i="8"/>
  <c r="V198" i="8" s="1"/>
  <c r="E198" i="8"/>
  <c r="W198" i="8" s="1"/>
  <c r="F198" i="8"/>
  <c r="X198" i="8" s="1"/>
  <c r="G198" i="8"/>
  <c r="Y198" i="8" s="1"/>
  <c r="H198" i="8"/>
  <c r="Z198" i="8" s="1"/>
  <c r="I198" i="8"/>
  <c r="AA198" i="8" s="1"/>
  <c r="J198" i="8"/>
  <c r="AB198" i="8" s="1"/>
  <c r="K198" i="8"/>
  <c r="AC198" i="8" s="1"/>
  <c r="L198" i="8"/>
  <c r="AD198" i="8" s="1"/>
  <c r="M198" i="8"/>
  <c r="AE198" i="8" s="1"/>
  <c r="N198" i="8"/>
  <c r="AF198" i="8" s="1"/>
  <c r="O198" i="8"/>
  <c r="AG198" i="8" s="1"/>
  <c r="E182" i="8"/>
  <c r="W182" i="8" s="1"/>
  <c r="F182" i="8"/>
  <c r="X182" i="8" s="1"/>
  <c r="G182" i="8"/>
  <c r="Y182" i="8" s="1"/>
  <c r="H182" i="8"/>
  <c r="Z182" i="8" s="1"/>
  <c r="I182" i="8"/>
  <c r="AA182" i="8" s="1"/>
  <c r="J182" i="8"/>
  <c r="AB182" i="8" s="1"/>
  <c r="K182" i="8"/>
  <c r="AC182" i="8" s="1"/>
  <c r="L182" i="8"/>
  <c r="AD182" i="8" s="1"/>
  <c r="M182" i="8"/>
  <c r="AE182" i="8" s="1"/>
  <c r="N182" i="8"/>
  <c r="AF182" i="8" s="1"/>
  <c r="O182" i="8"/>
  <c r="AG182" i="8" s="1"/>
  <c r="D182" i="8"/>
  <c r="V182" i="8" s="1"/>
  <c r="Q183" i="8"/>
  <c r="AI183" i="8" s="1"/>
  <c r="Q184" i="8"/>
  <c r="AI184" i="8" s="1"/>
  <c r="Q185" i="8"/>
  <c r="AI185" i="8" s="1"/>
  <c r="Q186" i="8"/>
  <c r="AI186" i="8" s="1"/>
  <c r="Q187" i="8"/>
  <c r="AI187" i="8" s="1"/>
  <c r="Q188" i="8"/>
  <c r="AI188" i="8" s="1"/>
  <c r="Q189" i="8"/>
  <c r="AI189" i="8" s="1"/>
  <c r="Q190" i="8"/>
  <c r="AI190" i="8" s="1"/>
  <c r="Q191" i="8"/>
  <c r="AI191" i="8" s="1"/>
  <c r="Q192" i="8"/>
  <c r="AI192" i="8" s="1"/>
  <c r="Q193" i="8"/>
  <c r="AI193" i="8" s="1"/>
  <c r="Q194" i="8"/>
  <c r="AI194" i="8" s="1"/>
  <c r="Q195" i="8"/>
  <c r="AI195" i="8" s="1"/>
  <c r="Q196" i="8"/>
  <c r="AI196" i="8" s="1"/>
  <c r="Q197" i="8"/>
  <c r="AI197" i="8" s="1"/>
  <c r="Q198" i="8"/>
  <c r="AI198" i="8" s="1"/>
  <c r="Q121" i="8"/>
  <c r="AI121" i="8" s="1"/>
  <c r="Q122" i="8"/>
  <c r="AI122" i="8" s="1"/>
  <c r="Q123" i="8"/>
  <c r="AI123" i="8" s="1"/>
  <c r="Q124" i="8"/>
  <c r="AI124" i="8" s="1"/>
  <c r="Q125" i="8"/>
  <c r="AI125" i="8" s="1"/>
  <c r="Q126" i="8"/>
  <c r="AI126" i="8" s="1"/>
  <c r="Q127" i="8"/>
  <c r="AI127" i="8" s="1"/>
  <c r="Q128" i="8"/>
  <c r="AI128" i="8" s="1"/>
  <c r="Q129" i="8"/>
  <c r="AI129" i="8" s="1"/>
  <c r="Q130" i="8"/>
  <c r="AI130" i="8" s="1"/>
  <c r="Q131" i="8"/>
  <c r="AI131" i="8" s="1"/>
  <c r="Q132" i="8"/>
  <c r="AI132" i="8" s="1"/>
  <c r="Q133" i="8"/>
  <c r="AI133" i="8" s="1"/>
  <c r="Q134" i="8"/>
  <c r="AI134" i="8" s="1"/>
  <c r="Q135" i="8"/>
  <c r="AI135" i="8" s="1"/>
  <c r="Q136" i="8"/>
  <c r="AI136" i="8" s="1"/>
  <c r="Q120" i="8"/>
  <c r="AI120" i="8" s="1"/>
  <c r="D120" i="8"/>
  <c r="V120" i="8" s="1"/>
  <c r="D121" i="8"/>
  <c r="V121" i="8" s="1"/>
  <c r="E121" i="8"/>
  <c r="W121" i="8" s="1"/>
  <c r="F121" i="8"/>
  <c r="X121" i="8" s="1"/>
  <c r="G121" i="8"/>
  <c r="Y121" i="8" s="1"/>
  <c r="H121" i="8"/>
  <c r="Z121" i="8" s="1"/>
  <c r="I121" i="8"/>
  <c r="AA121" i="8" s="1"/>
  <c r="J121" i="8"/>
  <c r="AB121" i="8" s="1"/>
  <c r="K121" i="8"/>
  <c r="AC121" i="8" s="1"/>
  <c r="L121" i="8"/>
  <c r="AD121" i="8" s="1"/>
  <c r="M121" i="8"/>
  <c r="AE121" i="8" s="1"/>
  <c r="N121" i="8"/>
  <c r="AF121" i="8" s="1"/>
  <c r="O121" i="8"/>
  <c r="AG121" i="8" s="1"/>
  <c r="D122" i="8"/>
  <c r="V122" i="8" s="1"/>
  <c r="E122" i="8"/>
  <c r="W122" i="8" s="1"/>
  <c r="F122" i="8"/>
  <c r="X122" i="8" s="1"/>
  <c r="G122" i="8"/>
  <c r="Y122" i="8" s="1"/>
  <c r="H122" i="8"/>
  <c r="Z122" i="8" s="1"/>
  <c r="I122" i="8"/>
  <c r="AA122" i="8" s="1"/>
  <c r="J122" i="8"/>
  <c r="AB122" i="8" s="1"/>
  <c r="K122" i="8"/>
  <c r="AC122" i="8" s="1"/>
  <c r="L122" i="8"/>
  <c r="AD122" i="8" s="1"/>
  <c r="M122" i="8"/>
  <c r="AE122" i="8" s="1"/>
  <c r="N122" i="8"/>
  <c r="AF122" i="8" s="1"/>
  <c r="O122" i="8"/>
  <c r="AG122" i="8" s="1"/>
  <c r="D123" i="8"/>
  <c r="V123" i="8" s="1"/>
  <c r="E123" i="8"/>
  <c r="W123" i="8" s="1"/>
  <c r="F123" i="8"/>
  <c r="X123" i="8" s="1"/>
  <c r="G123" i="8"/>
  <c r="Y123" i="8" s="1"/>
  <c r="H123" i="8"/>
  <c r="Z123" i="8" s="1"/>
  <c r="I123" i="8"/>
  <c r="AA123" i="8" s="1"/>
  <c r="J123" i="8"/>
  <c r="AB123" i="8" s="1"/>
  <c r="K123" i="8"/>
  <c r="AC123" i="8" s="1"/>
  <c r="L123" i="8"/>
  <c r="AD123" i="8" s="1"/>
  <c r="M123" i="8"/>
  <c r="AE123" i="8" s="1"/>
  <c r="N123" i="8"/>
  <c r="AF123" i="8" s="1"/>
  <c r="O123" i="8"/>
  <c r="AG123" i="8" s="1"/>
  <c r="D124" i="8"/>
  <c r="V124" i="8" s="1"/>
  <c r="E124" i="8"/>
  <c r="W124" i="8" s="1"/>
  <c r="F124" i="8"/>
  <c r="X124" i="8" s="1"/>
  <c r="G124" i="8"/>
  <c r="Y124" i="8" s="1"/>
  <c r="H124" i="8"/>
  <c r="Z124" i="8" s="1"/>
  <c r="I124" i="8"/>
  <c r="AA124" i="8" s="1"/>
  <c r="J124" i="8"/>
  <c r="AB124" i="8" s="1"/>
  <c r="K124" i="8"/>
  <c r="AC124" i="8" s="1"/>
  <c r="L124" i="8"/>
  <c r="AD124" i="8" s="1"/>
  <c r="M124" i="8"/>
  <c r="AE124" i="8" s="1"/>
  <c r="N124" i="8"/>
  <c r="AF124" i="8" s="1"/>
  <c r="O124" i="8"/>
  <c r="AG124" i="8" s="1"/>
  <c r="D125" i="8"/>
  <c r="V125" i="8" s="1"/>
  <c r="E125" i="8"/>
  <c r="W125" i="8" s="1"/>
  <c r="F125" i="8"/>
  <c r="X125" i="8" s="1"/>
  <c r="G125" i="8"/>
  <c r="Y125" i="8" s="1"/>
  <c r="H125" i="8"/>
  <c r="Z125" i="8" s="1"/>
  <c r="I125" i="8"/>
  <c r="AA125" i="8" s="1"/>
  <c r="J125" i="8"/>
  <c r="AB125" i="8" s="1"/>
  <c r="K125" i="8"/>
  <c r="AC125" i="8" s="1"/>
  <c r="L125" i="8"/>
  <c r="AD125" i="8" s="1"/>
  <c r="M125" i="8"/>
  <c r="AE125" i="8" s="1"/>
  <c r="N125" i="8"/>
  <c r="AF125" i="8" s="1"/>
  <c r="O125" i="8"/>
  <c r="AG125" i="8" s="1"/>
  <c r="D126" i="8"/>
  <c r="V126" i="8" s="1"/>
  <c r="E126" i="8"/>
  <c r="W126" i="8" s="1"/>
  <c r="F126" i="8"/>
  <c r="X126" i="8" s="1"/>
  <c r="G126" i="8"/>
  <c r="Y126" i="8" s="1"/>
  <c r="H126" i="8"/>
  <c r="Z126" i="8" s="1"/>
  <c r="I126" i="8"/>
  <c r="AA126" i="8" s="1"/>
  <c r="J126" i="8"/>
  <c r="AB126" i="8" s="1"/>
  <c r="K126" i="8"/>
  <c r="AC126" i="8" s="1"/>
  <c r="L126" i="8"/>
  <c r="AD126" i="8" s="1"/>
  <c r="M126" i="8"/>
  <c r="AE126" i="8" s="1"/>
  <c r="N126" i="8"/>
  <c r="AF126" i="8" s="1"/>
  <c r="O126" i="8"/>
  <c r="AG126" i="8" s="1"/>
  <c r="D127" i="8"/>
  <c r="V127" i="8" s="1"/>
  <c r="E127" i="8"/>
  <c r="W127" i="8" s="1"/>
  <c r="F127" i="8"/>
  <c r="X127" i="8" s="1"/>
  <c r="G127" i="8"/>
  <c r="Y127" i="8" s="1"/>
  <c r="H127" i="8"/>
  <c r="Z127" i="8" s="1"/>
  <c r="I127" i="8"/>
  <c r="AA127" i="8" s="1"/>
  <c r="J127" i="8"/>
  <c r="AB127" i="8" s="1"/>
  <c r="K127" i="8"/>
  <c r="AC127" i="8" s="1"/>
  <c r="L127" i="8"/>
  <c r="AD127" i="8" s="1"/>
  <c r="M127" i="8"/>
  <c r="AE127" i="8" s="1"/>
  <c r="N127" i="8"/>
  <c r="AF127" i="8" s="1"/>
  <c r="O127" i="8"/>
  <c r="AG127" i="8" s="1"/>
  <c r="D128" i="8"/>
  <c r="V128" i="8" s="1"/>
  <c r="E128" i="8"/>
  <c r="W128" i="8" s="1"/>
  <c r="F128" i="8"/>
  <c r="X128" i="8" s="1"/>
  <c r="G128" i="8"/>
  <c r="Y128" i="8" s="1"/>
  <c r="H128" i="8"/>
  <c r="Z128" i="8" s="1"/>
  <c r="I128" i="8"/>
  <c r="AA128" i="8" s="1"/>
  <c r="J128" i="8"/>
  <c r="AB128" i="8" s="1"/>
  <c r="K128" i="8"/>
  <c r="AC128" i="8" s="1"/>
  <c r="L128" i="8"/>
  <c r="AD128" i="8" s="1"/>
  <c r="M128" i="8"/>
  <c r="AE128" i="8" s="1"/>
  <c r="N128" i="8"/>
  <c r="AF128" i="8" s="1"/>
  <c r="O128" i="8"/>
  <c r="AG128" i="8" s="1"/>
  <c r="D129" i="8"/>
  <c r="V129" i="8" s="1"/>
  <c r="E129" i="8"/>
  <c r="W129" i="8" s="1"/>
  <c r="F129" i="8"/>
  <c r="X129" i="8" s="1"/>
  <c r="G129" i="8"/>
  <c r="Y129" i="8" s="1"/>
  <c r="H129" i="8"/>
  <c r="Z129" i="8" s="1"/>
  <c r="I129" i="8"/>
  <c r="AA129" i="8" s="1"/>
  <c r="J129" i="8"/>
  <c r="AB129" i="8" s="1"/>
  <c r="K129" i="8"/>
  <c r="AC129" i="8" s="1"/>
  <c r="L129" i="8"/>
  <c r="AD129" i="8" s="1"/>
  <c r="M129" i="8"/>
  <c r="AE129" i="8" s="1"/>
  <c r="N129" i="8"/>
  <c r="AF129" i="8" s="1"/>
  <c r="O129" i="8"/>
  <c r="AG129" i="8" s="1"/>
  <c r="D130" i="8"/>
  <c r="V130" i="8" s="1"/>
  <c r="E130" i="8"/>
  <c r="W130" i="8" s="1"/>
  <c r="F130" i="8"/>
  <c r="X130" i="8" s="1"/>
  <c r="G130" i="8"/>
  <c r="Y130" i="8" s="1"/>
  <c r="H130" i="8"/>
  <c r="Z130" i="8" s="1"/>
  <c r="I130" i="8"/>
  <c r="AA130" i="8" s="1"/>
  <c r="J130" i="8"/>
  <c r="AB130" i="8" s="1"/>
  <c r="K130" i="8"/>
  <c r="AC130" i="8" s="1"/>
  <c r="L130" i="8"/>
  <c r="AD130" i="8" s="1"/>
  <c r="M130" i="8"/>
  <c r="AE130" i="8" s="1"/>
  <c r="N130" i="8"/>
  <c r="AF130" i="8" s="1"/>
  <c r="O130" i="8"/>
  <c r="AG130" i="8" s="1"/>
  <c r="D131" i="8"/>
  <c r="V131" i="8" s="1"/>
  <c r="E131" i="8"/>
  <c r="W131" i="8" s="1"/>
  <c r="F131" i="8"/>
  <c r="X131" i="8" s="1"/>
  <c r="G131" i="8"/>
  <c r="Y131" i="8" s="1"/>
  <c r="H131" i="8"/>
  <c r="Z131" i="8" s="1"/>
  <c r="I131" i="8"/>
  <c r="AA131" i="8" s="1"/>
  <c r="J131" i="8"/>
  <c r="AB131" i="8" s="1"/>
  <c r="K131" i="8"/>
  <c r="AC131" i="8" s="1"/>
  <c r="L131" i="8"/>
  <c r="AD131" i="8" s="1"/>
  <c r="M131" i="8"/>
  <c r="AE131" i="8" s="1"/>
  <c r="N131" i="8"/>
  <c r="AF131" i="8" s="1"/>
  <c r="O131" i="8"/>
  <c r="AG131" i="8" s="1"/>
  <c r="D132" i="8"/>
  <c r="V132" i="8" s="1"/>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D133" i="8"/>
  <c r="V133" i="8" s="1"/>
  <c r="E133" i="8"/>
  <c r="W133" i="8" s="1"/>
  <c r="F133" i="8"/>
  <c r="X133" i="8" s="1"/>
  <c r="G133" i="8"/>
  <c r="Y133" i="8" s="1"/>
  <c r="H133" i="8"/>
  <c r="Z133" i="8" s="1"/>
  <c r="I133" i="8"/>
  <c r="AA133" i="8" s="1"/>
  <c r="J133" i="8"/>
  <c r="AB133" i="8" s="1"/>
  <c r="K133" i="8"/>
  <c r="AC133" i="8" s="1"/>
  <c r="L133" i="8"/>
  <c r="AD133" i="8" s="1"/>
  <c r="M133" i="8"/>
  <c r="AE133" i="8" s="1"/>
  <c r="N133" i="8"/>
  <c r="AF133" i="8" s="1"/>
  <c r="O133" i="8"/>
  <c r="AG133" i="8" s="1"/>
  <c r="D134" i="8"/>
  <c r="V134" i="8" s="1"/>
  <c r="E134" i="8"/>
  <c r="W134" i="8" s="1"/>
  <c r="F134" i="8"/>
  <c r="X134" i="8" s="1"/>
  <c r="G134" i="8"/>
  <c r="Y134" i="8" s="1"/>
  <c r="H134" i="8"/>
  <c r="Z134" i="8" s="1"/>
  <c r="I134" i="8"/>
  <c r="AA134" i="8" s="1"/>
  <c r="J134" i="8"/>
  <c r="AB134" i="8" s="1"/>
  <c r="K134" i="8"/>
  <c r="AC134" i="8" s="1"/>
  <c r="L134" i="8"/>
  <c r="AD134" i="8" s="1"/>
  <c r="M134" i="8"/>
  <c r="AE134" i="8" s="1"/>
  <c r="N134" i="8"/>
  <c r="AF134" i="8" s="1"/>
  <c r="O134" i="8"/>
  <c r="AG134" i="8" s="1"/>
  <c r="D135" i="8"/>
  <c r="V135" i="8" s="1"/>
  <c r="E135" i="8"/>
  <c r="W135" i="8" s="1"/>
  <c r="F135" i="8"/>
  <c r="X135" i="8" s="1"/>
  <c r="G135" i="8"/>
  <c r="Y135" i="8" s="1"/>
  <c r="H135" i="8"/>
  <c r="Z135" i="8" s="1"/>
  <c r="I135" i="8"/>
  <c r="AA135" i="8" s="1"/>
  <c r="J135" i="8"/>
  <c r="AB135" i="8" s="1"/>
  <c r="K135" i="8"/>
  <c r="AC135" i="8" s="1"/>
  <c r="L135" i="8"/>
  <c r="AD135" i="8" s="1"/>
  <c r="M135" i="8"/>
  <c r="AE135" i="8" s="1"/>
  <c r="N135" i="8"/>
  <c r="AF135" i="8" s="1"/>
  <c r="O135" i="8"/>
  <c r="AG135" i="8" s="1"/>
  <c r="D136" i="8"/>
  <c r="V136" i="8" s="1"/>
  <c r="E136" i="8"/>
  <c r="W136" i="8" s="1"/>
  <c r="F136" i="8"/>
  <c r="X136" i="8" s="1"/>
  <c r="G136" i="8"/>
  <c r="Y136" i="8" s="1"/>
  <c r="H136" i="8"/>
  <c r="Z136" i="8" s="1"/>
  <c r="I136" i="8"/>
  <c r="AA136" i="8" s="1"/>
  <c r="J136" i="8"/>
  <c r="AB136" i="8" s="1"/>
  <c r="K136" i="8"/>
  <c r="AC136" i="8" s="1"/>
  <c r="L136" i="8"/>
  <c r="AD136" i="8" s="1"/>
  <c r="M136" i="8"/>
  <c r="AE136" i="8" s="1"/>
  <c r="N136" i="8"/>
  <c r="AF136" i="8" s="1"/>
  <c r="O136" i="8"/>
  <c r="AG136" i="8" s="1"/>
  <c r="E120" i="8"/>
  <c r="W120" i="8" s="1"/>
  <c r="F120" i="8"/>
  <c r="X120" i="8" s="1"/>
  <c r="G120" i="8"/>
  <c r="Y120" i="8" s="1"/>
  <c r="H120" i="8"/>
  <c r="Z120" i="8" s="1"/>
  <c r="I120" i="8"/>
  <c r="AA120" i="8" s="1"/>
  <c r="J120" i="8"/>
  <c r="AB120" i="8" s="1"/>
  <c r="K120" i="8"/>
  <c r="AC120" i="8" s="1"/>
  <c r="L120" i="8"/>
  <c r="AD120" i="8" s="1"/>
  <c r="M120" i="8"/>
  <c r="AE120" i="8" s="1"/>
  <c r="N120" i="8"/>
  <c r="AF120" i="8" s="1"/>
  <c r="O120" i="8"/>
  <c r="AG120" i="8" s="1"/>
  <c r="D59" i="8"/>
  <c r="V59" i="8" s="1"/>
  <c r="E59" i="8"/>
  <c r="W59" i="8" s="1"/>
  <c r="F59" i="8"/>
  <c r="X59" i="8" s="1"/>
  <c r="G59" i="8"/>
  <c r="Y59" i="8" s="1"/>
  <c r="H59" i="8"/>
  <c r="Z59" i="8" s="1"/>
  <c r="I59" i="8"/>
  <c r="AA59" i="8" s="1"/>
  <c r="J59" i="8"/>
  <c r="AB59" i="8" s="1"/>
  <c r="K59" i="8"/>
  <c r="AC59" i="8" s="1"/>
  <c r="L59" i="8"/>
  <c r="AD59" i="8" s="1"/>
  <c r="M59" i="8"/>
  <c r="AE59" i="8" s="1"/>
  <c r="N59" i="8"/>
  <c r="AF59" i="8" s="1"/>
  <c r="O59" i="8"/>
  <c r="AG59" i="8" s="1"/>
  <c r="D60" i="8"/>
  <c r="V60" i="8" s="1"/>
  <c r="E60" i="8"/>
  <c r="W60" i="8" s="1"/>
  <c r="F60" i="8"/>
  <c r="X60" i="8" s="1"/>
  <c r="G60" i="8"/>
  <c r="Y60" i="8" s="1"/>
  <c r="H60" i="8"/>
  <c r="Z60" i="8" s="1"/>
  <c r="I60" i="8"/>
  <c r="AA60" i="8" s="1"/>
  <c r="J60" i="8"/>
  <c r="AB60" i="8" s="1"/>
  <c r="K60" i="8"/>
  <c r="AC60" i="8" s="1"/>
  <c r="L60" i="8"/>
  <c r="AD60" i="8" s="1"/>
  <c r="M60" i="8"/>
  <c r="AE60" i="8" s="1"/>
  <c r="N60" i="8"/>
  <c r="AF60" i="8" s="1"/>
  <c r="O60" i="8"/>
  <c r="AG60" i="8" s="1"/>
  <c r="D61" i="8"/>
  <c r="V61" i="8" s="1"/>
  <c r="E61" i="8"/>
  <c r="W61" i="8" s="1"/>
  <c r="F61" i="8"/>
  <c r="X61" i="8" s="1"/>
  <c r="G61" i="8"/>
  <c r="Y61" i="8" s="1"/>
  <c r="H61" i="8"/>
  <c r="Z61" i="8" s="1"/>
  <c r="I61" i="8"/>
  <c r="AA61" i="8" s="1"/>
  <c r="J61" i="8"/>
  <c r="AB61" i="8" s="1"/>
  <c r="K61" i="8"/>
  <c r="AC61" i="8" s="1"/>
  <c r="L61" i="8"/>
  <c r="AD61" i="8" s="1"/>
  <c r="M61" i="8"/>
  <c r="AE61" i="8" s="1"/>
  <c r="N61" i="8"/>
  <c r="AF61" i="8" s="1"/>
  <c r="O61" i="8"/>
  <c r="AG61" i="8" s="1"/>
  <c r="D62" i="8"/>
  <c r="V62" i="8" s="1"/>
  <c r="E62" i="8"/>
  <c r="W62" i="8" s="1"/>
  <c r="F62" i="8"/>
  <c r="X62" i="8" s="1"/>
  <c r="G62" i="8"/>
  <c r="Y62" i="8" s="1"/>
  <c r="H62" i="8"/>
  <c r="Z62" i="8" s="1"/>
  <c r="I62" i="8"/>
  <c r="AA62" i="8" s="1"/>
  <c r="J62" i="8"/>
  <c r="AB62" i="8" s="1"/>
  <c r="K62" i="8"/>
  <c r="AC62" i="8" s="1"/>
  <c r="L62" i="8"/>
  <c r="AD62" i="8" s="1"/>
  <c r="M62" i="8"/>
  <c r="AE62" i="8" s="1"/>
  <c r="N62" i="8"/>
  <c r="AF62" i="8" s="1"/>
  <c r="O62" i="8"/>
  <c r="AG62" i="8" s="1"/>
  <c r="D63" i="8"/>
  <c r="V63" i="8" s="1"/>
  <c r="E63" i="8"/>
  <c r="W63" i="8" s="1"/>
  <c r="F63" i="8"/>
  <c r="X63" i="8" s="1"/>
  <c r="G63" i="8"/>
  <c r="Y63" i="8" s="1"/>
  <c r="H63" i="8"/>
  <c r="Z63" i="8" s="1"/>
  <c r="I63" i="8"/>
  <c r="AA63" i="8" s="1"/>
  <c r="J63" i="8"/>
  <c r="AB63" i="8" s="1"/>
  <c r="K63" i="8"/>
  <c r="AC63" i="8" s="1"/>
  <c r="L63" i="8"/>
  <c r="AD63" i="8" s="1"/>
  <c r="M63" i="8"/>
  <c r="AE63" i="8" s="1"/>
  <c r="N63" i="8"/>
  <c r="AF63" i="8" s="1"/>
  <c r="O63" i="8"/>
  <c r="AG63" i="8" s="1"/>
  <c r="D64" i="8"/>
  <c r="V64" i="8" s="1"/>
  <c r="E64" i="8"/>
  <c r="W64" i="8" s="1"/>
  <c r="F64" i="8"/>
  <c r="X64" i="8" s="1"/>
  <c r="G64" i="8"/>
  <c r="Y64" i="8" s="1"/>
  <c r="H64" i="8"/>
  <c r="Z64" i="8" s="1"/>
  <c r="I64" i="8"/>
  <c r="AA64" i="8" s="1"/>
  <c r="J64" i="8"/>
  <c r="AB64" i="8" s="1"/>
  <c r="K64" i="8"/>
  <c r="AC64" i="8" s="1"/>
  <c r="L64" i="8"/>
  <c r="AD64" i="8" s="1"/>
  <c r="M64" i="8"/>
  <c r="AE64" i="8" s="1"/>
  <c r="N64" i="8"/>
  <c r="AF64" i="8" s="1"/>
  <c r="O64" i="8"/>
  <c r="AG64" i="8" s="1"/>
  <c r="D65" i="8"/>
  <c r="V65" i="8" s="1"/>
  <c r="E65" i="8"/>
  <c r="W65" i="8" s="1"/>
  <c r="F65" i="8"/>
  <c r="X65" i="8" s="1"/>
  <c r="G65" i="8"/>
  <c r="Y65" i="8" s="1"/>
  <c r="H65" i="8"/>
  <c r="Z65" i="8" s="1"/>
  <c r="I65" i="8"/>
  <c r="AA65" i="8" s="1"/>
  <c r="J65" i="8"/>
  <c r="AB65" i="8" s="1"/>
  <c r="K65" i="8"/>
  <c r="AC65" i="8" s="1"/>
  <c r="L65" i="8"/>
  <c r="AD65" i="8" s="1"/>
  <c r="M65" i="8"/>
  <c r="AE65" i="8" s="1"/>
  <c r="N65" i="8"/>
  <c r="AF65" i="8" s="1"/>
  <c r="O65" i="8"/>
  <c r="AG65" i="8" s="1"/>
  <c r="D66" i="8"/>
  <c r="V66" i="8" s="1"/>
  <c r="E66" i="8"/>
  <c r="W66" i="8" s="1"/>
  <c r="F66" i="8"/>
  <c r="X66" i="8" s="1"/>
  <c r="G66" i="8"/>
  <c r="Y66" i="8" s="1"/>
  <c r="H66" i="8"/>
  <c r="Z66" i="8" s="1"/>
  <c r="I66" i="8"/>
  <c r="AA66" i="8" s="1"/>
  <c r="J66" i="8"/>
  <c r="AB66" i="8" s="1"/>
  <c r="K66" i="8"/>
  <c r="AC66" i="8" s="1"/>
  <c r="L66" i="8"/>
  <c r="AD66" i="8" s="1"/>
  <c r="M66" i="8"/>
  <c r="AE66" i="8" s="1"/>
  <c r="N66" i="8"/>
  <c r="AF66" i="8" s="1"/>
  <c r="O66" i="8"/>
  <c r="AG66" i="8" s="1"/>
  <c r="D67" i="8"/>
  <c r="V67" i="8" s="1"/>
  <c r="E67" i="8"/>
  <c r="W67" i="8" s="1"/>
  <c r="F67" i="8"/>
  <c r="X67" i="8" s="1"/>
  <c r="G67" i="8"/>
  <c r="Y67" i="8" s="1"/>
  <c r="H67" i="8"/>
  <c r="Z67" i="8" s="1"/>
  <c r="I67" i="8"/>
  <c r="AA67" i="8" s="1"/>
  <c r="J67" i="8"/>
  <c r="AB67" i="8" s="1"/>
  <c r="K67" i="8"/>
  <c r="AC67" i="8" s="1"/>
  <c r="L67" i="8"/>
  <c r="AD67" i="8" s="1"/>
  <c r="M67" i="8"/>
  <c r="AE67" i="8" s="1"/>
  <c r="N67" i="8"/>
  <c r="AF67" i="8" s="1"/>
  <c r="O67" i="8"/>
  <c r="AG67" i="8" s="1"/>
  <c r="D68" i="8"/>
  <c r="V68" i="8" s="1"/>
  <c r="E68" i="8"/>
  <c r="W68" i="8" s="1"/>
  <c r="F68" i="8"/>
  <c r="X68" i="8" s="1"/>
  <c r="G68" i="8"/>
  <c r="Y68" i="8" s="1"/>
  <c r="H68" i="8"/>
  <c r="Z68" i="8" s="1"/>
  <c r="I68" i="8"/>
  <c r="AA68" i="8" s="1"/>
  <c r="J68" i="8"/>
  <c r="AB68" i="8" s="1"/>
  <c r="K68" i="8"/>
  <c r="AC68" i="8" s="1"/>
  <c r="L68" i="8"/>
  <c r="AD68" i="8" s="1"/>
  <c r="M68" i="8"/>
  <c r="AE68" i="8" s="1"/>
  <c r="N68" i="8"/>
  <c r="AF68" i="8" s="1"/>
  <c r="O68" i="8"/>
  <c r="AG68" i="8" s="1"/>
  <c r="D69" i="8"/>
  <c r="V69" i="8" s="1"/>
  <c r="E69" i="8"/>
  <c r="W69" i="8" s="1"/>
  <c r="F69" i="8"/>
  <c r="X69" i="8" s="1"/>
  <c r="G69" i="8"/>
  <c r="Y69" i="8" s="1"/>
  <c r="H69" i="8"/>
  <c r="Z69" i="8" s="1"/>
  <c r="I69" i="8"/>
  <c r="AA69" i="8" s="1"/>
  <c r="J69" i="8"/>
  <c r="AB69" i="8" s="1"/>
  <c r="K69" i="8"/>
  <c r="AC69" i="8" s="1"/>
  <c r="L69" i="8"/>
  <c r="AD69" i="8" s="1"/>
  <c r="M69" i="8"/>
  <c r="AE69" i="8" s="1"/>
  <c r="N69" i="8"/>
  <c r="AF69" i="8" s="1"/>
  <c r="O69" i="8"/>
  <c r="AG69" i="8" s="1"/>
  <c r="D70" i="8"/>
  <c r="V70" i="8" s="1"/>
  <c r="E70" i="8"/>
  <c r="W70" i="8" s="1"/>
  <c r="F70" i="8"/>
  <c r="X70" i="8" s="1"/>
  <c r="G70" i="8"/>
  <c r="Y70" i="8" s="1"/>
  <c r="H70" i="8"/>
  <c r="Z70" i="8" s="1"/>
  <c r="I70" i="8"/>
  <c r="AA70" i="8" s="1"/>
  <c r="J70" i="8"/>
  <c r="AB70" i="8" s="1"/>
  <c r="K70" i="8"/>
  <c r="AC70" i="8" s="1"/>
  <c r="L70" i="8"/>
  <c r="AD70" i="8" s="1"/>
  <c r="M70" i="8"/>
  <c r="AE70" i="8" s="1"/>
  <c r="N70" i="8"/>
  <c r="AF70" i="8" s="1"/>
  <c r="O70" i="8"/>
  <c r="AG70" i="8" s="1"/>
  <c r="D71" i="8"/>
  <c r="V71" i="8" s="1"/>
  <c r="E71" i="8"/>
  <c r="W71" i="8" s="1"/>
  <c r="F71" i="8"/>
  <c r="X71" i="8" s="1"/>
  <c r="G71" i="8"/>
  <c r="Y71" i="8" s="1"/>
  <c r="H71" i="8"/>
  <c r="Z71" i="8" s="1"/>
  <c r="I71" i="8"/>
  <c r="AA71" i="8" s="1"/>
  <c r="J71" i="8"/>
  <c r="AB71" i="8" s="1"/>
  <c r="K71" i="8"/>
  <c r="AC71" i="8" s="1"/>
  <c r="L71" i="8"/>
  <c r="AD71" i="8" s="1"/>
  <c r="M71" i="8"/>
  <c r="AE71" i="8" s="1"/>
  <c r="N71" i="8"/>
  <c r="AF71" i="8" s="1"/>
  <c r="O71" i="8"/>
  <c r="AG71" i="8" s="1"/>
  <c r="D72" i="8"/>
  <c r="V72" i="8" s="1"/>
  <c r="E72" i="8"/>
  <c r="W72" i="8" s="1"/>
  <c r="F72" i="8"/>
  <c r="X72" i="8" s="1"/>
  <c r="G72" i="8"/>
  <c r="Y72" i="8" s="1"/>
  <c r="H72" i="8"/>
  <c r="Z72" i="8" s="1"/>
  <c r="I72" i="8"/>
  <c r="AA72" i="8" s="1"/>
  <c r="J72" i="8"/>
  <c r="AB72" i="8" s="1"/>
  <c r="K72" i="8"/>
  <c r="AC72" i="8" s="1"/>
  <c r="L72" i="8"/>
  <c r="AD72" i="8" s="1"/>
  <c r="M72" i="8"/>
  <c r="AE72" i="8" s="1"/>
  <c r="N72" i="8"/>
  <c r="AF72" i="8" s="1"/>
  <c r="O72" i="8"/>
  <c r="AG72" i="8" s="1"/>
  <c r="D73" i="8"/>
  <c r="V73" i="8" s="1"/>
  <c r="E73" i="8"/>
  <c r="W73" i="8" s="1"/>
  <c r="F73" i="8"/>
  <c r="X73" i="8" s="1"/>
  <c r="G73" i="8"/>
  <c r="Y73" i="8" s="1"/>
  <c r="H73" i="8"/>
  <c r="Z73" i="8" s="1"/>
  <c r="I73" i="8"/>
  <c r="AA73" i="8" s="1"/>
  <c r="J73" i="8"/>
  <c r="AB73" i="8" s="1"/>
  <c r="K73" i="8"/>
  <c r="AC73" i="8" s="1"/>
  <c r="L73" i="8"/>
  <c r="AD73" i="8" s="1"/>
  <c r="M73" i="8"/>
  <c r="AE73" i="8" s="1"/>
  <c r="N73" i="8"/>
  <c r="AF73" i="8" s="1"/>
  <c r="O73" i="8"/>
  <c r="AG73" i="8" s="1"/>
  <c r="D74" i="8"/>
  <c r="V74" i="8" s="1"/>
  <c r="E74" i="8"/>
  <c r="W74" i="8" s="1"/>
  <c r="F74" i="8"/>
  <c r="X74" i="8" s="1"/>
  <c r="G74" i="8"/>
  <c r="Y74" i="8" s="1"/>
  <c r="H74" i="8"/>
  <c r="Z74" i="8" s="1"/>
  <c r="I74" i="8"/>
  <c r="AA74" i="8" s="1"/>
  <c r="J74" i="8"/>
  <c r="AB74" i="8" s="1"/>
  <c r="K74" i="8"/>
  <c r="AC74" i="8" s="1"/>
  <c r="L74" i="8"/>
  <c r="AD74" i="8" s="1"/>
  <c r="M74" i="8"/>
  <c r="AE74" i="8" s="1"/>
  <c r="N74" i="8"/>
  <c r="AF74" i="8" s="1"/>
  <c r="O74" i="8"/>
  <c r="AG74" i="8" s="1"/>
  <c r="E58" i="8"/>
  <c r="W58" i="8" s="1"/>
  <c r="F58" i="8"/>
  <c r="X58" i="8" s="1"/>
  <c r="G58" i="8"/>
  <c r="Y58" i="8" s="1"/>
  <c r="H58" i="8"/>
  <c r="Z58" i="8" s="1"/>
  <c r="I58" i="8"/>
  <c r="AA58" i="8" s="1"/>
  <c r="J58" i="8"/>
  <c r="AB58" i="8" s="1"/>
  <c r="K58" i="8"/>
  <c r="AC58" i="8" s="1"/>
  <c r="L58" i="8"/>
  <c r="AD58" i="8" s="1"/>
  <c r="M58" i="8"/>
  <c r="AE58" i="8" s="1"/>
  <c r="N58" i="8"/>
  <c r="AF58" i="8" s="1"/>
  <c r="O58" i="8"/>
  <c r="AG58" i="8" s="1"/>
  <c r="D58" i="8"/>
  <c r="V58" i="8" s="1"/>
  <c r="Q59" i="8"/>
  <c r="AI59" i="8" s="1"/>
  <c r="Q60" i="8"/>
  <c r="AI60" i="8" s="1"/>
  <c r="Q61" i="8"/>
  <c r="AI61" i="8" s="1"/>
  <c r="Q62" i="8"/>
  <c r="AI62" i="8" s="1"/>
  <c r="Q63" i="8"/>
  <c r="AI63" i="8" s="1"/>
  <c r="Q64" i="8"/>
  <c r="AI64" i="8" s="1"/>
  <c r="Q65" i="8"/>
  <c r="AI65" i="8" s="1"/>
  <c r="Q66" i="8"/>
  <c r="AI66" i="8" s="1"/>
  <c r="Q67" i="8"/>
  <c r="AI67" i="8" s="1"/>
  <c r="Q68" i="8"/>
  <c r="AI68" i="8" s="1"/>
  <c r="Q69" i="8"/>
  <c r="AI69" i="8" s="1"/>
  <c r="Q70" i="8"/>
  <c r="AI70" i="8" s="1"/>
  <c r="Q71" i="8"/>
  <c r="AI71" i="8" s="1"/>
  <c r="Q72" i="8"/>
  <c r="AI72" i="8" s="1"/>
  <c r="Q73" i="8"/>
  <c r="AI73" i="8" s="1"/>
  <c r="Q74" i="8"/>
  <c r="AI74" i="8" s="1"/>
  <c r="Q58" i="8"/>
  <c r="AI58" i="8" s="1"/>
  <c r="G17" i="12"/>
  <c r="H17" i="12"/>
  <c r="D18" i="12"/>
  <c r="E6" i="12"/>
  <c r="F6" i="12" s="1"/>
  <c r="G6" i="12" s="1"/>
  <c r="H6" i="12" s="1"/>
  <c r="I6" i="12" s="1"/>
  <c r="D1041" i="12"/>
  <c r="T1041" i="12" s="1"/>
  <c r="E1041" i="12"/>
  <c r="U1041" i="12" s="1"/>
  <c r="F1041" i="12"/>
  <c r="V1041" i="12" s="1"/>
  <c r="G1041" i="12"/>
  <c r="H1041" i="12"/>
  <c r="X1041" i="12" s="1"/>
  <c r="I1041" i="12"/>
  <c r="Y1041" i="12" s="1"/>
  <c r="J1041" i="12"/>
  <c r="Z1041" i="12" s="1"/>
  <c r="K1041" i="12"/>
  <c r="AA1041" i="12" s="1"/>
  <c r="L1041" i="12"/>
  <c r="AB1041" i="12" s="1"/>
  <c r="M1041" i="12"/>
  <c r="AC1041" i="12" s="1"/>
  <c r="N1041" i="12"/>
  <c r="O1041" i="12"/>
  <c r="AE1041" i="12" s="1"/>
  <c r="D1042" i="12"/>
  <c r="T1042" i="12" s="1"/>
  <c r="E1042" i="12"/>
  <c r="U1042" i="12" s="1"/>
  <c r="F1042" i="12"/>
  <c r="V1042" i="12" s="1"/>
  <c r="G1042" i="12"/>
  <c r="W1042" i="12" s="1"/>
  <c r="H1042" i="12"/>
  <c r="X1042" i="12" s="1"/>
  <c r="I1042" i="12"/>
  <c r="Y1042" i="12" s="1"/>
  <c r="J1042" i="12"/>
  <c r="Z1042" i="12" s="1"/>
  <c r="K1042" i="12"/>
  <c r="AA1042" i="12" s="1"/>
  <c r="L1042" i="12"/>
  <c r="AB1042" i="12" s="1"/>
  <c r="M1042" i="12"/>
  <c r="AC1042" i="12" s="1"/>
  <c r="N1042" i="12"/>
  <c r="AD1042" i="12" s="1"/>
  <c r="O1042" i="12"/>
  <c r="AE1042" i="12" s="1"/>
  <c r="D1043" i="12"/>
  <c r="E1043" i="12"/>
  <c r="U1043" i="12" s="1"/>
  <c r="F1043" i="12"/>
  <c r="V1043" i="12" s="1"/>
  <c r="G1043" i="12"/>
  <c r="W1043" i="12" s="1"/>
  <c r="H1043" i="12"/>
  <c r="X1043" i="12" s="1"/>
  <c r="I1043" i="12"/>
  <c r="Y1043" i="12" s="1"/>
  <c r="J1043" i="12"/>
  <c r="Z1043" i="12" s="1"/>
  <c r="K1043" i="12"/>
  <c r="AA1043" i="12" s="1"/>
  <c r="L1043" i="12"/>
  <c r="AB1043" i="12" s="1"/>
  <c r="M1043" i="12"/>
  <c r="AC1043" i="12" s="1"/>
  <c r="N1043" i="12"/>
  <c r="AD1043" i="12" s="1"/>
  <c r="O1043" i="12"/>
  <c r="AE1043" i="12" s="1"/>
  <c r="D1044" i="12"/>
  <c r="T1044" i="12" s="1"/>
  <c r="E1044" i="12"/>
  <c r="U1044" i="12" s="1"/>
  <c r="F1044" i="12"/>
  <c r="V1044" i="12" s="1"/>
  <c r="G1044" i="12"/>
  <c r="W1044" i="12" s="1"/>
  <c r="H1044" i="12"/>
  <c r="X1044" i="12" s="1"/>
  <c r="I1044" i="12"/>
  <c r="Y1044" i="12" s="1"/>
  <c r="J1044" i="12"/>
  <c r="Z1044" i="12" s="1"/>
  <c r="K1044" i="12"/>
  <c r="AA1044" i="12" s="1"/>
  <c r="L1044" i="12"/>
  <c r="AB1044" i="12" s="1"/>
  <c r="M1044" i="12"/>
  <c r="AC1044" i="12" s="1"/>
  <c r="N1044" i="12"/>
  <c r="AD1044" i="12" s="1"/>
  <c r="O1044" i="12"/>
  <c r="AE1044" i="12" s="1"/>
  <c r="D1045" i="12"/>
  <c r="T1045" i="12" s="1"/>
  <c r="E1045" i="12"/>
  <c r="U1045" i="12" s="1"/>
  <c r="F1045" i="12"/>
  <c r="V1045" i="12" s="1"/>
  <c r="G1045" i="12"/>
  <c r="W1045" i="12" s="1"/>
  <c r="H1045" i="12"/>
  <c r="X1045" i="12" s="1"/>
  <c r="I1045" i="12"/>
  <c r="Y1045" i="12" s="1"/>
  <c r="J1045" i="12"/>
  <c r="Z1045" i="12" s="1"/>
  <c r="K1045" i="12"/>
  <c r="AA1045" i="12" s="1"/>
  <c r="L1045" i="12"/>
  <c r="AB1045" i="12" s="1"/>
  <c r="M1045" i="12"/>
  <c r="AC1045" i="12" s="1"/>
  <c r="N1045" i="12"/>
  <c r="AD1045" i="12" s="1"/>
  <c r="O1045" i="12"/>
  <c r="D1046" i="12"/>
  <c r="T1046" i="12" s="1"/>
  <c r="E1046" i="12"/>
  <c r="U1046" i="12" s="1"/>
  <c r="F1046" i="12"/>
  <c r="V1046" i="12" s="1"/>
  <c r="G1046" i="12"/>
  <c r="W1046" i="12" s="1"/>
  <c r="H1046" i="12"/>
  <c r="X1046" i="12" s="1"/>
  <c r="I1046" i="12"/>
  <c r="Y1046" i="12" s="1"/>
  <c r="J1046" i="12"/>
  <c r="Z1046" i="12" s="1"/>
  <c r="K1046" i="12"/>
  <c r="AA1046" i="12" s="1"/>
  <c r="L1046" i="12"/>
  <c r="AB1046" i="12" s="1"/>
  <c r="M1046" i="12"/>
  <c r="AC1046" i="12" s="1"/>
  <c r="N1046" i="12"/>
  <c r="AD1046" i="12" s="1"/>
  <c r="O1046" i="12"/>
  <c r="AE1046" i="12" s="1"/>
  <c r="D1047" i="12"/>
  <c r="T1047" i="12" s="1"/>
  <c r="E1047" i="12"/>
  <c r="U1047" i="12" s="1"/>
  <c r="F1047" i="12"/>
  <c r="V1047" i="12" s="1"/>
  <c r="G1047" i="12"/>
  <c r="W1047" i="12" s="1"/>
  <c r="H1047" i="12"/>
  <c r="X1047" i="12" s="1"/>
  <c r="I1047" i="12"/>
  <c r="Y1047" i="12" s="1"/>
  <c r="J1047" i="12"/>
  <c r="Z1047" i="12" s="1"/>
  <c r="K1047" i="12"/>
  <c r="AA1047" i="12" s="1"/>
  <c r="L1047" i="12"/>
  <c r="AB1047" i="12" s="1"/>
  <c r="M1047" i="12"/>
  <c r="AC1047" i="12" s="1"/>
  <c r="N1047" i="12"/>
  <c r="AD1047" i="12" s="1"/>
  <c r="O1047" i="12"/>
  <c r="AE1047" i="12" s="1"/>
  <c r="D1048" i="12"/>
  <c r="T1048" i="12" s="1"/>
  <c r="E1048" i="12"/>
  <c r="U1048" i="12" s="1"/>
  <c r="F1048" i="12"/>
  <c r="V1048" i="12" s="1"/>
  <c r="G1048" i="12"/>
  <c r="W1048" i="12" s="1"/>
  <c r="H1048" i="12"/>
  <c r="X1048" i="12" s="1"/>
  <c r="I1048" i="12"/>
  <c r="Y1048" i="12" s="1"/>
  <c r="J1048" i="12"/>
  <c r="Z1048" i="12" s="1"/>
  <c r="K1048" i="12"/>
  <c r="AA1048" i="12" s="1"/>
  <c r="L1048" i="12"/>
  <c r="AB1048" i="12" s="1"/>
  <c r="M1048" i="12"/>
  <c r="AC1048" i="12" s="1"/>
  <c r="N1048" i="12"/>
  <c r="AD1048" i="12" s="1"/>
  <c r="O1048" i="12"/>
  <c r="AE1048" i="12" s="1"/>
  <c r="D1049" i="12"/>
  <c r="T1049" i="12" s="1"/>
  <c r="E1049" i="12"/>
  <c r="U1049" i="12" s="1"/>
  <c r="F1049" i="12"/>
  <c r="V1049" i="12" s="1"/>
  <c r="G1049" i="12"/>
  <c r="H1049" i="12"/>
  <c r="X1049" i="12" s="1"/>
  <c r="I1049" i="12"/>
  <c r="Y1049" i="12" s="1"/>
  <c r="J1049" i="12"/>
  <c r="Z1049" i="12" s="1"/>
  <c r="K1049" i="12"/>
  <c r="AA1049" i="12" s="1"/>
  <c r="L1049" i="12"/>
  <c r="AB1049" i="12" s="1"/>
  <c r="M1049" i="12"/>
  <c r="AC1049" i="12" s="1"/>
  <c r="N1049" i="12"/>
  <c r="AD1049" i="12" s="1"/>
  <c r="O1049" i="12"/>
  <c r="AE1049" i="12" s="1"/>
  <c r="D1050" i="12"/>
  <c r="E1050" i="12"/>
  <c r="U1050" i="12" s="1"/>
  <c r="F1050" i="12"/>
  <c r="V1050" i="12" s="1"/>
  <c r="G1050" i="12"/>
  <c r="W1050" i="12" s="1"/>
  <c r="H1050" i="12"/>
  <c r="X1050" i="12" s="1"/>
  <c r="I1050" i="12"/>
  <c r="Y1050" i="12" s="1"/>
  <c r="J1050" i="12"/>
  <c r="Z1050" i="12" s="1"/>
  <c r="K1050" i="12"/>
  <c r="AA1050" i="12" s="1"/>
  <c r="L1050" i="12"/>
  <c r="AB1050" i="12" s="1"/>
  <c r="M1050" i="12"/>
  <c r="AC1050" i="12" s="1"/>
  <c r="N1050" i="12"/>
  <c r="AD1050" i="12" s="1"/>
  <c r="O1050" i="12"/>
  <c r="AE1050" i="12" s="1"/>
  <c r="D1051" i="12"/>
  <c r="E1051" i="12"/>
  <c r="U1051" i="12" s="1"/>
  <c r="F1051" i="12"/>
  <c r="V1051" i="12" s="1"/>
  <c r="G1051" i="12"/>
  <c r="W1051" i="12" s="1"/>
  <c r="H1051" i="12"/>
  <c r="X1051" i="12" s="1"/>
  <c r="I1051" i="12"/>
  <c r="Y1051" i="12" s="1"/>
  <c r="J1051" i="12"/>
  <c r="Z1051" i="12" s="1"/>
  <c r="K1051" i="12"/>
  <c r="AA1051" i="12" s="1"/>
  <c r="L1051" i="12"/>
  <c r="AB1051" i="12" s="1"/>
  <c r="M1051" i="12"/>
  <c r="AC1051" i="12" s="1"/>
  <c r="N1051" i="12"/>
  <c r="AD1051" i="12" s="1"/>
  <c r="O1051" i="12"/>
  <c r="AE1051" i="12" s="1"/>
  <c r="D1052" i="12"/>
  <c r="T1052" i="12" s="1"/>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T1053" i="12" s="1"/>
  <c r="E1053" i="12"/>
  <c r="U1053" i="12" s="1"/>
  <c r="F1053" i="12"/>
  <c r="V1053" i="12" s="1"/>
  <c r="G1053" i="12"/>
  <c r="W1053" i="12" s="1"/>
  <c r="H1053" i="12"/>
  <c r="X1053" i="12" s="1"/>
  <c r="I1053" i="12"/>
  <c r="Y1053" i="12" s="1"/>
  <c r="J1053" i="12"/>
  <c r="Z1053" i="12" s="1"/>
  <c r="K1053" i="12"/>
  <c r="AA1053" i="12" s="1"/>
  <c r="L1053" i="12"/>
  <c r="AB1053" i="12" s="1"/>
  <c r="M1053" i="12"/>
  <c r="AC1053" i="12" s="1"/>
  <c r="N1053" i="12"/>
  <c r="AD1053" i="12" s="1"/>
  <c r="O1053" i="12"/>
  <c r="AE1053" i="12" s="1"/>
  <c r="D1054" i="12"/>
  <c r="T1054" i="12" s="1"/>
  <c r="E1054" i="12"/>
  <c r="U1054" i="12" s="1"/>
  <c r="F1054" i="12"/>
  <c r="V1054" i="12" s="1"/>
  <c r="G1054" i="12"/>
  <c r="W1054" i="12" s="1"/>
  <c r="H1054" i="12"/>
  <c r="X1054" i="12" s="1"/>
  <c r="I1054" i="12"/>
  <c r="Y1054" i="12" s="1"/>
  <c r="J1054" i="12"/>
  <c r="Z1054" i="12" s="1"/>
  <c r="K1054" i="12"/>
  <c r="AA1054" i="12" s="1"/>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AD1055" i="12" s="1"/>
  <c r="O1055" i="12"/>
  <c r="AE1055" i="12" s="1"/>
  <c r="D1056" i="12"/>
  <c r="T1056" i="12" s="1"/>
  <c r="E1056" i="12"/>
  <c r="F1056" i="12"/>
  <c r="V1056" i="12" s="1"/>
  <c r="G1056" i="12"/>
  <c r="W1056" i="12" s="1"/>
  <c r="H1056" i="12"/>
  <c r="X1056" i="12" s="1"/>
  <c r="I1056" i="12"/>
  <c r="Y1056" i="12" s="1"/>
  <c r="J1056" i="12"/>
  <c r="Z1056" i="12" s="1"/>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AD1057" i="12" s="1"/>
  <c r="O1057" i="12"/>
  <c r="AE1057" i="12" s="1"/>
  <c r="D1058" i="12"/>
  <c r="E1058" i="12"/>
  <c r="U1058" i="12" s="1"/>
  <c r="F1058" i="12"/>
  <c r="V1058" i="12" s="1"/>
  <c r="G1058" i="12"/>
  <c r="W1058" i="12" s="1"/>
  <c r="H1058" i="12"/>
  <c r="X1058" i="12" s="1"/>
  <c r="I1058" i="12"/>
  <c r="Y1058" i="12" s="1"/>
  <c r="J1058" i="12"/>
  <c r="Z1058" i="12" s="1"/>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AD1059" i="12" s="1"/>
  <c r="O1059" i="12"/>
  <c r="AE1059" i="12" s="1"/>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AD1060" i="12" s="1"/>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AA1062" i="12" s="1"/>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W1010" i="12" s="1"/>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AA1011" i="12" s="1"/>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AA1012" i="12" s="1"/>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W1014" i="12" s="1"/>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AA1023" i="12" s="1"/>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W1026" i="12" s="1"/>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W1030" i="12" s="1"/>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AA1031" i="12" s="1"/>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AA980" i="12" s="1"/>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AA984" i="12" s="1"/>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F1040" i="12"/>
  <c r="D875" i="12"/>
  <c r="T875" i="12" s="1"/>
  <c r="E875" i="12"/>
  <c r="U875" i="12" s="1"/>
  <c r="F875" i="12"/>
  <c r="V875" i="12" s="1"/>
  <c r="G875" i="12"/>
  <c r="W875" i="12" s="1"/>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X876" i="12" s="1"/>
  <c r="I876" i="12"/>
  <c r="Y876" i="12" s="1"/>
  <c r="J876" i="12"/>
  <c r="K876" i="12"/>
  <c r="AA876" i="12" s="1"/>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AA880" i="12" s="1"/>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AE881" i="12" s="1"/>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AA884" i="12" s="1"/>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AC885" i="12" s="1"/>
  <c r="N885" i="12"/>
  <c r="AD885" i="12" s="1"/>
  <c r="O885" i="12"/>
  <c r="AE885" i="12" s="1"/>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AA888" i="12" s="1"/>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AA896" i="12" s="1"/>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U715" i="12" s="1"/>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Z718" i="12" s="1"/>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V729" i="12" s="1"/>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U734" i="12" s="1"/>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AB736" i="12" s="1"/>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Y542" i="12" s="1"/>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Y544" i="12" s="1"/>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V564" i="12" s="1"/>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AC569" i="12" s="1"/>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AC508" i="12" s="1"/>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F541" i="12"/>
  <c r="D94" i="8"/>
  <c r="E6" i="8"/>
  <c r="D363" i="8"/>
  <c r="V363" i="8" s="1"/>
  <c r="E363" i="8"/>
  <c r="W363" i="8" s="1"/>
  <c r="F363" i="8"/>
  <c r="X363" i="8" s="1"/>
  <c r="G363" i="8"/>
  <c r="Y363" i="8" s="1"/>
  <c r="H363" i="8"/>
  <c r="Z363" i="8" s="1"/>
  <c r="I363" i="8"/>
  <c r="AA363" i="8" s="1"/>
  <c r="J363" i="8"/>
  <c r="AB363" i="8" s="1"/>
  <c r="K363" i="8"/>
  <c r="AC363" i="8" s="1"/>
  <c r="L363" i="8"/>
  <c r="AD363" i="8" s="1"/>
  <c r="M363" i="8"/>
  <c r="AE363" i="8" s="1"/>
  <c r="N363" i="8"/>
  <c r="AF363" i="8" s="1"/>
  <c r="O363" i="8"/>
  <c r="AG363" i="8" s="1"/>
  <c r="E362" i="8"/>
  <c r="W362" i="8" s="1"/>
  <c r="F362" i="8"/>
  <c r="G362" i="8"/>
  <c r="Y362" i="8" s="1"/>
  <c r="H362" i="8"/>
  <c r="Z362" i="8" s="1"/>
  <c r="I362" i="8"/>
  <c r="J362" i="8"/>
  <c r="AB362" i="8" s="1"/>
  <c r="K362" i="8"/>
  <c r="AC362" i="8" s="1"/>
  <c r="L362" i="8"/>
  <c r="AD362" i="8" s="1"/>
  <c r="M362" i="8"/>
  <c r="N362" i="8"/>
  <c r="AF362" i="8" s="1"/>
  <c r="O362" i="8"/>
  <c r="AG362" i="8" s="1"/>
  <c r="D362" i="8"/>
  <c r="V362" i="8" s="1"/>
  <c r="D339" i="8"/>
  <c r="E339" i="8"/>
  <c r="F339" i="8"/>
  <c r="G339" i="8"/>
  <c r="H339" i="8"/>
  <c r="I339" i="8"/>
  <c r="J339" i="8"/>
  <c r="K339" i="8"/>
  <c r="L339" i="8"/>
  <c r="M339" i="8"/>
  <c r="N339" i="8"/>
  <c r="O339" i="8"/>
  <c r="D340" i="8"/>
  <c r="E340" i="8"/>
  <c r="F340" i="8"/>
  <c r="G340" i="8"/>
  <c r="H340" i="8"/>
  <c r="I340" i="8"/>
  <c r="J340" i="8"/>
  <c r="K340" i="8"/>
  <c r="L340" i="8"/>
  <c r="M340" i="8"/>
  <c r="N340" i="8"/>
  <c r="O340" i="8"/>
  <c r="D341" i="8"/>
  <c r="E341" i="8"/>
  <c r="F341" i="8"/>
  <c r="G341" i="8"/>
  <c r="H341" i="8"/>
  <c r="I341" i="8"/>
  <c r="J341" i="8"/>
  <c r="K341" i="8"/>
  <c r="L341" i="8"/>
  <c r="M341" i="8"/>
  <c r="N341" i="8"/>
  <c r="O341" i="8"/>
  <c r="D342" i="8"/>
  <c r="E342" i="8"/>
  <c r="F342" i="8"/>
  <c r="G342" i="8"/>
  <c r="H342" i="8"/>
  <c r="I342" i="8"/>
  <c r="J342" i="8"/>
  <c r="K342" i="8"/>
  <c r="L342" i="8"/>
  <c r="M342" i="8"/>
  <c r="N342" i="8"/>
  <c r="O342" i="8"/>
  <c r="D343" i="8"/>
  <c r="E343" i="8"/>
  <c r="F343" i="8"/>
  <c r="G343" i="8"/>
  <c r="H343" i="8"/>
  <c r="I343" i="8"/>
  <c r="J343" i="8"/>
  <c r="K343" i="8"/>
  <c r="L343" i="8"/>
  <c r="M343" i="8"/>
  <c r="N343" i="8"/>
  <c r="O343" i="8"/>
  <c r="D344" i="8"/>
  <c r="E344" i="8"/>
  <c r="F344" i="8"/>
  <c r="G344" i="8"/>
  <c r="H344" i="8"/>
  <c r="I344" i="8"/>
  <c r="J344" i="8"/>
  <c r="K344" i="8"/>
  <c r="L344" i="8"/>
  <c r="M344" i="8"/>
  <c r="N344" i="8"/>
  <c r="O344" i="8"/>
  <c r="D345" i="8"/>
  <c r="E345" i="8"/>
  <c r="F345" i="8"/>
  <c r="G345" i="8"/>
  <c r="H345" i="8"/>
  <c r="I345" i="8"/>
  <c r="J345" i="8"/>
  <c r="K345" i="8"/>
  <c r="L345" i="8"/>
  <c r="M345" i="8"/>
  <c r="N345" i="8"/>
  <c r="O345" i="8"/>
  <c r="D346" i="8"/>
  <c r="E346" i="8"/>
  <c r="F346" i="8"/>
  <c r="G346" i="8"/>
  <c r="H346" i="8"/>
  <c r="I346" i="8"/>
  <c r="J346" i="8"/>
  <c r="K346" i="8"/>
  <c r="L346" i="8"/>
  <c r="M346" i="8"/>
  <c r="N346" i="8"/>
  <c r="O346" i="8"/>
  <c r="D347" i="8"/>
  <c r="E347" i="8"/>
  <c r="F347" i="8"/>
  <c r="G347" i="8"/>
  <c r="H347" i="8"/>
  <c r="I347" i="8"/>
  <c r="J347" i="8"/>
  <c r="K347" i="8"/>
  <c r="L347" i="8"/>
  <c r="M347" i="8"/>
  <c r="N347" i="8"/>
  <c r="O347" i="8"/>
  <c r="D348" i="8"/>
  <c r="E348" i="8"/>
  <c r="F348" i="8"/>
  <c r="G348" i="8"/>
  <c r="H348" i="8"/>
  <c r="I348" i="8"/>
  <c r="J348" i="8"/>
  <c r="K348" i="8"/>
  <c r="L348" i="8"/>
  <c r="M348" i="8"/>
  <c r="N348" i="8"/>
  <c r="O348" i="8"/>
  <c r="D349" i="8"/>
  <c r="E349" i="8"/>
  <c r="F349" i="8"/>
  <c r="G349" i="8"/>
  <c r="H349" i="8"/>
  <c r="I349" i="8"/>
  <c r="J349" i="8"/>
  <c r="K349" i="8"/>
  <c r="L349" i="8"/>
  <c r="M349" i="8"/>
  <c r="N349" i="8"/>
  <c r="O349" i="8"/>
  <c r="D350" i="8"/>
  <c r="E350" i="8"/>
  <c r="F350" i="8"/>
  <c r="G350" i="8"/>
  <c r="H350" i="8"/>
  <c r="I350" i="8"/>
  <c r="J350" i="8"/>
  <c r="K350" i="8"/>
  <c r="L350" i="8"/>
  <c r="M350" i="8"/>
  <c r="N350" i="8"/>
  <c r="O350" i="8"/>
  <c r="D351" i="8"/>
  <c r="E351" i="8"/>
  <c r="F351" i="8"/>
  <c r="G351" i="8"/>
  <c r="H351" i="8"/>
  <c r="I351" i="8"/>
  <c r="J351" i="8"/>
  <c r="K351" i="8"/>
  <c r="L351" i="8"/>
  <c r="M351" i="8"/>
  <c r="N351" i="8"/>
  <c r="O351" i="8"/>
  <c r="D352" i="8"/>
  <c r="E352" i="8"/>
  <c r="F352" i="8"/>
  <c r="G352" i="8"/>
  <c r="H352" i="8"/>
  <c r="I352" i="8"/>
  <c r="J352" i="8"/>
  <c r="K352" i="8"/>
  <c r="L352" i="8"/>
  <c r="M352" i="8"/>
  <c r="N352" i="8"/>
  <c r="O352" i="8"/>
  <c r="D353" i="8"/>
  <c r="E353" i="8"/>
  <c r="F353" i="8"/>
  <c r="G353" i="8"/>
  <c r="H353" i="8"/>
  <c r="I353" i="8"/>
  <c r="J353" i="8"/>
  <c r="K353" i="8"/>
  <c r="L353" i="8"/>
  <c r="M353" i="8"/>
  <c r="N353" i="8"/>
  <c r="O353" i="8"/>
  <c r="D354" i="8"/>
  <c r="E354" i="8"/>
  <c r="F354" i="8"/>
  <c r="G354" i="8"/>
  <c r="H354" i="8"/>
  <c r="I354" i="8"/>
  <c r="J354" i="8"/>
  <c r="K354" i="8"/>
  <c r="L354" i="8"/>
  <c r="M354" i="8"/>
  <c r="N354" i="8"/>
  <c r="O354" i="8"/>
  <c r="E338" i="8"/>
  <c r="F338" i="8"/>
  <c r="G338" i="8"/>
  <c r="H338" i="8"/>
  <c r="I338" i="8"/>
  <c r="J338" i="8"/>
  <c r="K338" i="8"/>
  <c r="L338" i="8"/>
  <c r="M338" i="8"/>
  <c r="N338" i="8"/>
  <c r="O338" i="8"/>
  <c r="D338" i="8"/>
  <c r="D333" i="8"/>
  <c r="E333" i="8"/>
  <c r="F333" i="8"/>
  <c r="G333" i="8"/>
  <c r="H333" i="8"/>
  <c r="I333" i="8"/>
  <c r="J333" i="8"/>
  <c r="K333" i="8"/>
  <c r="L333" i="8"/>
  <c r="M333" i="8"/>
  <c r="N333" i="8"/>
  <c r="O333" i="8"/>
  <c r="E332" i="8"/>
  <c r="F332" i="8"/>
  <c r="G332" i="8"/>
  <c r="H332" i="8"/>
  <c r="I332" i="8"/>
  <c r="J332" i="8"/>
  <c r="K332" i="8"/>
  <c r="L332" i="8"/>
  <c r="M332" i="8"/>
  <c r="N332" i="8"/>
  <c r="O332" i="8"/>
  <c r="D332" i="8"/>
  <c r="Q363" i="8"/>
  <c r="Q362" i="8"/>
  <c r="Q354" i="8"/>
  <c r="Q353" i="8"/>
  <c r="Q352" i="8"/>
  <c r="Q351" i="8"/>
  <c r="Q350" i="8"/>
  <c r="Q349" i="8"/>
  <c r="Q348" i="8"/>
  <c r="Q347" i="8"/>
  <c r="Q346" i="8"/>
  <c r="Q345" i="8"/>
  <c r="Q344" i="8"/>
  <c r="Q343" i="8"/>
  <c r="Q342" i="8"/>
  <c r="Q341" i="8"/>
  <c r="Q340" i="8"/>
  <c r="Q339" i="8"/>
  <c r="Q338" i="8"/>
  <c r="Q333" i="8"/>
  <c r="Q332" i="8"/>
  <c r="D301" i="8"/>
  <c r="V301" i="8" s="1"/>
  <c r="E301" i="8"/>
  <c r="W301" i="8" s="1"/>
  <c r="F301" i="8"/>
  <c r="X301" i="8" s="1"/>
  <c r="G301" i="8"/>
  <c r="Y301" i="8" s="1"/>
  <c r="H301" i="8"/>
  <c r="Z301" i="8" s="1"/>
  <c r="I301" i="8"/>
  <c r="AA301" i="8" s="1"/>
  <c r="J301" i="8"/>
  <c r="AB301" i="8" s="1"/>
  <c r="K301" i="8"/>
  <c r="AC301" i="8" s="1"/>
  <c r="L301" i="8"/>
  <c r="AD301" i="8" s="1"/>
  <c r="M301" i="8"/>
  <c r="AE301" i="8" s="1"/>
  <c r="N301" i="8"/>
  <c r="AF301" i="8" s="1"/>
  <c r="O301" i="8"/>
  <c r="AG301" i="8" s="1"/>
  <c r="E300" i="8"/>
  <c r="W300" i="8" s="1"/>
  <c r="F300" i="8"/>
  <c r="G300" i="8"/>
  <c r="Y300" i="8" s="1"/>
  <c r="H300" i="8"/>
  <c r="Z300" i="8" s="1"/>
  <c r="I300" i="8"/>
  <c r="AA300" i="8" s="1"/>
  <c r="J300" i="8"/>
  <c r="AB300" i="8" s="1"/>
  <c r="K300" i="8"/>
  <c r="AC300" i="8" s="1"/>
  <c r="L300" i="8"/>
  <c r="AD300" i="8" s="1"/>
  <c r="M300" i="8"/>
  <c r="N300" i="8"/>
  <c r="O300" i="8"/>
  <c r="D300" i="8"/>
  <c r="D277" i="8"/>
  <c r="E277" i="8"/>
  <c r="F277" i="8"/>
  <c r="G277" i="8"/>
  <c r="H277" i="8"/>
  <c r="I277" i="8"/>
  <c r="J277" i="8"/>
  <c r="K277" i="8"/>
  <c r="L277" i="8"/>
  <c r="M277" i="8"/>
  <c r="N277" i="8"/>
  <c r="O277" i="8"/>
  <c r="D278" i="8"/>
  <c r="E278" i="8"/>
  <c r="F278" i="8"/>
  <c r="G278" i="8"/>
  <c r="H278" i="8"/>
  <c r="I278" i="8"/>
  <c r="J278" i="8"/>
  <c r="K278" i="8"/>
  <c r="L278" i="8"/>
  <c r="M278" i="8"/>
  <c r="N278" i="8"/>
  <c r="O278" i="8"/>
  <c r="D279" i="8"/>
  <c r="E279" i="8"/>
  <c r="F279" i="8"/>
  <c r="G279" i="8"/>
  <c r="H279" i="8"/>
  <c r="I279" i="8"/>
  <c r="J279" i="8"/>
  <c r="K279" i="8"/>
  <c r="L279" i="8"/>
  <c r="M279" i="8"/>
  <c r="N279" i="8"/>
  <c r="O279" i="8"/>
  <c r="D280" i="8"/>
  <c r="E280" i="8"/>
  <c r="F280" i="8"/>
  <c r="G280" i="8"/>
  <c r="H280" i="8"/>
  <c r="I280" i="8"/>
  <c r="J280" i="8"/>
  <c r="K280" i="8"/>
  <c r="L280" i="8"/>
  <c r="M280" i="8"/>
  <c r="N280" i="8"/>
  <c r="O280" i="8"/>
  <c r="D281" i="8"/>
  <c r="E281" i="8"/>
  <c r="F281" i="8"/>
  <c r="G281" i="8"/>
  <c r="H281" i="8"/>
  <c r="I281" i="8"/>
  <c r="J281" i="8"/>
  <c r="K281" i="8"/>
  <c r="L281" i="8"/>
  <c r="M281" i="8"/>
  <c r="N281" i="8"/>
  <c r="O281" i="8"/>
  <c r="D282" i="8"/>
  <c r="E282" i="8"/>
  <c r="F282" i="8"/>
  <c r="G282" i="8"/>
  <c r="H282" i="8"/>
  <c r="I282" i="8"/>
  <c r="J282" i="8"/>
  <c r="K282" i="8"/>
  <c r="L282" i="8"/>
  <c r="M282" i="8"/>
  <c r="N282" i="8"/>
  <c r="O282" i="8"/>
  <c r="D283" i="8"/>
  <c r="E283" i="8"/>
  <c r="F283" i="8"/>
  <c r="G283" i="8"/>
  <c r="H283" i="8"/>
  <c r="I283" i="8"/>
  <c r="J283" i="8"/>
  <c r="K283" i="8"/>
  <c r="L283" i="8"/>
  <c r="M283" i="8"/>
  <c r="N283" i="8"/>
  <c r="O283" i="8"/>
  <c r="D284" i="8"/>
  <c r="E284" i="8"/>
  <c r="F284" i="8"/>
  <c r="G284" i="8"/>
  <c r="H284" i="8"/>
  <c r="I284" i="8"/>
  <c r="J284" i="8"/>
  <c r="K284" i="8"/>
  <c r="L284" i="8"/>
  <c r="M284" i="8"/>
  <c r="N284" i="8"/>
  <c r="O284" i="8"/>
  <c r="D285" i="8"/>
  <c r="E285" i="8"/>
  <c r="F285" i="8"/>
  <c r="G285" i="8"/>
  <c r="H285" i="8"/>
  <c r="I285" i="8"/>
  <c r="J285" i="8"/>
  <c r="K285" i="8"/>
  <c r="L285" i="8"/>
  <c r="M285" i="8"/>
  <c r="N285" i="8"/>
  <c r="O285" i="8"/>
  <c r="D286" i="8"/>
  <c r="E286" i="8"/>
  <c r="F286" i="8"/>
  <c r="G286" i="8"/>
  <c r="H286" i="8"/>
  <c r="I286" i="8"/>
  <c r="J286" i="8"/>
  <c r="K286" i="8"/>
  <c r="L286" i="8"/>
  <c r="M286" i="8"/>
  <c r="N286" i="8"/>
  <c r="O286" i="8"/>
  <c r="D287" i="8"/>
  <c r="E287" i="8"/>
  <c r="F287" i="8"/>
  <c r="G287" i="8"/>
  <c r="H287" i="8"/>
  <c r="I287" i="8"/>
  <c r="J287" i="8"/>
  <c r="K287" i="8"/>
  <c r="L287" i="8"/>
  <c r="M287" i="8"/>
  <c r="N287" i="8"/>
  <c r="O287" i="8"/>
  <c r="D288" i="8"/>
  <c r="E288" i="8"/>
  <c r="F288" i="8"/>
  <c r="G288" i="8"/>
  <c r="H288" i="8"/>
  <c r="I288" i="8"/>
  <c r="J288" i="8"/>
  <c r="K288" i="8"/>
  <c r="L288" i="8"/>
  <c r="M288" i="8"/>
  <c r="N288" i="8"/>
  <c r="O288" i="8"/>
  <c r="D289" i="8"/>
  <c r="E289" i="8"/>
  <c r="F289" i="8"/>
  <c r="G289" i="8"/>
  <c r="H289" i="8"/>
  <c r="I289" i="8"/>
  <c r="J289" i="8"/>
  <c r="K289" i="8"/>
  <c r="L289" i="8"/>
  <c r="M289" i="8"/>
  <c r="N289" i="8"/>
  <c r="O289" i="8"/>
  <c r="D290" i="8"/>
  <c r="E290" i="8"/>
  <c r="F290" i="8"/>
  <c r="G290" i="8"/>
  <c r="H290" i="8"/>
  <c r="I290" i="8"/>
  <c r="J290" i="8"/>
  <c r="K290" i="8"/>
  <c r="L290" i="8"/>
  <c r="M290" i="8"/>
  <c r="N290" i="8"/>
  <c r="O290" i="8"/>
  <c r="D291" i="8"/>
  <c r="E291" i="8"/>
  <c r="F291" i="8"/>
  <c r="G291" i="8"/>
  <c r="H291" i="8"/>
  <c r="I291" i="8"/>
  <c r="J291" i="8"/>
  <c r="K291" i="8"/>
  <c r="L291" i="8"/>
  <c r="M291" i="8"/>
  <c r="N291" i="8"/>
  <c r="O291" i="8"/>
  <c r="D292" i="8"/>
  <c r="E292" i="8"/>
  <c r="F292" i="8"/>
  <c r="G292" i="8"/>
  <c r="H292" i="8"/>
  <c r="I292" i="8"/>
  <c r="J292" i="8"/>
  <c r="K292" i="8"/>
  <c r="L292" i="8"/>
  <c r="M292" i="8"/>
  <c r="N292" i="8"/>
  <c r="O292" i="8"/>
  <c r="E276" i="8"/>
  <c r="F276" i="8"/>
  <c r="G276" i="8"/>
  <c r="H276" i="8"/>
  <c r="I276" i="8"/>
  <c r="J276" i="8"/>
  <c r="K276" i="8"/>
  <c r="L276" i="8"/>
  <c r="M276" i="8"/>
  <c r="N276" i="8"/>
  <c r="O276" i="8"/>
  <c r="D276" i="8"/>
  <c r="Q271" i="8"/>
  <c r="Q270" i="8"/>
  <c r="D271" i="8"/>
  <c r="E271" i="8"/>
  <c r="F271" i="8"/>
  <c r="G271" i="8"/>
  <c r="H271" i="8"/>
  <c r="I271" i="8"/>
  <c r="J271" i="8"/>
  <c r="K271" i="8"/>
  <c r="L271" i="8"/>
  <c r="M271" i="8"/>
  <c r="N271" i="8"/>
  <c r="O271" i="8"/>
  <c r="E270" i="8"/>
  <c r="F270" i="8"/>
  <c r="G270" i="8"/>
  <c r="H270" i="8"/>
  <c r="I270" i="8"/>
  <c r="J270" i="8"/>
  <c r="K270" i="8"/>
  <c r="L270" i="8"/>
  <c r="M270" i="8"/>
  <c r="N270" i="8"/>
  <c r="O270" i="8"/>
  <c r="D270" i="8"/>
  <c r="Q301" i="8"/>
  <c r="Q300" i="8"/>
  <c r="Q292" i="8"/>
  <c r="Q291" i="8"/>
  <c r="Q290" i="8"/>
  <c r="Q289" i="8"/>
  <c r="Q288" i="8"/>
  <c r="Q287" i="8"/>
  <c r="Q286" i="8"/>
  <c r="Q285" i="8"/>
  <c r="Q284" i="8"/>
  <c r="Q283" i="8"/>
  <c r="Q282" i="8"/>
  <c r="Q281" i="8"/>
  <c r="Q280" i="8"/>
  <c r="Q279" i="8"/>
  <c r="Q278" i="8"/>
  <c r="Q277" i="8"/>
  <c r="Q276" i="8"/>
  <c r="Q239" i="8"/>
  <c r="Q238" i="8"/>
  <c r="D239" i="8"/>
  <c r="E239" i="8"/>
  <c r="W239" i="8" s="1"/>
  <c r="F239" i="8"/>
  <c r="X239" i="8" s="1"/>
  <c r="G239" i="8"/>
  <c r="Y239" i="8" s="1"/>
  <c r="H239" i="8"/>
  <c r="Z239" i="8" s="1"/>
  <c r="I239" i="8"/>
  <c r="AA239" i="8" s="1"/>
  <c r="J239" i="8"/>
  <c r="AB239" i="8" s="1"/>
  <c r="K239" i="8"/>
  <c r="AC239" i="8" s="1"/>
  <c r="L239" i="8"/>
  <c r="AD239" i="8" s="1"/>
  <c r="M239" i="8"/>
  <c r="AE239" i="8" s="1"/>
  <c r="N239" i="8"/>
  <c r="AF239" i="8" s="1"/>
  <c r="O239" i="8"/>
  <c r="AG239" i="8" s="1"/>
  <c r="E238" i="8"/>
  <c r="W238" i="8" s="1"/>
  <c r="F238" i="8"/>
  <c r="X238" i="8" s="1"/>
  <c r="G238" i="8"/>
  <c r="H238" i="8"/>
  <c r="I238" i="8"/>
  <c r="J238" i="8"/>
  <c r="AB238" i="8" s="1"/>
  <c r="K238" i="8"/>
  <c r="AC238" i="8" s="1"/>
  <c r="L238" i="8"/>
  <c r="AD238" i="8" s="1"/>
  <c r="M238" i="8"/>
  <c r="AE238" i="8" s="1"/>
  <c r="N238" i="8"/>
  <c r="AF238" i="8" s="1"/>
  <c r="O238" i="8"/>
  <c r="D238" i="8"/>
  <c r="V238" i="8" s="1"/>
  <c r="D215" i="8"/>
  <c r="E215" i="8"/>
  <c r="F215" i="8"/>
  <c r="G215" i="8"/>
  <c r="H215" i="8"/>
  <c r="I215" i="8"/>
  <c r="J215" i="8"/>
  <c r="K215" i="8"/>
  <c r="L215" i="8"/>
  <c r="M215" i="8"/>
  <c r="N215" i="8"/>
  <c r="O215" i="8"/>
  <c r="D216" i="8"/>
  <c r="E216" i="8"/>
  <c r="F216" i="8"/>
  <c r="G216" i="8"/>
  <c r="H216" i="8"/>
  <c r="I216" i="8"/>
  <c r="J216" i="8"/>
  <c r="K216" i="8"/>
  <c r="L216" i="8"/>
  <c r="M216" i="8"/>
  <c r="N216" i="8"/>
  <c r="O216" i="8"/>
  <c r="D217" i="8"/>
  <c r="E217" i="8"/>
  <c r="F217" i="8"/>
  <c r="G217" i="8"/>
  <c r="H217" i="8"/>
  <c r="I217" i="8"/>
  <c r="J217" i="8"/>
  <c r="K217" i="8"/>
  <c r="L217" i="8"/>
  <c r="M217" i="8"/>
  <c r="N217" i="8"/>
  <c r="O217" i="8"/>
  <c r="D218" i="8"/>
  <c r="E218" i="8"/>
  <c r="F218" i="8"/>
  <c r="G218" i="8"/>
  <c r="H218" i="8"/>
  <c r="I218" i="8"/>
  <c r="J218" i="8"/>
  <c r="K218" i="8"/>
  <c r="L218" i="8"/>
  <c r="M218" i="8"/>
  <c r="N218" i="8"/>
  <c r="O218" i="8"/>
  <c r="D219" i="8"/>
  <c r="E219" i="8"/>
  <c r="F219" i="8"/>
  <c r="G219" i="8"/>
  <c r="H219" i="8"/>
  <c r="I219" i="8"/>
  <c r="J219" i="8"/>
  <c r="K219" i="8"/>
  <c r="L219" i="8"/>
  <c r="M219" i="8"/>
  <c r="N219" i="8"/>
  <c r="O219" i="8"/>
  <c r="D220" i="8"/>
  <c r="E220" i="8"/>
  <c r="F220" i="8"/>
  <c r="G220" i="8"/>
  <c r="H220" i="8"/>
  <c r="I220" i="8"/>
  <c r="J220" i="8"/>
  <c r="K220" i="8"/>
  <c r="L220" i="8"/>
  <c r="M220" i="8"/>
  <c r="N220" i="8"/>
  <c r="O220" i="8"/>
  <c r="D221" i="8"/>
  <c r="E221" i="8"/>
  <c r="F221" i="8"/>
  <c r="G221" i="8"/>
  <c r="H221" i="8"/>
  <c r="I221" i="8"/>
  <c r="J221" i="8"/>
  <c r="K221" i="8"/>
  <c r="L221" i="8"/>
  <c r="M221" i="8"/>
  <c r="N221" i="8"/>
  <c r="O221" i="8"/>
  <c r="D222" i="8"/>
  <c r="E222" i="8"/>
  <c r="F222" i="8"/>
  <c r="G222" i="8"/>
  <c r="H222" i="8"/>
  <c r="I222" i="8"/>
  <c r="J222" i="8"/>
  <c r="K222" i="8"/>
  <c r="L222" i="8"/>
  <c r="M222" i="8"/>
  <c r="N222" i="8"/>
  <c r="O222" i="8"/>
  <c r="D223" i="8"/>
  <c r="E223" i="8"/>
  <c r="F223" i="8"/>
  <c r="G223" i="8"/>
  <c r="H223" i="8"/>
  <c r="I223" i="8"/>
  <c r="J223" i="8"/>
  <c r="K223" i="8"/>
  <c r="L223" i="8"/>
  <c r="M223" i="8"/>
  <c r="N223" i="8"/>
  <c r="O223" i="8"/>
  <c r="D224" i="8"/>
  <c r="E224" i="8"/>
  <c r="F224" i="8"/>
  <c r="G224" i="8"/>
  <c r="H224" i="8"/>
  <c r="I224" i="8"/>
  <c r="J224" i="8"/>
  <c r="K224" i="8"/>
  <c r="L224" i="8"/>
  <c r="M224" i="8"/>
  <c r="N224" i="8"/>
  <c r="O224" i="8"/>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E214" i="8"/>
  <c r="F214" i="8"/>
  <c r="G214" i="8"/>
  <c r="H214" i="8"/>
  <c r="I214" i="8"/>
  <c r="J214" i="8"/>
  <c r="K214" i="8"/>
  <c r="L214" i="8"/>
  <c r="M214" i="8"/>
  <c r="N214" i="8"/>
  <c r="O214" i="8"/>
  <c r="D214" i="8"/>
  <c r="Q208" i="8"/>
  <c r="Q209" i="8"/>
  <c r="D209" i="8"/>
  <c r="E209" i="8"/>
  <c r="F209" i="8"/>
  <c r="G209" i="8"/>
  <c r="H209" i="8"/>
  <c r="I209" i="8"/>
  <c r="J209" i="8"/>
  <c r="K209" i="8"/>
  <c r="L209" i="8"/>
  <c r="M209" i="8"/>
  <c r="N209" i="8"/>
  <c r="O209" i="8"/>
  <c r="E208" i="8"/>
  <c r="F208" i="8"/>
  <c r="G208" i="8"/>
  <c r="H208" i="8"/>
  <c r="I208" i="8"/>
  <c r="J208" i="8"/>
  <c r="K208" i="8"/>
  <c r="L208" i="8"/>
  <c r="M208" i="8"/>
  <c r="N208" i="8"/>
  <c r="O208" i="8"/>
  <c r="D208" i="8"/>
  <c r="Q230" i="8"/>
  <c r="Q229" i="8"/>
  <c r="Q228" i="8"/>
  <c r="Q227" i="8"/>
  <c r="Q226" i="8"/>
  <c r="Q225" i="8"/>
  <c r="Q224" i="8"/>
  <c r="Q223" i="8"/>
  <c r="Q222" i="8"/>
  <c r="Q221" i="8"/>
  <c r="Q220" i="8"/>
  <c r="Q219" i="8"/>
  <c r="Q218" i="8"/>
  <c r="Q217" i="8"/>
  <c r="Q216" i="8"/>
  <c r="Q215" i="8"/>
  <c r="Q214" i="8"/>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U399" i="12" s="1"/>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AB401" i="12" s="1"/>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77" i="8"/>
  <c r="Q176" i="8"/>
  <c r="Q153" i="8"/>
  <c r="Q154" i="8"/>
  <c r="Q155" i="8"/>
  <c r="Q156" i="8"/>
  <c r="Q157" i="8"/>
  <c r="Q158" i="8"/>
  <c r="Q159" i="8"/>
  <c r="Q160" i="8"/>
  <c r="Q161" i="8"/>
  <c r="Q162" i="8"/>
  <c r="Q163" i="8"/>
  <c r="Q164" i="8"/>
  <c r="Q165" i="8"/>
  <c r="Q166" i="8"/>
  <c r="Q167" i="8"/>
  <c r="Q168" i="8"/>
  <c r="Q152" i="8"/>
  <c r="Q147" i="8"/>
  <c r="Q146" i="8"/>
  <c r="Q91" i="8"/>
  <c r="Q92" i="8"/>
  <c r="Q93" i="8"/>
  <c r="Q94" i="8"/>
  <c r="Q95" i="8"/>
  <c r="Q96" i="8"/>
  <c r="Q97" i="8"/>
  <c r="Q98" i="8"/>
  <c r="Q99" i="8"/>
  <c r="Q100" i="8"/>
  <c r="Q101" i="8"/>
  <c r="Q102" i="8"/>
  <c r="Q103" i="8"/>
  <c r="Q104" i="8"/>
  <c r="Q105" i="8"/>
  <c r="Q106" i="8"/>
  <c r="Q90" i="8"/>
  <c r="Q85" i="8"/>
  <c r="Q84" i="8"/>
  <c r="Q115" i="8"/>
  <c r="Q114" i="8"/>
  <c r="D15" i="8" l="1"/>
  <c r="P369" i="8"/>
  <c r="AH369" i="8" s="1"/>
  <c r="P315" i="8"/>
  <c r="AH315" i="8" s="1"/>
  <c r="P313" i="8"/>
  <c r="AH313" i="8" s="1"/>
  <c r="P245" i="8"/>
  <c r="AH245" i="8" s="1"/>
  <c r="P317" i="8"/>
  <c r="AH317" i="8" s="1"/>
  <c r="P371" i="8"/>
  <c r="AH371" i="8" s="1"/>
  <c r="P316" i="8"/>
  <c r="AH316" i="8" s="1"/>
  <c r="P370" i="8"/>
  <c r="AH370" i="8" s="1"/>
  <c r="P314" i="8"/>
  <c r="AH314" i="8" s="1"/>
  <c r="P256" i="8"/>
  <c r="AH256" i="8" s="1"/>
  <c r="P312" i="8"/>
  <c r="AH312" i="8" s="1"/>
  <c r="P255" i="8"/>
  <c r="AH255" i="8" s="1"/>
  <c r="P311" i="8"/>
  <c r="AH311" i="8" s="1"/>
  <c r="P254" i="8"/>
  <c r="AH254" i="8" s="1"/>
  <c r="P310" i="8"/>
  <c r="AH310" i="8" s="1"/>
  <c r="P253" i="8"/>
  <c r="AH253" i="8" s="1"/>
  <c r="P309" i="8"/>
  <c r="AH309" i="8" s="1"/>
  <c r="P379" i="8"/>
  <c r="AH379" i="8" s="1"/>
  <c r="P252" i="8"/>
  <c r="AH252" i="8" s="1"/>
  <c r="P308" i="8"/>
  <c r="AH308" i="8" s="1"/>
  <c r="P378" i="8"/>
  <c r="AH378" i="8" s="1"/>
  <c r="P251" i="8"/>
  <c r="AH251" i="8" s="1"/>
  <c r="P307" i="8"/>
  <c r="AH307" i="8" s="1"/>
  <c r="P377" i="8"/>
  <c r="AH377" i="8" s="1"/>
  <c r="P250" i="8"/>
  <c r="AH250" i="8" s="1"/>
  <c r="P376" i="8"/>
  <c r="AH376" i="8" s="1"/>
  <c r="P249" i="8"/>
  <c r="AH249" i="8" s="1"/>
  <c r="P375" i="8"/>
  <c r="AH375" i="8" s="1"/>
  <c r="P248" i="8"/>
  <c r="AH248" i="8" s="1"/>
  <c r="P374" i="8"/>
  <c r="AH374" i="8" s="1"/>
  <c r="P247" i="8"/>
  <c r="AH247" i="8" s="1"/>
  <c r="P320" i="8"/>
  <c r="AH320" i="8" s="1"/>
  <c r="P373" i="8"/>
  <c r="AH373" i="8" s="1"/>
  <c r="P246" i="8"/>
  <c r="AH246" i="8" s="1"/>
  <c r="P318" i="8"/>
  <c r="AH318" i="8" s="1"/>
  <c r="P372" i="8"/>
  <c r="AH372" i="8" s="1"/>
  <c r="P381" i="8"/>
  <c r="AH381" i="8" s="1"/>
  <c r="P258" i="8"/>
  <c r="AH258" i="8" s="1"/>
  <c r="P319" i="8"/>
  <c r="AH319" i="8" s="1"/>
  <c r="P368" i="8"/>
  <c r="AH368" i="8" s="1"/>
  <c r="P384" i="8"/>
  <c r="AH384" i="8" s="1"/>
  <c r="P382" i="8"/>
  <c r="AH382" i="8" s="1"/>
  <c r="P306" i="8"/>
  <c r="AH306" i="8" s="1"/>
  <c r="P257" i="8"/>
  <c r="AH257" i="8" s="1"/>
  <c r="P321" i="8"/>
  <c r="AH321" i="8" s="1"/>
  <c r="W306" i="8"/>
  <c r="P383" i="8"/>
  <c r="AH383" i="8" s="1"/>
  <c r="V306" i="8"/>
  <c r="P260" i="8"/>
  <c r="AH260" i="8" s="1"/>
  <c r="P244" i="8"/>
  <c r="P380" i="8"/>
  <c r="AH380" i="8" s="1"/>
  <c r="W258" i="8"/>
  <c r="P259" i="8"/>
  <c r="AH259" i="8" s="1"/>
  <c r="P322" i="8"/>
  <c r="AH322" i="8" s="1"/>
  <c r="P196" i="8"/>
  <c r="AH196" i="8" s="1"/>
  <c r="P188" i="8"/>
  <c r="AH188" i="8" s="1"/>
  <c r="P197" i="8"/>
  <c r="AH197" i="8" s="1"/>
  <c r="P189" i="8"/>
  <c r="AH189" i="8" s="1"/>
  <c r="P191" i="8"/>
  <c r="AH191" i="8" s="1"/>
  <c r="P183" i="8"/>
  <c r="AH183" i="8" s="1"/>
  <c r="P194" i="8"/>
  <c r="AH194" i="8" s="1"/>
  <c r="P186" i="8"/>
  <c r="AH186" i="8" s="1"/>
  <c r="P192" i="8"/>
  <c r="AH192" i="8" s="1"/>
  <c r="P184" i="8"/>
  <c r="AH184" i="8" s="1"/>
  <c r="P193" i="8"/>
  <c r="AH193" i="8" s="1"/>
  <c r="P185" i="8"/>
  <c r="AH185" i="8" s="1"/>
  <c r="P195" i="8"/>
  <c r="AH195" i="8" s="1"/>
  <c r="P187" i="8"/>
  <c r="AH187" i="8" s="1"/>
  <c r="P198" i="8"/>
  <c r="AH198" i="8" s="1"/>
  <c r="P190" i="8"/>
  <c r="AH190" i="8" s="1"/>
  <c r="P182" i="8"/>
  <c r="AH182" i="8" s="1"/>
  <c r="P63" i="8"/>
  <c r="AH63" i="8" s="1"/>
  <c r="P126" i="8"/>
  <c r="AH126" i="8" s="1"/>
  <c r="P130" i="8"/>
  <c r="AH130" i="8" s="1"/>
  <c r="P128" i="8"/>
  <c r="AH128" i="8" s="1"/>
  <c r="P64" i="8"/>
  <c r="AH64" i="8" s="1"/>
  <c r="P62" i="8"/>
  <c r="AH62" i="8" s="1"/>
  <c r="P61" i="8"/>
  <c r="AH61" i="8" s="1"/>
  <c r="P60" i="8"/>
  <c r="AH60" i="8" s="1"/>
  <c r="P59" i="8"/>
  <c r="AH59" i="8" s="1"/>
  <c r="P132" i="8"/>
  <c r="AH132" i="8" s="1"/>
  <c r="P131" i="8"/>
  <c r="AH131" i="8" s="1"/>
  <c r="P129" i="8"/>
  <c r="AH129" i="8" s="1"/>
  <c r="P127" i="8"/>
  <c r="AH127" i="8" s="1"/>
  <c r="P125" i="8"/>
  <c r="AH125" i="8" s="1"/>
  <c r="P124" i="8"/>
  <c r="AH124" i="8" s="1"/>
  <c r="P123" i="8"/>
  <c r="AH123" i="8" s="1"/>
  <c r="P122" i="8"/>
  <c r="AH122" i="8" s="1"/>
  <c r="P121" i="8"/>
  <c r="AH121" i="8" s="1"/>
  <c r="P133" i="8"/>
  <c r="AH133" i="8" s="1"/>
  <c r="P136" i="8"/>
  <c r="AH136" i="8" s="1"/>
  <c r="P134" i="8"/>
  <c r="AH134" i="8" s="1"/>
  <c r="P120" i="8"/>
  <c r="AH120" i="8" s="1"/>
  <c r="P135" i="8"/>
  <c r="AH135" i="8" s="1"/>
  <c r="P65" i="8"/>
  <c r="AH65" i="8" s="1"/>
  <c r="P72" i="8"/>
  <c r="AH72" i="8" s="1"/>
  <c r="P74" i="8"/>
  <c r="AH74" i="8" s="1"/>
  <c r="P70" i="8"/>
  <c r="AH70" i="8" s="1"/>
  <c r="P68" i="8"/>
  <c r="AH68" i="8" s="1"/>
  <c r="P67" i="8"/>
  <c r="AH67" i="8" s="1"/>
  <c r="P66" i="8"/>
  <c r="AH66" i="8" s="1"/>
  <c r="P73" i="8"/>
  <c r="AH73" i="8" s="1"/>
  <c r="P71" i="8"/>
  <c r="AH71" i="8" s="1"/>
  <c r="P69" i="8"/>
  <c r="AH69" i="8" s="1"/>
  <c r="P58" i="8"/>
  <c r="AH58" i="8" s="1"/>
  <c r="H16" i="12"/>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F6" i="8"/>
  <c r="E11" i="8" s="1"/>
  <c r="D8" i="8"/>
  <c r="P230" i="8"/>
  <c r="R230" i="8" s="1"/>
  <c r="P227" i="8"/>
  <c r="R227" i="8" s="1"/>
  <c r="P218" i="8"/>
  <c r="R218" i="8" s="1"/>
  <c r="Q299" i="8"/>
  <c r="N207" i="8"/>
  <c r="N231" i="8" s="1"/>
  <c r="N232" i="8" s="1"/>
  <c r="Q331" i="8"/>
  <c r="O331" i="8"/>
  <c r="O355" i="8" s="1"/>
  <c r="O356" i="8" s="1"/>
  <c r="P354" i="8"/>
  <c r="R354" i="8" s="1"/>
  <c r="P351" i="8"/>
  <c r="R351" i="8" s="1"/>
  <c r="P347" i="8"/>
  <c r="R347" i="8" s="1"/>
  <c r="P343" i="8"/>
  <c r="R343" i="8" s="1"/>
  <c r="P226" i="8"/>
  <c r="R226" i="8" s="1"/>
  <c r="P209" i="8"/>
  <c r="R209" i="8" s="1"/>
  <c r="P228" i="8"/>
  <c r="R228" i="8" s="1"/>
  <c r="P224" i="8"/>
  <c r="R224" i="8" s="1"/>
  <c r="P220" i="8"/>
  <c r="R220" i="8" s="1"/>
  <c r="P216" i="8"/>
  <c r="R216" i="8" s="1"/>
  <c r="P284" i="8"/>
  <c r="R284" i="8" s="1"/>
  <c r="P280" i="8"/>
  <c r="R280" i="8" s="1"/>
  <c r="P289" i="8"/>
  <c r="R289" i="8" s="1"/>
  <c r="P285" i="8"/>
  <c r="R285" i="8" s="1"/>
  <c r="P281" i="8"/>
  <c r="R281" i="8" s="1"/>
  <c r="P277" i="8"/>
  <c r="R277" i="8" s="1"/>
  <c r="P288" i="8"/>
  <c r="R288" i="8" s="1"/>
  <c r="P333" i="8"/>
  <c r="R333" i="8" s="1"/>
  <c r="P350" i="8"/>
  <c r="R350" i="8" s="1"/>
  <c r="P229" i="8"/>
  <c r="R229" i="8" s="1"/>
  <c r="P225" i="8"/>
  <c r="R225" i="8" s="1"/>
  <c r="P223" i="8"/>
  <c r="R223" i="8" s="1"/>
  <c r="P222" i="8"/>
  <c r="R222" i="8" s="1"/>
  <c r="P221" i="8"/>
  <c r="R221" i="8" s="1"/>
  <c r="P219" i="8"/>
  <c r="R219" i="8" s="1"/>
  <c r="P217" i="8"/>
  <c r="R217" i="8" s="1"/>
  <c r="P215" i="8"/>
  <c r="R215" i="8" s="1"/>
  <c r="P346" i="8"/>
  <c r="R346" i="8" s="1"/>
  <c r="P344" i="8"/>
  <c r="R344" i="8" s="1"/>
  <c r="P239" i="8"/>
  <c r="AH239" i="8" s="1"/>
  <c r="P279" i="8"/>
  <c r="R279" i="8" s="1"/>
  <c r="P352" i="8"/>
  <c r="R352" i="8" s="1"/>
  <c r="P348" i="8"/>
  <c r="R348" i="8" s="1"/>
  <c r="P292" i="8"/>
  <c r="R292" i="8" s="1"/>
  <c r="P271" i="8"/>
  <c r="R271" i="8" s="1"/>
  <c r="P291" i="8"/>
  <c r="R291" i="8" s="1"/>
  <c r="P290" i="8"/>
  <c r="R290" i="8" s="1"/>
  <c r="P287" i="8"/>
  <c r="R287" i="8" s="1"/>
  <c r="P286" i="8"/>
  <c r="R286" i="8" s="1"/>
  <c r="P283" i="8"/>
  <c r="R283" i="8" s="1"/>
  <c r="P282" i="8"/>
  <c r="R282" i="8" s="1"/>
  <c r="P278" i="8"/>
  <c r="R278" i="8" s="1"/>
  <c r="P353" i="8"/>
  <c r="R353" i="8" s="1"/>
  <c r="P349" i="8"/>
  <c r="R349" i="8" s="1"/>
  <c r="P345" i="8"/>
  <c r="R345" i="8" s="1"/>
  <c r="O207" i="8"/>
  <c r="O231" i="8" s="1"/>
  <c r="O232" i="8" s="1"/>
  <c r="Q361" i="8"/>
  <c r="M361" i="8"/>
  <c r="I361" i="8"/>
  <c r="F361" i="8"/>
  <c r="AA362" i="8"/>
  <c r="N361" i="8"/>
  <c r="G361" i="8"/>
  <c r="X362" i="8"/>
  <c r="O361" i="8"/>
  <c r="E361" i="8"/>
  <c r="D361" i="8"/>
  <c r="P342" i="8"/>
  <c r="R342" i="8" s="1"/>
  <c r="P341" i="8"/>
  <c r="R341" i="8" s="1"/>
  <c r="P339" i="8"/>
  <c r="R339" i="8" s="1"/>
  <c r="P340" i="8"/>
  <c r="R340" i="8" s="1"/>
  <c r="M331" i="8"/>
  <c r="M355" i="8" s="1"/>
  <c r="M356" i="8" s="1"/>
  <c r="L331" i="8"/>
  <c r="L355" i="8" s="1"/>
  <c r="L356" i="8" s="1"/>
  <c r="K331" i="8"/>
  <c r="K355" i="8" s="1"/>
  <c r="K356" i="8" s="1"/>
  <c r="I331" i="8"/>
  <c r="I355" i="8" s="1"/>
  <c r="I356" i="8" s="1"/>
  <c r="F331" i="8"/>
  <c r="J331" i="8"/>
  <c r="J355" i="8" s="1"/>
  <c r="J356" i="8" s="1"/>
  <c r="H331" i="8"/>
  <c r="H355" i="8" s="1"/>
  <c r="G331" i="8"/>
  <c r="G355" i="8" s="1"/>
  <c r="G356" i="8" s="1"/>
  <c r="E331" i="8"/>
  <c r="E355" i="8" s="1"/>
  <c r="N331" i="8"/>
  <c r="P332" i="8"/>
  <c r="R332" i="8" s="1"/>
  <c r="H361" i="8"/>
  <c r="AE362" i="8"/>
  <c r="P363" i="8"/>
  <c r="AH363" i="8" s="1"/>
  <c r="D331" i="8"/>
  <c r="D355" i="8" s="1"/>
  <c r="J361" i="8"/>
  <c r="K361" i="8"/>
  <c r="L361" i="8"/>
  <c r="P362" i="8"/>
  <c r="AH362" i="8" s="1"/>
  <c r="P338" i="8"/>
  <c r="R338" i="8" s="1"/>
  <c r="P301" i="8"/>
  <c r="AH301" i="8" s="1"/>
  <c r="M299" i="8"/>
  <c r="D299" i="8"/>
  <c r="O299" i="8"/>
  <c r="N299" i="8"/>
  <c r="F299" i="8"/>
  <c r="X300" i="8"/>
  <c r="E299" i="8"/>
  <c r="AE300" i="8"/>
  <c r="G299" i="8"/>
  <c r="I269" i="8"/>
  <c r="I293" i="8" s="1"/>
  <c r="I294" i="8" s="1"/>
  <c r="H269" i="8"/>
  <c r="H293" i="8" s="1"/>
  <c r="H294" i="8" s="1"/>
  <c r="O269" i="8"/>
  <c r="O293" i="8" s="1"/>
  <c r="O294" i="8" s="1"/>
  <c r="N269" i="8"/>
  <c r="N293" i="8" s="1"/>
  <c r="N294" i="8" s="1"/>
  <c r="M269" i="8"/>
  <c r="M293" i="8" s="1"/>
  <c r="M294" i="8" s="1"/>
  <c r="L269" i="8"/>
  <c r="L293" i="8" s="1"/>
  <c r="L294" i="8" s="1"/>
  <c r="K269" i="8"/>
  <c r="K293" i="8" s="1"/>
  <c r="K294" i="8" s="1"/>
  <c r="J269" i="8"/>
  <c r="J293" i="8" s="1"/>
  <c r="J294" i="8" s="1"/>
  <c r="G269" i="8"/>
  <c r="G293" i="8" s="1"/>
  <c r="G294" i="8" s="1"/>
  <c r="F269" i="8"/>
  <c r="F293" i="8" s="1"/>
  <c r="F294" i="8" s="1"/>
  <c r="E269" i="8"/>
  <c r="E293" i="8" s="1"/>
  <c r="E294" i="8" s="1"/>
  <c r="P270" i="8"/>
  <c r="R270" i="8" s="1"/>
  <c r="H299" i="8"/>
  <c r="I299" i="8"/>
  <c r="AF300" i="8"/>
  <c r="D269" i="8"/>
  <c r="D293" i="8" s="1"/>
  <c r="J299" i="8"/>
  <c r="AG300" i="8"/>
  <c r="K299" i="8"/>
  <c r="L299" i="8"/>
  <c r="P300" i="8"/>
  <c r="AH300" i="8" s="1"/>
  <c r="V300" i="8"/>
  <c r="P276" i="8"/>
  <c r="Q269" i="8"/>
  <c r="Q237" i="8"/>
  <c r="I237" i="8"/>
  <c r="H237" i="8"/>
  <c r="G237" i="8"/>
  <c r="V239" i="8"/>
  <c r="O237" i="8"/>
  <c r="M237" i="8"/>
  <c r="E237" i="8"/>
  <c r="F237" i="8"/>
  <c r="Z238" i="8"/>
  <c r="AA238" i="8"/>
  <c r="N237" i="8"/>
  <c r="D237" i="8"/>
  <c r="H207" i="8"/>
  <c r="G207" i="8"/>
  <c r="G231" i="8" s="1"/>
  <c r="G232" i="8" s="1"/>
  <c r="M207" i="8"/>
  <c r="M231" i="8" s="1"/>
  <c r="M232" i="8" s="1"/>
  <c r="L207" i="8"/>
  <c r="K207" i="8"/>
  <c r="J207" i="8"/>
  <c r="J231" i="8" s="1"/>
  <c r="J232" i="8" s="1"/>
  <c r="F207" i="8"/>
  <c r="E207" i="8"/>
  <c r="I207" i="8"/>
  <c r="I231" i="8" s="1"/>
  <c r="I232" i="8" s="1"/>
  <c r="P208" i="8"/>
  <c r="R208" i="8" s="1"/>
  <c r="D207" i="8"/>
  <c r="D231" i="8" s="1"/>
  <c r="J237" i="8"/>
  <c r="AG238" i="8"/>
  <c r="K237" i="8"/>
  <c r="L237" i="8"/>
  <c r="P238" i="8"/>
  <c r="AH238" i="8" s="1"/>
  <c r="Y238" i="8"/>
  <c r="P214" i="8"/>
  <c r="Q207"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113" i="8"/>
  <c r="Q175" i="8"/>
  <c r="Q145" i="8"/>
  <c r="D177" i="8"/>
  <c r="E177" i="8"/>
  <c r="W177" i="8" s="1"/>
  <c r="F177" i="8"/>
  <c r="X177" i="8" s="1"/>
  <c r="G177" i="8"/>
  <c r="Y177" i="8" s="1"/>
  <c r="H177" i="8"/>
  <c r="Z177" i="8" s="1"/>
  <c r="I177" i="8"/>
  <c r="AA177" i="8" s="1"/>
  <c r="J177" i="8"/>
  <c r="AB177" i="8" s="1"/>
  <c r="K177" i="8"/>
  <c r="AC177" i="8" s="1"/>
  <c r="L177" i="8"/>
  <c r="AD177" i="8" s="1"/>
  <c r="M177" i="8"/>
  <c r="AE177" i="8" s="1"/>
  <c r="N177" i="8"/>
  <c r="AF177" i="8" s="1"/>
  <c r="O177" i="8"/>
  <c r="AG177" i="8" s="1"/>
  <c r="E176" i="8"/>
  <c r="W176" i="8" s="1"/>
  <c r="F176" i="8"/>
  <c r="G176" i="8"/>
  <c r="H176" i="8"/>
  <c r="Z176" i="8" s="1"/>
  <c r="I176" i="8"/>
  <c r="AA176" i="8" s="1"/>
  <c r="J176" i="8"/>
  <c r="K176" i="8"/>
  <c r="L176" i="8"/>
  <c r="AD176" i="8" s="1"/>
  <c r="M176" i="8"/>
  <c r="N176" i="8"/>
  <c r="AF176" i="8" s="1"/>
  <c r="O176" i="8"/>
  <c r="AG176" i="8" s="1"/>
  <c r="D176" i="8"/>
  <c r="V176" i="8" s="1"/>
  <c r="D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D163" i="8"/>
  <c r="E163" i="8"/>
  <c r="F163" i="8"/>
  <c r="G163" i="8"/>
  <c r="H163" i="8"/>
  <c r="I163" i="8"/>
  <c r="J163" i="8"/>
  <c r="K163" i="8"/>
  <c r="L163" i="8"/>
  <c r="M163" i="8"/>
  <c r="N163" i="8"/>
  <c r="O163" i="8"/>
  <c r="D164" i="8"/>
  <c r="E164" i="8"/>
  <c r="F164" i="8"/>
  <c r="G164" i="8"/>
  <c r="H164" i="8"/>
  <c r="I164" i="8"/>
  <c r="J164" i="8"/>
  <c r="K164" i="8"/>
  <c r="L164" i="8"/>
  <c r="M164" i="8"/>
  <c r="N164" i="8"/>
  <c r="O164" i="8"/>
  <c r="D165" i="8"/>
  <c r="E165" i="8"/>
  <c r="F165" i="8"/>
  <c r="G165" i="8"/>
  <c r="H165" i="8"/>
  <c r="I165" i="8"/>
  <c r="J165" i="8"/>
  <c r="K165" i="8"/>
  <c r="L165" i="8"/>
  <c r="M165" i="8"/>
  <c r="N165" i="8"/>
  <c r="O165" i="8"/>
  <c r="D166" i="8"/>
  <c r="E166" i="8"/>
  <c r="F166" i="8"/>
  <c r="G166" i="8"/>
  <c r="H166" i="8"/>
  <c r="I166" i="8"/>
  <c r="J166" i="8"/>
  <c r="K166" i="8"/>
  <c r="L166" i="8"/>
  <c r="M166" i="8"/>
  <c r="N166" i="8"/>
  <c r="O166" i="8"/>
  <c r="D167" i="8"/>
  <c r="E167" i="8"/>
  <c r="F167" i="8"/>
  <c r="G167" i="8"/>
  <c r="H167" i="8"/>
  <c r="I167" i="8"/>
  <c r="J167" i="8"/>
  <c r="K167" i="8"/>
  <c r="L167" i="8"/>
  <c r="M167" i="8"/>
  <c r="N167" i="8"/>
  <c r="O167" i="8"/>
  <c r="D168" i="8"/>
  <c r="E168" i="8"/>
  <c r="F168" i="8"/>
  <c r="G168" i="8"/>
  <c r="H168" i="8"/>
  <c r="I168" i="8"/>
  <c r="J168" i="8"/>
  <c r="K168" i="8"/>
  <c r="L168" i="8"/>
  <c r="M168" i="8"/>
  <c r="N168" i="8"/>
  <c r="O168" i="8"/>
  <c r="E152" i="8"/>
  <c r="F152" i="8"/>
  <c r="G152" i="8"/>
  <c r="H152" i="8"/>
  <c r="I152" i="8"/>
  <c r="J152" i="8"/>
  <c r="K152" i="8"/>
  <c r="L152" i="8"/>
  <c r="M152" i="8"/>
  <c r="N152" i="8"/>
  <c r="O152" i="8"/>
  <c r="D146" i="8"/>
  <c r="D147" i="8"/>
  <c r="E147" i="8"/>
  <c r="F147" i="8"/>
  <c r="G147" i="8"/>
  <c r="H147" i="8"/>
  <c r="I147" i="8"/>
  <c r="J147" i="8"/>
  <c r="K147" i="8"/>
  <c r="L147" i="8"/>
  <c r="M147" i="8"/>
  <c r="N147" i="8"/>
  <c r="O147" i="8"/>
  <c r="E146" i="8"/>
  <c r="F146" i="8"/>
  <c r="G146" i="8"/>
  <c r="H146" i="8"/>
  <c r="I146" i="8"/>
  <c r="J146" i="8"/>
  <c r="K146" i="8"/>
  <c r="L146" i="8"/>
  <c r="M146" i="8"/>
  <c r="N146" i="8"/>
  <c r="O146" i="8"/>
  <c r="D84" i="8"/>
  <c r="D115" i="8"/>
  <c r="V115" i="8" s="1"/>
  <c r="E115" i="8"/>
  <c r="W115" i="8" s="1"/>
  <c r="F115" i="8"/>
  <c r="X115" i="8" s="1"/>
  <c r="G115" i="8"/>
  <c r="Y115" i="8" s="1"/>
  <c r="H115" i="8"/>
  <c r="Z115" i="8" s="1"/>
  <c r="I115" i="8"/>
  <c r="AA115" i="8" s="1"/>
  <c r="J115" i="8"/>
  <c r="AB115" i="8" s="1"/>
  <c r="K115" i="8"/>
  <c r="AC115" i="8" s="1"/>
  <c r="L115" i="8"/>
  <c r="AD115" i="8" s="1"/>
  <c r="M115" i="8"/>
  <c r="AE115" i="8" s="1"/>
  <c r="N115" i="8"/>
  <c r="AF115" i="8" s="1"/>
  <c r="O115" i="8"/>
  <c r="AG115" i="8" s="1"/>
  <c r="E114" i="8"/>
  <c r="W114" i="8" s="1"/>
  <c r="F114" i="8"/>
  <c r="G114" i="8"/>
  <c r="Y114" i="8" s="1"/>
  <c r="H114" i="8"/>
  <c r="Z114" i="8" s="1"/>
  <c r="I114" i="8"/>
  <c r="J114" i="8"/>
  <c r="K114" i="8"/>
  <c r="L114" i="8"/>
  <c r="M114" i="8"/>
  <c r="N114" i="8"/>
  <c r="AF114" i="8" s="1"/>
  <c r="O114" i="8"/>
  <c r="AG114" i="8" s="1"/>
  <c r="D114" i="8"/>
  <c r="V114" i="8" s="1"/>
  <c r="E90" i="8"/>
  <c r="F90" i="8"/>
  <c r="G90" i="8"/>
  <c r="H90" i="8"/>
  <c r="I90" i="8"/>
  <c r="J90" i="8"/>
  <c r="K90" i="8"/>
  <c r="L90" i="8"/>
  <c r="M90" i="8"/>
  <c r="N90" i="8"/>
  <c r="O90" i="8"/>
  <c r="E91" i="8"/>
  <c r="F91" i="8"/>
  <c r="G91" i="8"/>
  <c r="H91" i="8"/>
  <c r="I91" i="8"/>
  <c r="J91" i="8"/>
  <c r="K91" i="8"/>
  <c r="L91" i="8"/>
  <c r="M91" i="8"/>
  <c r="N91" i="8"/>
  <c r="O91" i="8"/>
  <c r="E92" i="8"/>
  <c r="F92" i="8"/>
  <c r="G92" i="8"/>
  <c r="H92" i="8"/>
  <c r="I92" i="8"/>
  <c r="J92" i="8"/>
  <c r="K92" i="8"/>
  <c r="L92" i="8"/>
  <c r="M92" i="8"/>
  <c r="N92" i="8"/>
  <c r="O92" i="8"/>
  <c r="E93" i="8"/>
  <c r="F93" i="8"/>
  <c r="G93" i="8"/>
  <c r="H93" i="8"/>
  <c r="I93" i="8"/>
  <c r="J93" i="8"/>
  <c r="K93" i="8"/>
  <c r="L93" i="8"/>
  <c r="M93" i="8"/>
  <c r="N93" i="8"/>
  <c r="O93" i="8"/>
  <c r="E94" i="8"/>
  <c r="F94" i="8"/>
  <c r="G94" i="8"/>
  <c r="H94" i="8"/>
  <c r="I94" i="8"/>
  <c r="J94" i="8"/>
  <c r="K94" i="8"/>
  <c r="L94" i="8"/>
  <c r="M94" i="8"/>
  <c r="N94" i="8"/>
  <c r="O94" i="8"/>
  <c r="E95" i="8"/>
  <c r="F95" i="8"/>
  <c r="G95" i="8"/>
  <c r="H95" i="8"/>
  <c r="I95" i="8"/>
  <c r="J95" i="8"/>
  <c r="K95" i="8"/>
  <c r="L95" i="8"/>
  <c r="M95" i="8"/>
  <c r="N95" i="8"/>
  <c r="O95" i="8"/>
  <c r="E96" i="8"/>
  <c r="F96" i="8"/>
  <c r="G96" i="8"/>
  <c r="H96" i="8"/>
  <c r="I96" i="8"/>
  <c r="J96" i="8"/>
  <c r="K96" i="8"/>
  <c r="L96" i="8"/>
  <c r="M96" i="8"/>
  <c r="N96" i="8"/>
  <c r="O96" i="8"/>
  <c r="E97" i="8"/>
  <c r="F97" i="8"/>
  <c r="G97" i="8"/>
  <c r="H97" i="8"/>
  <c r="I97" i="8"/>
  <c r="J97" i="8"/>
  <c r="K97" i="8"/>
  <c r="L97" i="8"/>
  <c r="M97" i="8"/>
  <c r="N97" i="8"/>
  <c r="O97" i="8"/>
  <c r="E98" i="8"/>
  <c r="F98" i="8"/>
  <c r="G98" i="8"/>
  <c r="H98" i="8"/>
  <c r="I98" i="8"/>
  <c r="J98" i="8"/>
  <c r="K98" i="8"/>
  <c r="L98" i="8"/>
  <c r="M98" i="8"/>
  <c r="N98" i="8"/>
  <c r="O98" i="8"/>
  <c r="E99" i="8"/>
  <c r="F99" i="8"/>
  <c r="G99" i="8"/>
  <c r="H99" i="8"/>
  <c r="I99" i="8"/>
  <c r="J99" i="8"/>
  <c r="K99" i="8"/>
  <c r="L99" i="8"/>
  <c r="M99" i="8"/>
  <c r="N99" i="8"/>
  <c r="O99" i="8"/>
  <c r="E100" i="8"/>
  <c r="F100" i="8"/>
  <c r="G100" i="8"/>
  <c r="H100" i="8"/>
  <c r="I100" i="8"/>
  <c r="J100" i="8"/>
  <c r="K100" i="8"/>
  <c r="L100" i="8"/>
  <c r="M100" i="8"/>
  <c r="N100" i="8"/>
  <c r="O100" i="8"/>
  <c r="E101" i="8"/>
  <c r="F101" i="8"/>
  <c r="G101" i="8"/>
  <c r="H101" i="8"/>
  <c r="I101" i="8"/>
  <c r="J101" i="8"/>
  <c r="K101" i="8"/>
  <c r="L101" i="8"/>
  <c r="M101" i="8"/>
  <c r="N101" i="8"/>
  <c r="O101" i="8"/>
  <c r="E102" i="8"/>
  <c r="F102" i="8"/>
  <c r="G102" i="8"/>
  <c r="H102" i="8"/>
  <c r="I102" i="8"/>
  <c r="J102" i="8"/>
  <c r="K102" i="8"/>
  <c r="L102" i="8"/>
  <c r="M102" i="8"/>
  <c r="N102" i="8"/>
  <c r="O102" i="8"/>
  <c r="E103" i="8"/>
  <c r="F103" i="8"/>
  <c r="G103" i="8"/>
  <c r="H103" i="8"/>
  <c r="I103" i="8"/>
  <c r="J103" i="8"/>
  <c r="K103" i="8"/>
  <c r="L103" i="8"/>
  <c r="M103" i="8"/>
  <c r="N103" i="8"/>
  <c r="O103" i="8"/>
  <c r="E104" i="8"/>
  <c r="F104" i="8"/>
  <c r="G104" i="8"/>
  <c r="H104" i="8"/>
  <c r="I104" i="8"/>
  <c r="J104" i="8"/>
  <c r="K104" i="8"/>
  <c r="L104" i="8"/>
  <c r="M104" i="8"/>
  <c r="N104" i="8"/>
  <c r="O104" i="8"/>
  <c r="E105" i="8"/>
  <c r="F105" i="8"/>
  <c r="G105" i="8"/>
  <c r="H105" i="8"/>
  <c r="I105" i="8"/>
  <c r="J105" i="8"/>
  <c r="K105" i="8"/>
  <c r="L105" i="8"/>
  <c r="M105" i="8"/>
  <c r="N105" i="8"/>
  <c r="O105" i="8"/>
  <c r="E106" i="8"/>
  <c r="F106" i="8"/>
  <c r="G106" i="8"/>
  <c r="H106" i="8"/>
  <c r="I106" i="8"/>
  <c r="J106" i="8"/>
  <c r="K106" i="8"/>
  <c r="L106" i="8"/>
  <c r="M106" i="8"/>
  <c r="N106" i="8"/>
  <c r="O106" i="8"/>
  <c r="D91" i="8"/>
  <c r="D92" i="8"/>
  <c r="D93" i="8"/>
  <c r="D95" i="8"/>
  <c r="D96" i="8"/>
  <c r="D97" i="8"/>
  <c r="D98" i="8"/>
  <c r="D99" i="8"/>
  <c r="D100" i="8"/>
  <c r="D101" i="8"/>
  <c r="D102" i="8"/>
  <c r="D103" i="8"/>
  <c r="D104" i="8"/>
  <c r="D105" i="8"/>
  <c r="D106" i="8"/>
  <c r="D90" i="8"/>
  <c r="D85" i="8"/>
  <c r="E85" i="8"/>
  <c r="F85" i="8"/>
  <c r="G85" i="8"/>
  <c r="H85" i="8"/>
  <c r="I85" i="8"/>
  <c r="J85" i="8"/>
  <c r="K85" i="8"/>
  <c r="L85" i="8"/>
  <c r="M85" i="8"/>
  <c r="N85" i="8"/>
  <c r="O85" i="8"/>
  <c r="E84" i="8"/>
  <c r="F84" i="8"/>
  <c r="G84" i="8"/>
  <c r="H84" i="8"/>
  <c r="I84" i="8"/>
  <c r="J84" i="8"/>
  <c r="K84" i="8"/>
  <c r="L84" i="8"/>
  <c r="M84" i="8"/>
  <c r="N84" i="8"/>
  <c r="O84"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AB237" i="8" l="1"/>
  <c r="J261" i="8"/>
  <c r="X237" i="8"/>
  <c r="F261" i="8"/>
  <c r="AB299" i="8"/>
  <c r="J323" i="8"/>
  <c r="V299" i="8"/>
  <c r="D323" i="8"/>
  <c r="AF361" i="8"/>
  <c r="N385" i="8"/>
  <c r="W237" i="8"/>
  <c r="E261" i="8"/>
  <c r="Y299" i="8"/>
  <c r="G323" i="8"/>
  <c r="AE299" i="8"/>
  <c r="M323" i="8"/>
  <c r="AE237" i="8"/>
  <c r="M261" i="8"/>
  <c r="X361" i="8"/>
  <c r="F385" i="8"/>
  <c r="AG237" i="8"/>
  <c r="O261" i="8"/>
  <c r="AA299" i="8"/>
  <c r="I323" i="8"/>
  <c r="W299" i="8"/>
  <c r="E323" i="8"/>
  <c r="Z361" i="8"/>
  <c r="H385" i="8"/>
  <c r="V361" i="8"/>
  <c r="D385" i="8"/>
  <c r="AA361" i="8"/>
  <c r="I385" i="8"/>
  <c r="AH244" i="8"/>
  <c r="V237" i="8"/>
  <c r="D261" i="8"/>
  <c r="Z299" i="8"/>
  <c r="H323" i="8"/>
  <c r="W361" i="8"/>
  <c r="E385" i="8"/>
  <c r="AE361" i="8"/>
  <c r="M385" i="8"/>
  <c r="AD237" i="8"/>
  <c r="L261" i="8"/>
  <c r="AF237" i="8"/>
  <c r="N261" i="8"/>
  <c r="Y237" i="8"/>
  <c r="G261" i="8"/>
  <c r="AD299" i="8"/>
  <c r="L323" i="8"/>
  <c r="X299" i="8"/>
  <c r="F323" i="8"/>
  <c r="AD361" i="8"/>
  <c r="L385" i="8"/>
  <c r="AG361" i="8"/>
  <c r="O385" i="8"/>
  <c r="AC237" i="8"/>
  <c r="K261" i="8"/>
  <c r="Z237" i="8"/>
  <c r="H261" i="8"/>
  <c r="AC299" i="8"/>
  <c r="K323" i="8"/>
  <c r="AF299" i="8"/>
  <c r="N323" i="8"/>
  <c r="AC361" i="8"/>
  <c r="K385" i="8"/>
  <c r="AA237" i="8"/>
  <c r="I261" i="8"/>
  <c r="AG299" i="8"/>
  <c r="O323" i="8"/>
  <c r="AB361" i="8"/>
  <c r="J385" i="8"/>
  <c r="Y361" i="8"/>
  <c r="G385" i="8"/>
  <c r="E12" i="8"/>
  <c r="E15" i="8" s="1"/>
  <c r="J22" i="12"/>
  <c r="H242" i="12"/>
  <c r="H909" i="12"/>
  <c r="J31" i="12"/>
  <c r="R239" i="8"/>
  <c r="N410" i="12"/>
  <c r="G577" i="12"/>
  <c r="F577" i="12"/>
  <c r="L577" i="12"/>
  <c r="O909" i="12"/>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D10" i="8"/>
  <c r="G6" i="8"/>
  <c r="F12" i="8" s="1"/>
  <c r="F15" i="8" s="1"/>
  <c r="E8" i="8"/>
  <c r="E9" i="8"/>
  <c r="L231" i="8"/>
  <c r="L232" i="8" s="1"/>
  <c r="H231" i="8"/>
  <c r="H232" i="8" s="1"/>
  <c r="P293" i="8"/>
  <c r="Q293" i="8" s="1"/>
  <c r="R301" i="8"/>
  <c r="D294" i="8"/>
  <c r="E356" i="8"/>
  <c r="E231" i="8"/>
  <c r="E232" i="8" s="1"/>
  <c r="H356" i="8"/>
  <c r="F231" i="8"/>
  <c r="F232" i="8" s="1"/>
  <c r="F355" i="8"/>
  <c r="F356" i="8" s="1"/>
  <c r="K231" i="8"/>
  <c r="K232" i="8" s="1"/>
  <c r="N355" i="8"/>
  <c r="N356" i="8" s="1"/>
  <c r="R363" i="8"/>
  <c r="R362" i="8"/>
  <c r="P331" i="8"/>
  <c r="R331" i="8" s="1"/>
  <c r="P361" i="8"/>
  <c r="R300" i="8"/>
  <c r="P269" i="8"/>
  <c r="R269" i="8" s="1"/>
  <c r="P299" i="8"/>
  <c r="R276" i="8"/>
  <c r="P237" i="8"/>
  <c r="AH237" i="8" s="1"/>
  <c r="R238" i="8"/>
  <c r="P207" i="8"/>
  <c r="R207" i="8" s="1"/>
  <c r="R214"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75" i="8"/>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75" i="8"/>
  <c r="I51" i="8"/>
  <c r="O83" i="8"/>
  <c r="O107" i="8" s="1"/>
  <c r="O108" i="8" s="1"/>
  <c r="K145" i="8"/>
  <c r="K169" i="8" s="1"/>
  <c r="K170" i="8" s="1"/>
  <c r="L145" i="8"/>
  <c r="L169" i="8" s="1"/>
  <c r="L170" i="8" s="1"/>
  <c r="D113" i="8"/>
  <c r="O51" i="8"/>
  <c r="L83" i="8"/>
  <c r="L107" i="8" s="1"/>
  <c r="L108" i="8" s="1"/>
  <c r="P85" i="8"/>
  <c r="R85" i="8" s="1"/>
  <c r="H51" i="8"/>
  <c r="F175" i="8"/>
  <c r="G175" i="8"/>
  <c r="M175" i="8"/>
  <c r="E175" i="8"/>
  <c r="D145" i="8"/>
  <c r="D169" i="8" s="1"/>
  <c r="F145" i="8"/>
  <c r="F169" i="8" s="1"/>
  <c r="F170" i="8" s="1"/>
  <c r="H83" i="8"/>
  <c r="H107" i="8" s="1"/>
  <c r="H108" i="8" s="1"/>
  <c r="F51" i="8"/>
  <c r="N83" i="8"/>
  <c r="N107" i="8" s="1"/>
  <c r="N108" i="8" s="1"/>
  <c r="Q83" i="8"/>
  <c r="G51" i="8"/>
  <c r="Z52" i="8"/>
  <c r="P165" i="8"/>
  <c r="R165" i="8" s="1"/>
  <c r="I145" i="8"/>
  <c r="I169" i="8" s="1"/>
  <c r="I170" i="8" s="1"/>
  <c r="H175" i="8"/>
  <c r="P163" i="8"/>
  <c r="R163" i="8" s="1"/>
  <c r="M51" i="8"/>
  <c r="P84" i="8"/>
  <c r="R84" i="8" s="1"/>
  <c r="N51" i="8"/>
  <c r="F83" i="8"/>
  <c r="F107" i="8" s="1"/>
  <c r="F108" i="8" s="1"/>
  <c r="L113" i="8"/>
  <c r="Q51" i="8"/>
  <c r="AI51" i="8" s="1"/>
  <c r="I83" i="8"/>
  <c r="I107" i="8" s="1"/>
  <c r="I108" i="8" s="1"/>
  <c r="P157" i="8"/>
  <c r="R157" i="8" s="1"/>
  <c r="P97" i="8"/>
  <c r="R97" i="8" s="1"/>
  <c r="E145" i="8"/>
  <c r="E169" i="8" s="1"/>
  <c r="E170" i="8" s="1"/>
  <c r="E51" i="8"/>
  <c r="M83" i="8"/>
  <c r="M107" i="8" s="1"/>
  <c r="M108" i="8" s="1"/>
  <c r="P96" i="8"/>
  <c r="R96" i="8" s="1"/>
  <c r="O113" i="8"/>
  <c r="J51" i="8"/>
  <c r="Y52" i="8"/>
  <c r="E113" i="8"/>
  <c r="M113" i="8"/>
  <c r="O145" i="8"/>
  <c r="O169" i="8" s="1"/>
  <c r="O170" i="8" s="1"/>
  <c r="K51" i="8"/>
  <c r="X52" i="8"/>
  <c r="P101" i="8"/>
  <c r="R101" i="8" s="1"/>
  <c r="G113" i="8"/>
  <c r="P168" i="8"/>
  <c r="R168" i="8" s="1"/>
  <c r="I175" i="8"/>
  <c r="L51" i="8"/>
  <c r="W52" i="8"/>
  <c r="P95" i="8"/>
  <c r="R95" i="8" s="1"/>
  <c r="P106" i="8"/>
  <c r="R106" i="8" s="1"/>
  <c r="H113" i="8"/>
  <c r="P147" i="8"/>
  <c r="R147" i="8" s="1"/>
  <c r="L175" i="8"/>
  <c r="P177" i="8"/>
  <c r="P102" i="8"/>
  <c r="R102" i="8" s="1"/>
  <c r="N113" i="8"/>
  <c r="P156" i="8"/>
  <c r="R156" i="8" s="1"/>
  <c r="E83" i="8"/>
  <c r="E107" i="8" s="1"/>
  <c r="E108" i="8" s="1"/>
  <c r="P167" i="8"/>
  <c r="R167" i="8" s="1"/>
  <c r="D83" i="8"/>
  <c r="D107" i="8" s="1"/>
  <c r="D108" i="8" s="1"/>
  <c r="P100" i="8"/>
  <c r="R100" i="8" s="1"/>
  <c r="P105" i="8"/>
  <c r="R105" i="8" s="1"/>
  <c r="P115" i="8"/>
  <c r="AI52" i="8"/>
  <c r="P99" i="8"/>
  <c r="R99" i="8" s="1"/>
  <c r="P155" i="8"/>
  <c r="R155" i="8" s="1"/>
  <c r="P162" i="8"/>
  <c r="R162" i="8" s="1"/>
  <c r="P166" i="8"/>
  <c r="R166" i="8" s="1"/>
  <c r="AG52" i="8"/>
  <c r="G83" i="8"/>
  <c r="G107" i="8" s="1"/>
  <c r="G108" i="8" s="1"/>
  <c r="P93" i="8"/>
  <c r="R93" i="8" s="1"/>
  <c r="P104" i="8"/>
  <c r="R104" i="8" s="1"/>
  <c r="G145" i="8"/>
  <c r="G169" i="8" s="1"/>
  <c r="G170" i="8" s="1"/>
  <c r="J145" i="8"/>
  <c r="J169" i="8" s="1"/>
  <c r="J170" i="8" s="1"/>
  <c r="P160" i="8"/>
  <c r="R160" i="8" s="1"/>
  <c r="P161" i="8"/>
  <c r="R161" i="8" s="1"/>
  <c r="AF52" i="8"/>
  <c r="J83" i="8"/>
  <c r="J107" i="8" s="1"/>
  <c r="J108" i="8" s="1"/>
  <c r="F113" i="8"/>
  <c r="H145" i="8"/>
  <c r="H169" i="8" s="1"/>
  <c r="H170" i="8" s="1"/>
  <c r="AE52" i="8"/>
  <c r="P94" i="8"/>
  <c r="R94" i="8" s="1"/>
  <c r="P98" i="8"/>
  <c r="R98" i="8" s="1"/>
  <c r="P103" i="8"/>
  <c r="R103" i="8" s="1"/>
  <c r="P159" i="8"/>
  <c r="R159" i="8" s="1"/>
  <c r="AC52" i="8"/>
  <c r="K83" i="8"/>
  <c r="K107" i="8" s="1"/>
  <c r="K108" i="8" s="1"/>
  <c r="P92" i="8"/>
  <c r="R92" i="8" s="1"/>
  <c r="I113" i="8"/>
  <c r="N145" i="8"/>
  <c r="N169" i="8" s="1"/>
  <c r="N170" i="8" s="1"/>
  <c r="P164" i="8"/>
  <c r="R164" i="8" s="1"/>
  <c r="J113" i="8"/>
  <c r="P153" i="8"/>
  <c r="R153" i="8" s="1"/>
  <c r="AA52" i="8"/>
  <c r="P91" i="8"/>
  <c r="R91" i="8" s="1"/>
  <c r="K113" i="8"/>
  <c r="M145" i="8"/>
  <c r="M169" i="8" s="1"/>
  <c r="M170" i="8" s="1"/>
  <c r="P154" i="8"/>
  <c r="R154" i="8" s="1"/>
  <c r="P158" i="8"/>
  <c r="R158" i="8" s="1"/>
  <c r="D175" i="8"/>
  <c r="N175" i="8"/>
  <c r="P176" i="8"/>
  <c r="R176" i="8" s="1"/>
  <c r="O175" i="8"/>
  <c r="V177" i="8"/>
  <c r="X176" i="8"/>
  <c r="Y176" i="8"/>
  <c r="P152" i="8"/>
  <c r="R152" i="8" s="1"/>
  <c r="AB176" i="8"/>
  <c r="P146" i="8"/>
  <c r="R146" i="8" s="1"/>
  <c r="AC176" i="8"/>
  <c r="AE176" i="8"/>
  <c r="P114" i="8"/>
  <c r="X114" i="8"/>
  <c r="P90" i="8"/>
  <c r="R90" i="8" s="1"/>
  <c r="AA114" i="8"/>
  <c r="AB114" i="8"/>
  <c r="AC114" i="8"/>
  <c r="AD114" i="8"/>
  <c r="AE114" i="8"/>
  <c r="P53" i="8"/>
  <c r="P52" i="8"/>
  <c r="D51" i="8"/>
  <c r="D75" i="8" s="1"/>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AG323" i="8" l="1"/>
  <c r="O324" i="8"/>
  <c r="AG324" i="8" s="1"/>
  <c r="AC323" i="8"/>
  <c r="K324" i="8"/>
  <c r="AC324" i="8" s="1"/>
  <c r="AE323" i="8"/>
  <c r="M324" i="8"/>
  <c r="AE324" i="8" s="1"/>
  <c r="V323" i="8"/>
  <c r="P323" i="8"/>
  <c r="Q323" i="8"/>
  <c r="D324" i="8"/>
  <c r="V324" i="8" s="1"/>
  <c r="AD385" i="8"/>
  <c r="L386" i="8"/>
  <c r="AD386" i="8" s="1"/>
  <c r="AF261" i="8"/>
  <c r="N262" i="8"/>
  <c r="AF262" i="8" s="1"/>
  <c r="Z323" i="8"/>
  <c r="H324" i="8"/>
  <c r="Z324" i="8" s="1"/>
  <c r="V385" i="8"/>
  <c r="P385" i="8"/>
  <c r="Q385" i="8"/>
  <c r="D386" i="8"/>
  <c r="V386" i="8" s="1"/>
  <c r="AG261" i="8"/>
  <c r="O262" i="8"/>
  <c r="AG262" i="8" s="1"/>
  <c r="AA261" i="8"/>
  <c r="I262" i="8"/>
  <c r="AA262" i="8" s="1"/>
  <c r="Z261" i="8"/>
  <c r="H262" i="8"/>
  <c r="Z262" i="8" s="1"/>
  <c r="Y323" i="8"/>
  <c r="G324" i="8"/>
  <c r="Y324" i="8" s="1"/>
  <c r="AB323" i="8"/>
  <c r="J324" i="8"/>
  <c r="AB324" i="8" s="1"/>
  <c r="X323" i="8"/>
  <c r="F324" i="8"/>
  <c r="X324" i="8" s="1"/>
  <c r="AD261" i="8"/>
  <c r="L262" i="8"/>
  <c r="AD262" i="8" s="1"/>
  <c r="V261" i="8"/>
  <c r="Q261" i="8"/>
  <c r="D262" i="8"/>
  <c r="V262" i="8" s="1"/>
  <c r="P261" i="8"/>
  <c r="Z385" i="8"/>
  <c r="H386" i="8"/>
  <c r="Z386" i="8" s="1"/>
  <c r="Y385" i="8"/>
  <c r="G386" i="8"/>
  <c r="Y386" i="8" s="1"/>
  <c r="AC385" i="8"/>
  <c r="K386" i="8"/>
  <c r="AC386" i="8" s="1"/>
  <c r="AC261" i="8"/>
  <c r="K262" i="8"/>
  <c r="AC262" i="8" s="1"/>
  <c r="X385" i="8"/>
  <c r="F386" i="8"/>
  <c r="X386" i="8" s="1"/>
  <c r="W261" i="8"/>
  <c r="E262" i="8"/>
  <c r="W262" i="8" s="1"/>
  <c r="X261" i="8"/>
  <c r="F262" i="8"/>
  <c r="X262" i="8" s="1"/>
  <c r="AD323" i="8"/>
  <c r="L324" i="8"/>
  <c r="AD324" i="8" s="1"/>
  <c r="AE385" i="8"/>
  <c r="M386" i="8"/>
  <c r="AE386" i="8" s="1"/>
  <c r="W323" i="8"/>
  <c r="E324" i="8"/>
  <c r="W324" i="8" s="1"/>
  <c r="AB385" i="8"/>
  <c r="J386" i="8"/>
  <c r="AB386" i="8" s="1"/>
  <c r="AF323" i="8"/>
  <c r="N324" i="8"/>
  <c r="AF324" i="8" s="1"/>
  <c r="AE261" i="8"/>
  <c r="M262" i="8"/>
  <c r="AE262" i="8" s="1"/>
  <c r="AF385" i="8"/>
  <c r="N386" i="8"/>
  <c r="AF386" i="8" s="1"/>
  <c r="AB261" i="8"/>
  <c r="J262" i="8"/>
  <c r="AB262" i="8" s="1"/>
  <c r="D76" i="8"/>
  <c r="V76" i="8" s="1"/>
  <c r="V75" i="8"/>
  <c r="AG385" i="8"/>
  <c r="O386" i="8"/>
  <c r="AG386" i="8" s="1"/>
  <c r="Y261" i="8"/>
  <c r="G262" i="8"/>
  <c r="Y262" i="8" s="1"/>
  <c r="W385" i="8"/>
  <c r="E386" i="8"/>
  <c r="W386" i="8" s="1"/>
  <c r="AA385" i="8"/>
  <c r="I386" i="8"/>
  <c r="AA386" i="8" s="1"/>
  <c r="AA323" i="8"/>
  <c r="I324" i="8"/>
  <c r="AA324" i="8" s="1"/>
  <c r="AE175" i="8"/>
  <c r="M199" i="8"/>
  <c r="Y175" i="8"/>
  <c r="G199" i="8"/>
  <c r="AA175" i="8"/>
  <c r="I199" i="8"/>
  <c r="X175" i="8"/>
  <c r="F199" i="8"/>
  <c r="AF175" i="8"/>
  <c r="N199" i="8"/>
  <c r="AD175" i="8"/>
  <c r="L199" i="8"/>
  <c r="W175" i="8"/>
  <c r="E199" i="8"/>
  <c r="AG175" i="8"/>
  <c r="O199" i="8"/>
  <c r="V175" i="8"/>
  <c r="D199" i="8"/>
  <c r="V199" i="8" s="1"/>
  <c r="Z175" i="8"/>
  <c r="H199" i="8"/>
  <c r="AC175" i="8"/>
  <c r="K199" i="8"/>
  <c r="AB175" i="8"/>
  <c r="J199" i="8"/>
  <c r="AA113" i="8"/>
  <c r="I137" i="8"/>
  <c r="V113" i="8"/>
  <c r="D137" i="8"/>
  <c r="V137" i="8" s="1"/>
  <c r="AC113" i="8"/>
  <c r="K137" i="8"/>
  <c r="AF113" i="8"/>
  <c r="N137" i="8"/>
  <c r="AB113" i="8"/>
  <c r="J137" i="8"/>
  <c r="AG113" i="8"/>
  <c r="O137" i="8"/>
  <c r="X113" i="8"/>
  <c r="F137" i="8"/>
  <c r="AE113" i="8"/>
  <c r="M137" i="8"/>
  <c r="W113" i="8"/>
  <c r="E137" i="8"/>
  <c r="Y113" i="8"/>
  <c r="G137" i="8"/>
  <c r="Z113" i="8"/>
  <c r="H137" i="8"/>
  <c r="AD113" i="8"/>
  <c r="L137" i="8"/>
  <c r="AG51" i="8"/>
  <c r="O75" i="8"/>
  <c r="W51" i="8"/>
  <c r="E75" i="8"/>
  <c r="AF51" i="8"/>
  <c r="N75" i="8"/>
  <c r="Y51" i="8"/>
  <c r="G75" i="8"/>
  <c r="AD51" i="8"/>
  <c r="L75" i="8"/>
  <c r="AE51" i="8"/>
  <c r="M75" i="8"/>
  <c r="X51" i="8"/>
  <c r="F75" i="8"/>
  <c r="Z51" i="8"/>
  <c r="H75" i="8"/>
  <c r="AA51" i="8"/>
  <c r="I75" i="8"/>
  <c r="AB51" i="8"/>
  <c r="J75" i="8"/>
  <c r="AC51" i="8"/>
  <c r="K75" i="8"/>
  <c r="F11" i="8"/>
  <c r="F14" i="8" s="1"/>
  <c r="F9" i="8"/>
  <c r="E10" i="8"/>
  <c r="E13" i="8" s="1"/>
  <c r="F8" i="8"/>
  <c r="J7" i="12"/>
  <c r="J37" i="12"/>
  <c r="T37" i="12" s="1"/>
  <c r="N37" i="12"/>
  <c r="P909" i="12"/>
  <c r="P410" i="12"/>
  <c r="P577" i="12"/>
  <c r="P743" i="12"/>
  <c r="P242" i="12"/>
  <c r="U974" i="12"/>
  <c r="P974" i="12"/>
  <c r="T808" i="12"/>
  <c r="P808" i="12"/>
  <c r="P642" i="12"/>
  <c r="P475" i="12"/>
  <c r="T475" i="12"/>
  <c r="D13" i="8"/>
  <c r="E7" i="8"/>
  <c r="H6" i="8"/>
  <c r="G12" i="8" s="1"/>
  <c r="G15" i="8" s="1"/>
  <c r="P294" i="8"/>
  <c r="R293" i="8"/>
  <c r="R294" i="8" s="1"/>
  <c r="Q294" i="8"/>
  <c r="R237" i="8"/>
  <c r="AH361" i="8"/>
  <c r="R361" i="8"/>
  <c r="P355" i="8"/>
  <c r="D356" i="8"/>
  <c r="AH299" i="8"/>
  <c r="R299" i="8"/>
  <c r="P231" i="8"/>
  <c r="D232" i="8"/>
  <c r="P307" i="12"/>
  <c r="T307" i="12"/>
  <c r="P74" i="12"/>
  <c r="P139" i="12"/>
  <c r="AF139" i="12" s="1"/>
  <c r="AH114" i="8"/>
  <c r="R114" i="8"/>
  <c r="AH115" i="8"/>
  <c r="R115" i="8"/>
  <c r="AH177" i="8"/>
  <c r="R177" i="8"/>
  <c r="P145" i="8"/>
  <c r="R145" i="8" s="1"/>
  <c r="P83" i="8"/>
  <c r="R83" i="8" s="1"/>
  <c r="P113" i="8"/>
  <c r="P51" i="8"/>
  <c r="V51" i="8"/>
  <c r="R52" i="8"/>
  <c r="AJ52" i="8" s="1"/>
  <c r="AH52" i="8"/>
  <c r="R53" i="8"/>
  <c r="AJ53" i="8" s="1"/>
  <c r="AH53" i="8"/>
  <c r="P169" i="8"/>
  <c r="P175" i="8"/>
  <c r="R175" i="8" s="1"/>
  <c r="AH176" i="8"/>
  <c r="D170" i="8"/>
  <c r="P107" i="8"/>
  <c r="Q45" i="8"/>
  <c r="Q46" i="8" s="1"/>
  <c r="P45" i="8"/>
  <c r="P46" i="8" s="1"/>
  <c r="D46" i="8"/>
  <c r="P21" i="8"/>
  <c r="R21" i="8" s="1"/>
  <c r="H76" i="8" l="1"/>
  <c r="Z76" i="8" s="1"/>
  <c r="Z75" i="8"/>
  <c r="L138" i="8"/>
  <c r="AD138" i="8" s="1"/>
  <c r="AD137" i="8"/>
  <c r="N138" i="8"/>
  <c r="AF138" i="8" s="1"/>
  <c r="AF137" i="8"/>
  <c r="J200" i="8"/>
  <c r="AB200" i="8" s="1"/>
  <c r="AB199" i="8"/>
  <c r="F200" i="8"/>
  <c r="X200" i="8" s="1"/>
  <c r="X199" i="8"/>
  <c r="J76" i="8"/>
  <c r="AB76" i="8" s="1"/>
  <c r="AB75" i="8"/>
  <c r="E76" i="8"/>
  <c r="W76" i="8" s="1"/>
  <c r="W75" i="8"/>
  <c r="O138" i="8"/>
  <c r="AG138" i="8" s="1"/>
  <c r="AG137" i="8"/>
  <c r="H200" i="8"/>
  <c r="Z200" i="8" s="1"/>
  <c r="Z199" i="8"/>
  <c r="L200" i="8"/>
  <c r="AD200" i="8" s="1"/>
  <c r="AD199" i="8"/>
  <c r="AI261" i="8"/>
  <c r="Q262" i="8"/>
  <c r="AI262" i="8" s="1"/>
  <c r="AI385" i="8"/>
  <c r="Q386" i="8"/>
  <c r="AI386" i="8" s="1"/>
  <c r="G76" i="8"/>
  <c r="Y76" i="8" s="1"/>
  <c r="Y75" i="8"/>
  <c r="M138" i="8"/>
  <c r="AE138" i="8" s="1"/>
  <c r="AE137" i="8"/>
  <c r="O200" i="8"/>
  <c r="AG200" i="8" s="1"/>
  <c r="AG199" i="8"/>
  <c r="AH323" i="8"/>
  <c r="P324" i="8"/>
  <c r="AH324" i="8" s="1"/>
  <c r="K76" i="8"/>
  <c r="AC76" i="8" s="1"/>
  <c r="AC75" i="8"/>
  <c r="N76" i="8"/>
  <c r="AF76" i="8" s="1"/>
  <c r="AF75" i="8"/>
  <c r="F138" i="8"/>
  <c r="X138" i="8" s="1"/>
  <c r="X137" i="8"/>
  <c r="K200" i="8"/>
  <c r="AC200" i="8" s="1"/>
  <c r="AC199" i="8"/>
  <c r="AH261" i="8"/>
  <c r="P262" i="8"/>
  <c r="AH262" i="8" s="1"/>
  <c r="M76" i="8"/>
  <c r="AE76" i="8" s="1"/>
  <c r="AE75" i="8"/>
  <c r="G138" i="8"/>
  <c r="Y138" i="8" s="1"/>
  <c r="Y137" i="8"/>
  <c r="G200" i="8"/>
  <c r="Y200" i="8" s="1"/>
  <c r="Y199" i="8"/>
  <c r="I76" i="8"/>
  <c r="AA76" i="8" s="1"/>
  <c r="AA75" i="8"/>
  <c r="E138" i="8"/>
  <c r="W138" i="8" s="1"/>
  <c r="W137" i="8"/>
  <c r="J138" i="8"/>
  <c r="AB138" i="8" s="1"/>
  <c r="AB137" i="8"/>
  <c r="M200" i="8"/>
  <c r="AE200" i="8" s="1"/>
  <c r="AE199" i="8"/>
  <c r="AH385" i="8"/>
  <c r="P386" i="8"/>
  <c r="AH386" i="8" s="1"/>
  <c r="F76" i="8"/>
  <c r="X76" i="8" s="1"/>
  <c r="X75" i="8"/>
  <c r="H138" i="8"/>
  <c r="Z138" i="8" s="1"/>
  <c r="Z137" i="8"/>
  <c r="K138" i="8"/>
  <c r="AC138" i="8" s="1"/>
  <c r="AC137" i="8"/>
  <c r="E200" i="8"/>
  <c r="W200" i="8" s="1"/>
  <c r="W199" i="8"/>
  <c r="I200" i="8"/>
  <c r="AA200" i="8" s="1"/>
  <c r="AA199" i="8"/>
  <c r="L76" i="8"/>
  <c r="AD76" i="8" s="1"/>
  <c r="AD75" i="8"/>
  <c r="O76" i="8"/>
  <c r="AG76" i="8" s="1"/>
  <c r="AG75" i="8"/>
  <c r="I138" i="8"/>
  <c r="AA138" i="8" s="1"/>
  <c r="AA137" i="8"/>
  <c r="N200" i="8"/>
  <c r="AF200" i="8" s="1"/>
  <c r="AF199" i="8"/>
  <c r="AI323" i="8"/>
  <c r="Q324" i="8"/>
  <c r="AI324" i="8" s="1"/>
  <c r="D200" i="8"/>
  <c r="V200" i="8" s="1"/>
  <c r="P199" i="8"/>
  <c r="Q199" i="8"/>
  <c r="D138" i="8"/>
  <c r="V138" i="8" s="1"/>
  <c r="Q137" i="8"/>
  <c r="P137" i="8"/>
  <c r="F7" i="8"/>
  <c r="P75" i="8"/>
  <c r="Q75" i="8"/>
  <c r="F10" i="8"/>
  <c r="F13" i="8" s="1"/>
  <c r="G8" i="8"/>
  <c r="I6" i="8"/>
  <c r="H9" i="8" s="1"/>
  <c r="G11" i="8"/>
  <c r="G9" i="8"/>
  <c r="Q355" i="8"/>
  <c r="P356" i="8"/>
  <c r="Q231" i="8"/>
  <c r="P232" i="8"/>
  <c r="AH113" i="8"/>
  <c r="R113" i="8"/>
  <c r="P108" i="8"/>
  <c r="Q107" i="8"/>
  <c r="P170" i="8"/>
  <c r="Q169" i="8"/>
  <c r="R51" i="8"/>
  <c r="AJ51" i="8" s="1"/>
  <c r="AH51" i="8"/>
  <c r="AH175" i="8"/>
  <c r="Q76" i="8" l="1"/>
  <c r="AI76" i="8" s="1"/>
  <c r="AI75" i="8"/>
  <c r="P200" i="8"/>
  <c r="AH200" i="8" s="1"/>
  <c r="AH199" i="8"/>
  <c r="P76" i="8"/>
  <c r="AH76" i="8" s="1"/>
  <c r="AH75" i="8"/>
  <c r="P138" i="8"/>
  <c r="AH138" i="8" s="1"/>
  <c r="AH137" i="8"/>
  <c r="Q138" i="8"/>
  <c r="AI138" i="8" s="1"/>
  <c r="AI137" i="8"/>
  <c r="Q200" i="8"/>
  <c r="AI200" i="8" s="1"/>
  <c r="AI199" i="8"/>
  <c r="H8" i="8"/>
  <c r="J8" i="8" s="1"/>
  <c r="H11" i="8"/>
  <c r="J11" i="8" s="1"/>
  <c r="H12" i="8"/>
  <c r="H15" i="8" s="1"/>
  <c r="J15" i="8" s="1"/>
  <c r="G7" i="8"/>
  <c r="J9" i="8"/>
  <c r="G10" i="8"/>
  <c r="G14" i="8"/>
  <c r="R355" i="8"/>
  <c r="R356" i="8" s="1"/>
  <c r="Q356" i="8"/>
  <c r="R231" i="8"/>
  <c r="R232" i="8" s="1"/>
  <c r="Q232" i="8"/>
  <c r="R169" i="8"/>
  <c r="R170" i="8" s="1"/>
  <c r="Q170" i="8"/>
  <c r="R107" i="8"/>
  <c r="R108" i="8" s="1"/>
  <c r="Q108" i="8"/>
  <c r="H7" i="8" l="1"/>
  <c r="J7" i="8" s="1"/>
  <c r="H14" i="8"/>
  <c r="J14" i="8" s="1"/>
  <c r="J12" i="8"/>
  <c r="H10" i="8"/>
  <c r="H13" i="8" s="1"/>
  <c r="G13" i="8"/>
  <c r="J13" i="8" l="1"/>
  <c r="J10" i="8"/>
</calcChain>
</file>

<file path=xl/sharedStrings.xml><?xml version="1.0" encoding="utf-8"?>
<sst xmlns="http://schemas.openxmlformats.org/spreadsheetml/2006/main" count="33149" uniqueCount="4431">
  <si>
    <t>Latest backlog update:</t>
  </si>
  <si>
    <t>Input: Which delivery step is the order in?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</si>
  <si>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</si>
  <si>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</si>
  <si>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</si>
  <si>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</si>
  <si>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</si>
  <si>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</si>
  <si>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</si>
  <si>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</si>
  <si>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</si>
  <si>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</si>
  <si>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</si>
  <si>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</si>
  <si>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</si>
  <si>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</si>
  <si>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</si>
  <si>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</si>
  <si>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</si>
  <si>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</si>
  <si>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</si>
  <si>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</si>
  <si>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</si>
  <si>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</si>
  <si>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</si>
  <si>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</si>
  <si>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</si>
  <si>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</si>
  <si>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</si>
  <si>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</si>
  <si>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</si>
  <si>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</si>
  <si>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</si>
  <si>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</si>
  <si>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</si>
  <si>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Enterprise DK</t>
  </si>
  <si>
    <t>In Process</t>
  </si>
  <si>
    <t>Own OnNet</t>
  </si>
  <si>
    <t>2025-03-14</t>
  </si>
  <si>
    <t>2025-05-09</t>
  </si>
  <si>
    <t>2025-05-30</t>
  </si>
  <si>
    <t>New Sales</t>
  </si>
  <si>
    <t>BO</t>
  </si>
  <si>
    <t>5. Configuration</t>
  </si>
  <si>
    <t>2.4 Pending equipment/product to be ready for installations</t>
  </si>
  <si>
    <t>SVdato - 27/05/2025</t>
  </si>
  <si>
    <t>NML-059688</t>
  </si>
  <si>
    <t>3rd Party</t>
  </si>
  <si>
    <t>Steps/instructions for backlog tracker:</t>
  </si>
  <si>
    <t>3.1.1 Pending external 3rd party: Open-Net</t>
  </si>
  <si>
    <t>On track</t>
  </si>
  <si>
    <t>Aabenraa Kommune</t>
  </si>
  <si>
    <t>103678</t>
  </si>
  <si>
    <t>NKA-060363</t>
  </si>
  <si>
    <t>Jane Birgitte Høgaard</t>
  </si>
  <si>
    <t>Public DK</t>
  </si>
  <si>
    <t>2025-04-25</t>
  </si>
  <si>
    <t>2025-06-20</t>
  </si>
  <si>
    <t>2025-06-10</t>
  </si>
  <si>
    <t>2025-05-14</t>
  </si>
  <si>
    <t>2025-06-25</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</si>
  <si>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</si>
  <si>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Follows projektID 103678</t>
  </si>
  <si>
    <t>103680</t>
  </si>
  <si>
    <t>Change</t>
  </si>
  <si>
    <t>2. For current/old and new orders: Choose from drop down list in Column C the "stage" an orders is in</t>
  </si>
  <si>
    <t>105970</t>
  </si>
  <si>
    <t>NKA-055946</t>
  </si>
  <si>
    <t>2024-08-27</t>
  </si>
  <si>
    <t>2024-09-12</t>
  </si>
  <si>
    <t>3. For current/old and new orders: Choose from drop down list in Column D the "status" of an order in the stage</t>
  </si>
  <si>
    <t>Cancelled/terminated/On hold</t>
  </si>
  <si>
    <t>Other (incl. termination, on hold, unassigned statuses etc.)</t>
  </si>
  <si>
    <t>Pending termination</t>
  </si>
  <si>
    <t>95083</t>
  </si>
  <si>
    <t>NKA-053695</t>
  </si>
  <si>
    <t>Kristijan Krsteski</t>
  </si>
  <si>
    <t>RFS</t>
  </si>
  <si>
    <t xml:space="preserve">4. (Optional) Provide a short comment in Column E to describe in detail the reason/rationale for the "status" in Column D </t>
  </si>
  <si>
    <t>3.1 Pending external 3rd party: Any 3rd party</t>
  </si>
  <si>
    <t>Ordering issues</t>
  </si>
  <si>
    <t>Aarhus Business College</t>
  </si>
  <si>
    <t>101953</t>
  </si>
  <si>
    <t>NKA-058344</t>
  </si>
  <si>
    <t>Morten Skytte</t>
  </si>
  <si>
    <t>2025-03-21</t>
  </si>
  <si>
    <t>2025-06-06</t>
  </si>
  <si>
    <t>2025-06-13</t>
  </si>
  <si>
    <t>Waiting for date from 3. part</t>
  </si>
  <si>
    <t>102560</t>
  </si>
  <si>
    <t>NKA-058767</t>
  </si>
  <si>
    <t>2025-06-29</t>
  </si>
  <si>
    <t>105408</t>
  </si>
  <si>
    <t>NKA-006093</t>
  </si>
  <si>
    <t>2017-10-18</t>
  </si>
  <si>
    <t>2017-10-18 14:06:00.000</t>
  </si>
  <si>
    <t>Information (please read):</t>
  </si>
  <si>
    <t>NKA-010029</t>
  </si>
  <si>
    <t>A. The orders in this backlog tracker will always be what is currently in the backlog at a point-in-time</t>
  </si>
  <si>
    <t>NKA-053439</t>
  </si>
  <si>
    <t>2024-03-27</t>
  </si>
  <si>
    <t>2024-04-15 12:08:00.000</t>
  </si>
  <si>
    <t>2024-04-09 11:18:00.000</t>
  </si>
  <si>
    <r>
      <t>B.</t>
    </r>
    <r>
      <rPr>
        <sz val="11"/>
        <rFont val="Arial"/>
        <family val="2"/>
      </rPr>
      <t xml:space="preserve"> Please update this Excel continuously when there is an update in Delivery Step and Status for an order</t>
    </r>
  </si>
  <si>
    <t>6. Cabling splicing and installation</t>
  </si>
  <si>
    <t>2.6 Order in queue: Being processed</t>
  </si>
  <si>
    <t>Aarhus Kommune - Filmby Aarhus</t>
  </si>
  <si>
    <t>103444</t>
  </si>
  <si>
    <t>NKA-060636</t>
  </si>
  <si>
    <t>2025-05-20 08:02:00.000</t>
  </si>
  <si>
    <t>2025-05-20 12:30:00.000</t>
  </si>
  <si>
    <t>2025-06-27</t>
  </si>
  <si>
    <t>2025-07-04</t>
  </si>
  <si>
    <r>
      <t>C.</t>
    </r>
    <r>
      <rPr>
        <sz val="11"/>
        <rFont val="Arial"/>
        <family val="2"/>
      </rPr>
      <t xml:space="preserve"> Please do not write anything else other than what is provided in the drop-down menu in column C and D</t>
    </r>
  </si>
  <si>
    <t>NKA-060637</t>
  </si>
  <si>
    <t>2025-05-20 08:03:00.000</t>
  </si>
  <si>
    <t>2025-05-20 12:31:00.000</t>
  </si>
  <si>
    <r>
      <rPr>
        <sz val="11"/>
        <rFont val="Arial"/>
        <family val="2"/>
      </rPr>
      <t xml:space="preserve">D.  Please do not write "On track" </t>
    </r>
    <r>
      <rPr>
        <sz val="11"/>
        <rFont val="Arial"/>
        <family val="2"/>
        <scheme val="minor"/>
      </rPr>
      <t>as a Status in Column D (Can be a comment in Column E)</t>
    </r>
  </si>
  <si>
    <t>NKA-060638</t>
  </si>
  <si>
    <t>2025-05-20 08:00:00.000</t>
  </si>
  <si>
    <t>2025-05-20 12:32:00.000</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</si>
  <si>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</si>
  <si>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We have just recived equitment today, and waiting on konfig to be done</t>
  </si>
  <si>
    <t>Abc Lavpris Hovedkontor</t>
  </si>
  <si>
    <t>102649</t>
  </si>
  <si>
    <t>NKA-060126</t>
  </si>
  <si>
    <t>Jeppe Mutinda Mbinda</t>
  </si>
  <si>
    <t>Own with Digging</t>
  </si>
  <si>
    <t>2025-08-29</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</si>
  <si>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</si>
  <si>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NKA-060127</t>
  </si>
  <si>
    <t>G. Please choose "10. Delivered" on Column C when an order is delivered and finished</t>
  </si>
  <si>
    <t>NKA-060128</t>
  </si>
  <si>
    <t>NKA-060129</t>
  </si>
  <si>
    <t>NKA-060130</t>
  </si>
  <si>
    <t>NKA-060131</t>
  </si>
  <si>
    <t>2025-04-02 08:21:00.000</t>
  </si>
  <si>
    <t>Process moving forward:</t>
  </si>
  <si>
    <t>NKA-060132</t>
  </si>
  <si>
    <t>A. A copy of the this backlog tracker will be saved and stored at 18:00 on a daily basis, acting as basis for analysis</t>
  </si>
  <si>
    <t>NKA-060133</t>
  </si>
  <si>
    <t>2025-04-02 08:22:00.000</t>
  </si>
  <si>
    <t>B. The backlog tracker will be refreshed and updated at 18:30 on Tuesdays and Thursdays, and retaining all information for the orders that are still present in the backlog</t>
  </si>
  <si>
    <t>NKA-060134</t>
  </si>
  <si>
    <t>NKA-060135</t>
  </si>
  <si>
    <t>NKA-060136</t>
  </si>
  <si>
    <t>Mandatory columns to be filled</t>
  </si>
  <si>
    <t>NKA-060137</t>
  </si>
  <si>
    <t>Optional columns to be filled</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</si>
  <si>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</si>
  <si>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</si>
  <si>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</si>
  <si>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</si>
  <si>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</si>
  <si>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</si>
  <si>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</si>
  <si>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</si>
  <si>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</si>
  <si>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</si>
  <si>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</si>
  <si>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</si>
  <si>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</si>
  <si>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</si>
  <si>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</si>
  <si>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</si>
  <si>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</si>
  <si>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</si>
  <si>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</si>
  <si>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</si>
  <si>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</si>
  <si>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</si>
  <si>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</si>
  <si>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</si>
  <si>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</si>
  <si>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</si>
  <si>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</si>
  <si>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</si>
  <si>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</si>
  <si>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</si>
  <si>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</si>
  <si>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</si>
  <si>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</si>
  <si>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</si>
  <si>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</si>
  <si>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</si>
  <si>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</si>
  <si>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</si>
  <si>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GC solution engineer has a technical meeting with the customer on which solution they prefer in regards to schwiching from old solution to the new solution</t>
  </si>
  <si>
    <t>NSW-060174</t>
  </si>
  <si>
    <t>NSW-060175</t>
  </si>
  <si>
    <t>On track. Pending delivery/sign off.</t>
  </si>
  <si>
    <t>ABENA A/S</t>
  </si>
  <si>
    <t>103420</t>
  </si>
  <si>
    <t>NKA-059887</t>
  </si>
  <si>
    <t>Peter Madsen</t>
  </si>
  <si>
    <t>2025-03-26</t>
  </si>
  <si>
    <t>2025-07-07</t>
  </si>
  <si>
    <t>2025-10-03</t>
  </si>
  <si>
    <t>2. Delivery planning</t>
  </si>
  <si>
    <t xml:space="preserve">2.2 Pending internal approval (e.g., fokka, vendor choice, etc.) </t>
  </si>
  <si>
    <t xml:space="preserve">Waiting for pricing to make an offer to GC SE </t>
  </si>
  <si>
    <t>ALD AUTOMOTIVE A/S</t>
  </si>
  <si>
    <t>104678</t>
  </si>
  <si>
    <t>NKA-059289</t>
  </si>
  <si>
    <t>Nanna Søndergaard Skov</t>
  </si>
  <si>
    <t>2025-03-07</t>
  </si>
  <si>
    <t>1.9 PMO delivery planning</t>
  </si>
  <si>
    <t>Ap Pension Livsforsikringsaktieselskab</t>
  </si>
  <si>
    <t>97681</t>
  </si>
  <si>
    <t>NBM-057059</t>
  </si>
  <si>
    <t>Flemming Skovdal</t>
  </si>
  <si>
    <t>2025-09-30</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</si>
  <si>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</si>
  <si>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</si>
  <si>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</si>
  <si>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</si>
  <si>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</si>
  <si>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</si>
  <si>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</si>
  <si>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</si>
  <si>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</si>
  <si>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</si>
  <si>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</si>
  <si>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</si>
  <si>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</si>
  <si>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</si>
  <si>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</si>
  <si>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</si>
  <si>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</si>
  <si>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Henrik Møller Fyhn</t>
  </si>
  <si>
    <t>2025-07-17</t>
  </si>
  <si>
    <t>AX</t>
  </si>
  <si>
    <t>1.1 Waiting on customer confirmation or input</t>
  </si>
  <si>
    <t>Waiting for customer get back about dates for SW after freeze period</t>
  </si>
  <si>
    <t>Banedanmark</t>
  </si>
  <si>
    <t>103135</t>
  </si>
  <si>
    <t>NKA-020463</t>
  </si>
  <si>
    <t>2017-05-16</t>
  </si>
  <si>
    <t>2017-07-25 08:42:00.000</t>
  </si>
  <si>
    <t>2017-07-28 15:22:00.000</t>
  </si>
  <si>
    <t>2017-08-11</t>
  </si>
  <si>
    <t>2025-05-28</t>
  </si>
  <si>
    <t>Shift in vendor after site survey</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</si>
  <si>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</si>
  <si>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</si>
  <si>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</si>
  <si>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</si>
  <si>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</si>
  <si>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</si>
  <si>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</si>
  <si>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</si>
  <si>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</si>
  <si>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</si>
  <si>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</si>
  <si>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</si>
  <si>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</si>
  <si>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</si>
  <si>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Brøndby Kommune Rådhuset</t>
  </si>
  <si>
    <t>100084</t>
  </si>
  <si>
    <t>NSF-060740</t>
  </si>
  <si>
    <t>2025-05-19</t>
  </si>
  <si>
    <t>NSF-060741</t>
  </si>
  <si>
    <t>NSF-060742</t>
  </si>
  <si>
    <t>Brønderslev Kommune</t>
  </si>
  <si>
    <t>100557-003</t>
  </si>
  <si>
    <t>F30256-1136218-01</t>
  </si>
  <si>
    <t>100557-003-001</t>
  </si>
  <si>
    <t>Shazia Mobin</t>
  </si>
  <si>
    <t>Build wrong in BO</t>
  </si>
  <si>
    <t>Carglass A/S</t>
  </si>
  <si>
    <t>105822</t>
  </si>
  <si>
    <t>NBM-060003</t>
  </si>
  <si>
    <t>CHANGE OF SCANDINAVIA RETAIL A/S</t>
  </si>
  <si>
    <t>106556-011</t>
  </si>
  <si>
    <t>C35749-1135627-01</t>
  </si>
  <si>
    <t>106556-011-001</t>
  </si>
  <si>
    <t>Created</t>
  </si>
  <si>
    <t>2025-06-17</t>
  </si>
  <si>
    <t>C35749-1135628-01</t>
  </si>
  <si>
    <t>106556-011-002</t>
  </si>
  <si>
    <t>C35749-1135630-01</t>
  </si>
  <si>
    <t>106556-011-004</t>
  </si>
  <si>
    <t>Cimbria A/S</t>
  </si>
  <si>
    <t>105712</t>
  </si>
  <si>
    <t>NKA-060864</t>
  </si>
  <si>
    <t>Martin Rasmussen</t>
  </si>
  <si>
    <t>2025-05-23 06:48:00.000</t>
  </si>
  <si>
    <t>NOC-997893</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</si>
  <si>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</si>
  <si>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</si>
  <si>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</si>
  <si>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</si>
  <si>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</si>
  <si>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</si>
  <si>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</si>
  <si>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</si>
  <si>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</si>
  <si>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</si>
  <si>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</si>
  <si>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</si>
  <si>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</si>
  <si>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</si>
  <si>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</si>
  <si>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</si>
  <si>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</si>
  <si>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</si>
  <si>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</si>
  <si>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</si>
  <si>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</si>
  <si>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</si>
  <si>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</si>
  <si>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</si>
  <si>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</si>
  <si>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</si>
  <si>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</si>
  <si>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</si>
  <si>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105572</t>
  </si>
  <si>
    <t>NBM-051854</t>
  </si>
  <si>
    <t>Delivered</t>
  </si>
  <si>
    <t>105760</t>
  </si>
  <si>
    <t>NBM-052166</t>
  </si>
  <si>
    <t>105761</t>
  </si>
  <si>
    <t>NBM-052560</t>
  </si>
  <si>
    <t>Wrong adresse!</t>
  </si>
  <si>
    <t>105766</t>
  </si>
  <si>
    <t>NBM-060772</t>
  </si>
  <si>
    <t>Afventer 3 part for flytning</t>
  </si>
  <si>
    <t>105808</t>
  </si>
  <si>
    <t>NBM-052509</t>
  </si>
  <si>
    <t>NKA-018027</t>
  </si>
  <si>
    <t>2017-01-30</t>
  </si>
  <si>
    <t>93108</t>
  </si>
  <si>
    <t>NBM-052208</t>
  </si>
  <si>
    <t>Gunvor Pagh</t>
  </si>
  <si>
    <t>Need confirmation from Peter Friis that it is done</t>
  </si>
  <si>
    <t>97456</t>
  </si>
  <si>
    <t>NKA-041909</t>
  </si>
  <si>
    <t>Dalgas a/s</t>
  </si>
  <si>
    <t>103582</t>
  </si>
  <si>
    <t>NKA-037393</t>
  </si>
  <si>
    <t>Andrew David Lindsey</t>
  </si>
  <si>
    <t>2025-05-12</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</si>
  <si>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</si>
  <si>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</si>
  <si>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</si>
  <si>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</si>
  <si>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</si>
  <si>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</si>
  <si>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</si>
  <si>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</si>
  <si>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</si>
  <si>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</si>
  <si>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</si>
  <si>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</si>
  <si>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</si>
  <si>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</si>
  <si>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</si>
  <si>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</si>
  <si>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</si>
  <si>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</si>
  <si>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</si>
  <si>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</si>
  <si>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</si>
  <si>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</si>
  <si>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</si>
  <si>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</si>
  <si>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</si>
  <si>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</si>
  <si>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</si>
  <si>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</si>
  <si>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</si>
  <si>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</si>
  <si>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</si>
  <si>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</si>
  <si>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</si>
  <si>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</si>
  <si>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</si>
  <si>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</si>
  <si>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</si>
  <si>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</si>
  <si>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</si>
  <si>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</si>
  <si>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</si>
  <si>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</si>
  <si>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</si>
  <si>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</si>
  <si>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</si>
  <si>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</si>
  <si>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</si>
  <si>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</si>
  <si>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</si>
  <si>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2025-06-30</t>
  </si>
  <si>
    <t>NML-059737</t>
  </si>
  <si>
    <t>Service Window 27 may 2025</t>
  </si>
  <si>
    <t>Dan-Foam ApS</t>
  </si>
  <si>
    <t>102892-008</t>
  </si>
  <si>
    <t>C32553-1135648-01</t>
  </si>
  <si>
    <t>102892-008-001</t>
  </si>
  <si>
    <t>2025-05-20</t>
  </si>
  <si>
    <t>2025-05-02</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</si>
  <si>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</si>
  <si>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</si>
  <si>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</si>
  <si>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</si>
  <si>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</si>
  <si>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</si>
  <si>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</si>
  <si>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</si>
  <si>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</si>
  <si>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</si>
  <si>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</si>
  <si>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</si>
  <si>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</si>
  <si>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</si>
  <si>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</si>
  <si>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</si>
  <si>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</si>
  <si>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</si>
  <si>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</si>
  <si>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</si>
  <si>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</si>
  <si>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</si>
  <si>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</si>
  <si>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</si>
  <si>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</si>
  <si>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</si>
  <si>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</si>
  <si>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Michael Kronbach Leth</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</si>
  <si>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</si>
  <si>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</si>
  <si>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</si>
  <si>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</si>
  <si>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</si>
  <si>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</si>
  <si>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</si>
  <si>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</si>
  <si>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</si>
  <si>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</si>
  <si>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</si>
  <si>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</si>
  <si>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</si>
  <si>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</si>
  <si>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</si>
  <si>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</si>
  <si>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</si>
  <si>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</si>
  <si>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</si>
  <si>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</si>
  <si>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</si>
  <si>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</si>
  <si>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</si>
  <si>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</si>
  <si>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</si>
  <si>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</si>
  <si>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</si>
  <si>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</si>
  <si>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</si>
  <si>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</si>
  <si>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</si>
  <si>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</si>
  <si>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</si>
  <si>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</si>
  <si>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</si>
  <si>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</si>
  <si>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</si>
  <si>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</si>
  <si>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</si>
  <si>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</si>
  <si>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</si>
  <si>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</si>
  <si>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</si>
  <si>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</si>
  <si>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</si>
  <si>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</si>
  <si>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</si>
  <si>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</si>
  <si>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</si>
  <si>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</si>
  <si>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</si>
  <si>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</si>
  <si>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</si>
  <si>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</si>
  <si>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</si>
  <si>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</si>
  <si>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</si>
  <si>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</si>
  <si>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</si>
  <si>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</si>
  <si>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2025-05-21</t>
  </si>
  <si>
    <t>2025-05-23</t>
  </si>
  <si>
    <t>NKA-060491</t>
  </si>
  <si>
    <t>NKA-060492</t>
  </si>
  <si>
    <t>2025-05-08</t>
  </si>
  <si>
    <t>2025-05-23 14:45:00.000</t>
  </si>
  <si>
    <t>NKA-060493</t>
  </si>
  <si>
    <t>2025-05-23 14:12:00.000</t>
  </si>
  <si>
    <t>NKA-060494</t>
  </si>
  <si>
    <t>2025-05-09 13:15:00.000</t>
  </si>
  <si>
    <t>2025-05-13 10:13:00.000</t>
  </si>
  <si>
    <t>NKA-060495</t>
  </si>
  <si>
    <t>2025-05-09 13:17:00.000</t>
  </si>
  <si>
    <t>NSF-060496</t>
  </si>
  <si>
    <t>2025-05-22 10:16:00.000</t>
  </si>
  <si>
    <t>2025-05-22 13:55:00.000</t>
  </si>
  <si>
    <t>2025-08-08</t>
  </si>
  <si>
    <t>2025-04-28</t>
  </si>
  <si>
    <t>NSF-060497</t>
  </si>
  <si>
    <t>2025-05-22 10:37:00.000</t>
  </si>
  <si>
    <t>NSF-060498</t>
  </si>
  <si>
    <t>2025-05-22 13:57:00.000</t>
  </si>
  <si>
    <t>NSF-060499</t>
  </si>
  <si>
    <t>2025-05-22 10:38:00.000</t>
  </si>
  <si>
    <t>NSF-060500</t>
  </si>
  <si>
    <t>2025-05-22 10:17:00.000</t>
  </si>
  <si>
    <t>2025-05-22 13:58:00.000</t>
  </si>
  <si>
    <t>NSF-060501</t>
  </si>
  <si>
    <t>2025-05-22 10:39:00.000</t>
  </si>
  <si>
    <t>Dansk Brand- og sikringsteknisk Institut</t>
  </si>
  <si>
    <t>102685</t>
  </si>
  <si>
    <t>NKA-058841</t>
  </si>
  <si>
    <t>2025-03-13</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</si>
  <si>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</si>
  <si>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</si>
  <si>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</si>
  <si>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</si>
  <si>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</si>
  <si>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</si>
  <si>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</si>
  <si>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</si>
  <si>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</si>
  <si>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</si>
  <si>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</si>
  <si>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</si>
  <si>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</si>
  <si>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</si>
  <si>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Dansk Retursystem A/S</t>
  </si>
  <si>
    <t>100785</t>
  </si>
  <si>
    <t>NKA-057824</t>
  </si>
  <si>
    <t>2024-12-13</t>
  </si>
  <si>
    <t>2025-04-09 08:10:00.000</t>
  </si>
  <si>
    <t>2025-04-11 10:06:00.000</t>
  </si>
  <si>
    <t>2025-10-01</t>
  </si>
  <si>
    <t>2025-05-16 00:00:00.000</t>
  </si>
  <si>
    <t>1.3 Customer requested delay / change of timeline or site not ready</t>
  </si>
  <si>
    <t>Pending that the customers' building is ready for delivery. It's a new site being constructed. Won't be ready for delivery until at least august/september.</t>
  </si>
  <si>
    <t>NKA-057825</t>
  </si>
  <si>
    <t>Dansk Revision A/S</t>
  </si>
  <si>
    <t>102738</t>
  </si>
  <si>
    <t>NKA-060732</t>
  </si>
  <si>
    <t>2025-05-15</t>
  </si>
  <si>
    <t>2025-08-15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</si>
  <si>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</si>
  <si>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</si>
  <si>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</si>
  <si>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</si>
  <si>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</si>
  <si>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</si>
  <si>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</si>
  <si>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</si>
  <si>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</si>
  <si>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</si>
  <si>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</si>
  <si>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</si>
  <si>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</si>
  <si>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</si>
  <si>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</si>
  <si>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</si>
  <si>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</si>
  <si>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</si>
  <si>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</si>
  <si>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</si>
  <si>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</si>
  <si>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</si>
  <si>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</si>
  <si>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</si>
  <si>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</si>
  <si>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</si>
  <si>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</si>
  <si>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</si>
  <si>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</si>
  <si>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</si>
  <si>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The fiber is moved the 2nd of june</t>
  </si>
  <si>
    <t>105234</t>
  </si>
  <si>
    <t>105625</t>
  </si>
  <si>
    <t>NKA-060745</t>
  </si>
  <si>
    <t>2025-06-23</t>
  </si>
  <si>
    <t>NML-060744</t>
  </si>
  <si>
    <t>105853</t>
  </si>
  <si>
    <t>NML-058062</t>
  </si>
  <si>
    <t>2025-01-20</t>
  </si>
  <si>
    <t>2025-04-24 10:20:00.000</t>
  </si>
  <si>
    <t>2025-04-25 09:46:00.000</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</si>
  <si>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</si>
  <si>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</si>
  <si>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</si>
  <si>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</si>
  <si>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</si>
  <si>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</si>
  <si>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</si>
  <si>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</si>
  <si>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</si>
  <si>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</si>
  <si>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</si>
  <si>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</si>
  <si>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</si>
  <si>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</si>
  <si>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</si>
  <si>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</si>
  <si>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</si>
  <si>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</si>
  <si>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2025-05-20 11:38:00.000</t>
  </si>
  <si>
    <t>NKA-055408</t>
  </si>
  <si>
    <t>2024-11-11 14:04:00.000</t>
  </si>
  <si>
    <t>NKA-055429</t>
  </si>
  <si>
    <t>2025-01-28 09:09:00.000</t>
  </si>
  <si>
    <t>2025-04-14 12:10:00.000</t>
  </si>
  <si>
    <t>NKA-055435</t>
  </si>
  <si>
    <t>2025-01-28 10:18:00.000</t>
  </si>
  <si>
    <t>2025-05-08 13:02:00.000</t>
  </si>
  <si>
    <t>NKA-055447</t>
  </si>
  <si>
    <t>2024-11-12 16:57:00.000</t>
  </si>
  <si>
    <t>2025-05-12 08:23:00.000</t>
  </si>
  <si>
    <t>NMA-055385</t>
  </si>
  <si>
    <t>NMA-055409</t>
  </si>
  <si>
    <t>NMA-055430</t>
  </si>
  <si>
    <t>NMA-055436</t>
  </si>
  <si>
    <t>NMA-055448</t>
  </si>
  <si>
    <t>NSW-055386</t>
  </si>
  <si>
    <t>NSW-055410</t>
  </si>
  <si>
    <t>NSW-055431</t>
  </si>
  <si>
    <t>NSW-055437</t>
  </si>
  <si>
    <t>NSW-055449</t>
  </si>
  <si>
    <t>On Track</t>
  </si>
  <si>
    <t>DGI</t>
  </si>
  <si>
    <t>103177</t>
  </si>
  <si>
    <t>NKA-059646</t>
  </si>
  <si>
    <t>2025-05-15 13:17:00.000</t>
  </si>
  <si>
    <t>2025-05-21 09:11:00.000</t>
  </si>
  <si>
    <t>3.2.1 Pending internal 3rd party: GC Norway</t>
  </si>
  <si>
    <t>Pending GC Norway</t>
  </si>
  <si>
    <t>Diningsix A/S</t>
  </si>
  <si>
    <t>104919</t>
  </si>
  <si>
    <t>NKA-060447</t>
  </si>
  <si>
    <t>DLF Seeds A/S</t>
  </si>
  <si>
    <t>105685</t>
  </si>
  <si>
    <t>NKA-060839</t>
  </si>
  <si>
    <t>NML-060840</t>
  </si>
  <si>
    <t>Pending delivery date from vendor. Deliveries abroad can take much longer than domestec deliveries.</t>
  </si>
  <si>
    <t>Dovista A/S</t>
  </si>
  <si>
    <t>103016</t>
  </si>
  <si>
    <t>NII-060186</t>
  </si>
  <si>
    <t>2025-04-03</t>
  </si>
  <si>
    <t>2025-03-31</t>
  </si>
  <si>
    <t>NII-060187</t>
  </si>
  <si>
    <t>NII-060188</t>
  </si>
  <si>
    <t>2025-09-01</t>
  </si>
  <si>
    <t>NII-060189</t>
  </si>
  <si>
    <t>2025-08-12</t>
  </si>
  <si>
    <t>NII-060190</t>
  </si>
  <si>
    <t>NII-060191</t>
  </si>
  <si>
    <t>NII-060192</t>
  </si>
  <si>
    <t>NII-060193</t>
  </si>
  <si>
    <t>NII-060194</t>
  </si>
  <si>
    <t>NII-060195</t>
  </si>
  <si>
    <t>2025-06-19</t>
  </si>
  <si>
    <t>NII-060196</t>
  </si>
  <si>
    <t>NII-060197</t>
  </si>
  <si>
    <t>NII-060198</t>
  </si>
  <si>
    <t>NII-060199</t>
  </si>
  <si>
    <t>104664</t>
  </si>
  <si>
    <t>NII-060200</t>
  </si>
  <si>
    <t>2025-08-21</t>
  </si>
  <si>
    <t>NII-060201</t>
  </si>
  <si>
    <t>DSV A/S</t>
  </si>
  <si>
    <t>100789-088</t>
  </si>
  <si>
    <t>C30752-1136045-01</t>
  </si>
  <si>
    <t>100789-088-001</t>
  </si>
  <si>
    <t>C30752-1136046-01</t>
  </si>
  <si>
    <t>100789-088-002</t>
  </si>
  <si>
    <t>Elis Danmark A/S</t>
  </si>
  <si>
    <t>102414</t>
  </si>
  <si>
    <t>NKA-060542</t>
  </si>
  <si>
    <t>NKA-060544</t>
  </si>
  <si>
    <t>NML-060543</t>
  </si>
  <si>
    <t>NML-060545</t>
  </si>
  <si>
    <t>NSW-044170</t>
  </si>
  <si>
    <t>NSW-044175</t>
  </si>
  <si>
    <t>NSW-044178</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</si>
  <si>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</si>
  <si>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</si>
  <si>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</si>
  <si>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</si>
  <si>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</si>
  <si>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</si>
  <si>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</si>
  <si>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</si>
  <si>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</si>
  <si>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</si>
  <si>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</si>
  <si>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</si>
  <si>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</si>
  <si>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</si>
  <si>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</si>
  <si>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</si>
  <si>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</si>
  <si>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</si>
  <si>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</si>
  <si>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</si>
  <si>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</si>
  <si>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</si>
  <si>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</si>
  <si>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</si>
  <si>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Uklarheder om korrekt salg</t>
  </si>
  <si>
    <t>NSW-060413</t>
  </si>
  <si>
    <t>European Energy A/S</t>
  </si>
  <si>
    <t>97899</t>
  </si>
  <si>
    <t>NKA-055965</t>
  </si>
  <si>
    <t>Merete Helme</t>
  </si>
  <si>
    <t>2024-09-02</t>
  </si>
  <si>
    <t>2025-03-06</t>
  </si>
  <si>
    <t>Service Window needs to be planned</t>
  </si>
  <si>
    <t>Fiftytwo A/S</t>
  </si>
  <si>
    <t>96513</t>
  </si>
  <si>
    <t>NKA-055062</t>
  </si>
  <si>
    <t>Line Skov</t>
  </si>
  <si>
    <t>2024-07-08</t>
  </si>
  <si>
    <t>2024-09-10</t>
  </si>
  <si>
    <t>NKA-055063</t>
  </si>
  <si>
    <t>FLAMMEN A/S</t>
  </si>
  <si>
    <t>102960</t>
  </si>
  <si>
    <t>NKA-060444</t>
  </si>
  <si>
    <t>2025-05-07</t>
  </si>
  <si>
    <t>NML-060445</t>
  </si>
  <si>
    <t>physical: On track - Config: Awating Kasper Duborg</t>
  </si>
  <si>
    <t>Fleggaard It ApS</t>
  </si>
  <si>
    <t>93857</t>
  </si>
  <si>
    <t>NKA-054774</t>
  </si>
  <si>
    <t>Jesper Olsen</t>
  </si>
  <si>
    <t>NKA-054775</t>
  </si>
  <si>
    <t>2024-06-19</t>
  </si>
  <si>
    <t>2024-06-26 11:38:00.000</t>
  </si>
  <si>
    <t>2024-07-02 10:03:00.000</t>
  </si>
  <si>
    <t>2024-07-31</t>
  </si>
  <si>
    <t>NKA-054776</t>
  </si>
  <si>
    <t>FLSMIDTH A/S</t>
  </si>
  <si>
    <t>96792</t>
  </si>
  <si>
    <t>NKA-058793</t>
  </si>
  <si>
    <t>2025-02-07</t>
  </si>
  <si>
    <t>NKA-058794</t>
  </si>
  <si>
    <t>3.4 Other installation obstacles and infratructure issues</t>
  </si>
  <si>
    <t xml:space="preserve">Need clarification on configuration in data center. </t>
  </si>
  <si>
    <t>FOA Fag og Arbejde</t>
  </si>
  <si>
    <t>103456</t>
  </si>
  <si>
    <t>NKA-059764</t>
  </si>
  <si>
    <t>2025-08-22</t>
  </si>
  <si>
    <t>8. Ready for service</t>
  </si>
  <si>
    <t>98150</t>
  </si>
  <si>
    <t>NKA-059241</t>
  </si>
  <si>
    <t>2025-03-10</t>
  </si>
  <si>
    <t>Reliant on line 249</t>
  </si>
  <si>
    <t>NOC-997378</t>
  </si>
  <si>
    <t>2018-01-04 15:18:00.000</t>
  </si>
  <si>
    <t>2.5 Internal or external data/documentation incomplete/ incorrect</t>
  </si>
  <si>
    <t>Needed to obtain correct location for Dark Fiber from customer</t>
  </si>
  <si>
    <t>NSF-059243</t>
  </si>
  <si>
    <t>2025-05-07 07:36:00.000</t>
  </si>
  <si>
    <t>2025-05-21 14:37:00.000</t>
  </si>
  <si>
    <t>2025-03-03</t>
  </si>
  <si>
    <t>NSF-059244</t>
  </si>
  <si>
    <t>2025-05-07 07:37:00.000</t>
  </si>
  <si>
    <t>2025-05-22 10:40:00.000</t>
  </si>
  <si>
    <t>Forsvaret og Forsvarsministeriets styrelser</t>
  </si>
  <si>
    <t>101523</t>
  </si>
  <si>
    <t>NKA-058262</t>
  </si>
  <si>
    <t>NKA-058263</t>
  </si>
  <si>
    <t>101766</t>
  </si>
  <si>
    <t>102351</t>
  </si>
  <si>
    <t>NKA-058631</t>
  </si>
  <si>
    <t>NKA-058632</t>
  </si>
  <si>
    <t>On track, installation uge 25</t>
  </si>
  <si>
    <t>104956</t>
  </si>
  <si>
    <t>NKA-060250</t>
  </si>
  <si>
    <t>105717</t>
  </si>
  <si>
    <t>NKA-060846</t>
  </si>
  <si>
    <t>NKA-060847</t>
  </si>
  <si>
    <t>91996</t>
  </si>
  <si>
    <t>NKA-002013</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</si>
  <si>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</si>
  <si>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</si>
  <si>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</si>
  <si>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</si>
  <si>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</si>
  <si>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</si>
  <si>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</si>
  <si>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</si>
  <si>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</si>
  <si>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</si>
  <si>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</si>
  <si>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</si>
  <si>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</si>
  <si>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Pending delivery date from vendor.</t>
  </si>
  <si>
    <t>Friluftsland A/S</t>
  </si>
  <si>
    <t>105554</t>
  </si>
  <si>
    <t>NKA-060736</t>
  </si>
  <si>
    <t>NML-060737</t>
  </si>
  <si>
    <t>Frode Laursen A/S</t>
  </si>
  <si>
    <t>105079</t>
  </si>
  <si>
    <t>NKA-060620</t>
  </si>
  <si>
    <t>7. Service activation</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</si>
  <si>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</si>
  <si>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</si>
  <si>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</si>
  <si>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</si>
  <si>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</si>
  <si>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</si>
  <si>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</si>
  <si>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</si>
  <si>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</si>
  <si>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</si>
  <si>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</si>
  <si>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</si>
  <si>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</si>
  <si>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</si>
  <si>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</si>
  <si>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</si>
  <si>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</si>
  <si>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</si>
  <si>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</si>
  <si>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NKA-035601</t>
  </si>
  <si>
    <t>NKA-035602</t>
  </si>
  <si>
    <t>NKA-035680</t>
  </si>
  <si>
    <t>2021-11-01 09:47:00.000</t>
  </si>
  <si>
    <t>NKA-035695</t>
  </si>
  <si>
    <t>NKA-035708</t>
  </si>
  <si>
    <t>NKA-035711</t>
  </si>
  <si>
    <t>NKA-035748</t>
  </si>
  <si>
    <t>NKA-035770</t>
  </si>
  <si>
    <t>NKA-035792</t>
  </si>
  <si>
    <t>NKA-035793</t>
  </si>
  <si>
    <t>2021-11-17 08:35:00.000</t>
  </si>
  <si>
    <t>2021-11-17 08:36:00.000</t>
  </si>
  <si>
    <t>NKA-035794</t>
  </si>
  <si>
    <t>NKA-035797</t>
  </si>
  <si>
    <t>2021-07-16</t>
  </si>
  <si>
    <t>2021-11-09 08:20:00.000</t>
  </si>
  <si>
    <t>NKA-035798</t>
  </si>
  <si>
    <t>The Technical part is not agreed on yet (Netteam)</t>
  </si>
  <si>
    <t>Give Uddannelsescenter</t>
  </si>
  <si>
    <t>102537</t>
  </si>
  <si>
    <t>NBM-058824</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</si>
  <si>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</si>
  <si>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</si>
  <si>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</si>
  <si>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</si>
  <si>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</si>
  <si>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</si>
  <si>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</si>
  <si>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</si>
  <si>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</si>
  <si>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</si>
  <si>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</si>
  <si>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</si>
  <si>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</si>
  <si>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</si>
  <si>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</si>
  <si>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</si>
  <si>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</si>
  <si>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</si>
  <si>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</si>
  <si>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</si>
  <si>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</si>
  <si>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2025-05-22</t>
  </si>
  <si>
    <t>2025-12-31</t>
  </si>
  <si>
    <t>NKA-060721</t>
  </si>
  <si>
    <t>Hard to make appointment with end customer for CPE installation</t>
  </si>
  <si>
    <t>Haderslev kommune</t>
  </si>
  <si>
    <t>89321</t>
  </si>
  <si>
    <t>NKA-050356</t>
  </si>
  <si>
    <t>2025-01-02</t>
  </si>
  <si>
    <t>2025-02-24</t>
  </si>
  <si>
    <t>2025-02-27</t>
  </si>
  <si>
    <t>Part of larger project - customer is getting billed 50 %</t>
  </si>
  <si>
    <t>NKA-050357</t>
  </si>
  <si>
    <t>No link from 3.part when trying to migrate in SW - new to be schuled</t>
  </si>
  <si>
    <t>NKA-050369</t>
  </si>
  <si>
    <t>2025-01-09</t>
  </si>
  <si>
    <t>2025-04-25 12:17:00.000</t>
  </si>
  <si>
    <t>2025-02-25</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</si>
  <si>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</si>
  <si>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</si>
  <si>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</si>
  <si>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</si>
  <si>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</si>
  <si>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</si>
  <si>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</si>
  <si>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</si>
  <si>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</si>
  <si>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</si>
  <si>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</si>
  <si>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</si>
  <si>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</si>
  <si>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</si>
  <si>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</si>
  <si>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</si>
  <si>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</si>
  <si>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</si>
  <si>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</si>
  <si>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</si>
  <si>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</si>
  <si>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</si>
  <si>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</si>
  <si>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</si>
  <si>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</si>
  <si>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</si>
  <si>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</si>
  <si>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</si>
  <si>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</si>
  <si>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</si>
  <si>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</si>
  <si>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</si>
  <si>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</si>
  <si>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</si>
  <si>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</si>
  <si>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</si>
  <si>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</si>
  <si>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</si>
  <si>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</si>
  <si>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</si>
  <si>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</si>
  <si>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</si>
  <si>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</si>
  <si>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</si>
  <si>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</si>
  <si>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</si>
  <si>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</si>
  <si>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</si>
  <si>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</si>
  <si>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</si>
  <si>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</si>
  <si>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</si>
  <si>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</si>
  <si>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</si>
  <si>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</si>
  <si>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</si>
  <si>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2019-01-29</t>
  </si>
  <si>
    <t>2023-12-01 13:12:00.000</t>
  </si>
  <si>
    <t>Will Be RFS in June</t>
  </si>
  <si>
    <t>103011</t>
  </si>
  <si>
    <t>NKA-042377</t>
  </si>
  <si>
    <t>2022-05-02</t>
  </si>
  <si>
    <t>2022-06-01 09:42:00.000</t>
  </si>
  <si>
    <t>2022-09-14</t>
  </si>
  <si>
    <t>NKA-060067</t>
  </si>
  <si>
    <t>2025-04-15</t>
  </si>
  <si>
    <t>2025-05-06 14:35:00.000</t>
  </si>
  <si>
    <t>2025-05-21 13:39:00.000</t>
  </si>
  <si>
    <t>NKA-060068</t>
  </si>
  <si>
    <t>2025-05-06 14:47:00.000</t>
  </si>
  <si>
    <t>2025-05-21 13:40:00.000</t>
  </si>
  <si>
    <t>NKA-060069</t>
  </si>
  <si>
    <t>2025-05-09 07:21:00.000</t>
  </si>
  <si>
    <t>2025-05-22 12:26:00.000</t>
  </si>
  <si>
    <t>Afventer SW med kunden i Juli måned.</t>
  </si>
  <si>
    <t>88766</t>
  </si>
  <si>
    <t>2023-10-24 13:56:00.000</t>
  </si>
  <si>
    <t>2024-03-14</t>
  </si>
  <si>
    <t>2025-07-30</t>
  </si>
  <si>
    <t>Hi Five A/S</t>
  </si>
  <si>
    <t>104285</t>
  </si>
  <si>
    <t>NKA-059846</t>
  </si>
  <si>
    <t>Vendor shift after site survey</t>
  </si>
  <si>
    <t>Hjørring Gymnasium og HF-Kursus</t>
  </si>
  <si>
    <t>101158</t>
  </si>
  <si>
    <t>NKA-006159</t>
  </si>
  <si>
    <t>2014-01-09</t>
  </si>
  <si>
    <t>HKScan Denmark A/S</t>
  </si>
  <si>
    <t>102177</t>
  </si>
  <si>
    <t>NDD-059703</t>
  </si>
  <si>
    <t>2025-04-29 00:00:00.000</t>
  </si>
  <si>
    <t>This is DDoS protection. Pending delivery of the fiber(20/06-2025), that this DDoS protection needs to protect.</t>
  </si>
  <si>
    <t>NDD-059704</t>
  </si>
  <si>
    <t>Confirmed delivery date: 20/06</t>
  </si>
  <si>
    <t>NKA-059698</t>
  </si>
  <si>
    <t>2025-04-08 13:32:00.000</t>
  </si>
  <si>
    <t>2025-05-13 10:06:00.000</t>
  </si>
  <si>
    <t>Hoffmann A/S</t>
  </si>
  <si>
    <t>103075</t>
  </si>
  <si>
    <t>NOC-995822</t>
  </si>
  <si>
    <t>2016-09-14 14:21:00.000</t>
  </si>
  <si>
    <t>2025-06-16</t>
  </si>
  <si>
    <t>FIXED DATE: 16/06</t>
  </si>
  <si>
    <t>NOC-995895</t>
  </si>
  <si>
    <t>No link when doing SW week 18 - FIBIA</t>
  </si>
  <si>
    <t>Horsens kommune</t>
  </si>
  <si>
    <t>100321</t>
  </si>
  <si>
    <t>NKA-057346</t>
  </si>
  <si>
    <t>2025-05-16 15:17:00.000</t>
  </si>
  <si>
    <t>103677</t>
  </si>
  <si>
    <t>NKA-060757</t>
  </si>
  <si>
    <t>NKA-060758</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</si>
  <si>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</si>
  <si>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</si>
  <si>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</si>
  <si>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</si>
  <si>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</si>
  <si>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</si>
  <si>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</si>
  <si>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</si>
  <si>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</si>
  <si>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</si>
  <si>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</si>
  <si>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</si>
  <si>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</si>
  <si>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</si>
  <si>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</si>
  <si>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</si>
  <si>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</si>
  <si>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</si>
  <si>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</si>
  <si>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</si>
  <si>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</si>
  <si>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</si>
  <si>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</si>
  <si>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</si>
  <si>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</si>
  <si>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</si>
  <si>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</si>
  <si>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</si>
  <si>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</si>
  <si>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</si>
  <si>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</si>
  <si>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</si>
  <si>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</si>
  <si>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</si>
  <si>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</si>
  <si>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</si>
  <si>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</si>
  <si>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</si>
  <si>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</si>
  <si>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</si>
  <si>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</si>
  <si>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</si>
  <si>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</si>
  <si>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</si>
  <si>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</si>
  <si>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</si>
  <si>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</si>
  <si>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</si>
  <si>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</si>
  <si>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</si>
  <si>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</si>
  <si>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</si>
  <si>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</si>
  <si>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RFS 31-10-25</t>
  </si>
  <si>
    <t>104556</t>
  </si>
  <si>
    <t>NKA-060023</t>
  </si>
  <si>
    <t>2025-04-04</t>
  </si>
  <si>
    <t>2025-10-31</t>
  </si>
  <si>
    <t>NKA-060025</t>
  </si>
  <si>
    <t>NML-060024</t>
  </si>
  <si>
    <t>NML-060026</t>
  </si>
  <si>
    <t>Afventer datoer fra FPM</t>
  </si>
  <si>
    <t>104579</t>
  </si>
  <si>
    <t>NKA-060375</t>
  </si>
  <si>
    <t>RFS 30-06-25</t>
  </si>
  <si>
    <t>NKA-060377</t>
  </si>
  <si>
    <t>2025-05-14 08:46:00.000</t>
  </si>
  <si>
    <t>RFS 31-07-25</t>
  </si>
  <si>
    <t>NKA-060378</t>
  </si>
  <si>
    <t>NKA-060380</t>
  </si>
  <si>
    <t>2025-05-19 14:29:00.000</t>
  </si>
  <si>
    <t>NKA-060382</t>
  </si>
  <si>
    <t>NKA-060384</t>
  </si>
  <si>
    <t>NML-060376</t>
  </si>
  <si>
    <t>NML-060379</t>
  </si>
  <si>
    <t>NML-060381</t>
  </si>
  <si>
    <t>NML-060383</t>
  </si>
  <si>
    <t>NML-060385</t>
  </si>
  <si>
    <t>88172</t>
  </si>
  <si>
    <t>NKA-048922</t>
  </si>
  <si>
    <t>2025-03-12</t>
  </si>
  <si>
    <t>2024-06-27</t>
  </si>
  <si>
    <t>NML-048926</t>
  </si>
  <si>
    <t>NML-048938</t>
  </si>
  <si>
    <t>NML-048940</t>
  </si>
  <si>
    <t>97012</t>
  </si>
  <si>
    <t>NKA-055617</t>
  </si>
  <si>
    <t>2024-07-23</t>
  </si>
  <si>
    <t>2024-09-11</t>
  </si>
  <si>
    <t>NML-055618</t>
  </si>
  <si>
    <t>Awaiting Lokalbane for date</t>
  </si>
  <si>
    <t>INFRASTRUKTURSELSKABET LJ A/S</t>
  </si>
  <si>
    <t>107101-006</t>
  </si>
  <si>
    <t>F36205-1130134-01</t>
  </si>
  <si>
    <t>107101-006-001</t>
  </si>
  <si>
    <t>Mette Vinther</t>
  </si>
  <si>
    <t>Innargi Project I P/S</t>
  </si>
  <si>
    <t>95009</t>
  </si>
  <si>
    <t>NKA-058403</t>
  </si>
  <si>
    <t>2025-06-02</t>
  </si>
  <si>
    <t>NML-058404</t>
  </si>
  <si>
    <t>It-Forsyningen I/S</t>
  </si>
  <si>
    <t>105498</t>
  </si>
  <si>
    <t>NKA-046566</t>
  </si>
  <si>
    <t>2023-02-10</t>
  </si>
  <si>
    <t>2023-04-25 15:45:00.000</t>
  </si>
  <si>
    <t>91816</t>
  </si>
  <si>
    <t>NKA-055072</t>
  </si>
  <si>
    <t>NKA-055074</t>
  </si>
  <si>
    <t>NKA-055076</t>
  </si>
  <si>
    <t>NML-055071</t>
  </si>
  <si>
    <t>2024-07-03</t>
  </si>
  <si>
    <t>NML-055073</t>
  </si>
  <si>
    <t>NML-055075</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</si>
  <si>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</si>
  <si>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</si>
  <si>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</si>
  <si>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</si>
  <si>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</si>
  <si>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</si>
  <si>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</si>
  <si>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</si>
  <si>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</si>
  <si>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</si>
  <si>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</si>
  <si>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</si>
  <si>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</si>
  <si>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</si>
  <si>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</si>
  <si>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</si>
  <si>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2025-09-19</t>
  </si>
  <si>
    <t>104367</t>
  </si>
  <si>
    <t>NKA-059866</t>
  </si>
  <si>
    <t>2025-04-09</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</si>
  <si>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</si>
  <si>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</si>
  <si>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</si>
  <si>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</si>
  <si>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</si>
  <si>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</si>
  <si>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</si>
  <si>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</si>
  <si>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</si>
  <si>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</si>
  <si>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</si>
  <si>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</si>
  <si>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</si>
  <si>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</si>
  <si>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</si>
  <si>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</si>
  <si>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</si>
  <si>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</si>
  <si>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</si>
  <si>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</si>
  <si>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</si>
  <si>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</si>
  <si>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</si>
  <si>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</si>
  <si>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</si>
  <si>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</si>
  <si>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</si>
  <si>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</si>
  <si>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</si>
  <si>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</si>
  <si>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</si>
  <si>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</si>
  <si>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</si>
  <si>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</si>
  <si>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</si>
  <si>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</si>
  <si>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</si>
  <si>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</si>
  <si>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</si>
  <si>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</si>
  <si>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</si>
  <si>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</si>
  <si>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</si>
  <si>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</si>
  <si>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</si>
  <si>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</si>
  <si>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</si>
  <si>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</si>
  <si>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</si>
  <si>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</si>
  <si>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</si>
  <si>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</si>
  <si>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</si>
  <si>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</si>
  <si>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</si>
  <si>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</si>
  <si>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</si>
  <si>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</si>
  <si>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</si>
  <si>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</si>
  <si>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</si>
  <si>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</si>
  <si>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</si>
  <si>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</si>
  <si>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</si>
  <si>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</si>
  <si>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</si>
  <si>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</si>
  <si>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</si>
  <si>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</si>
  <si>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</si>
  <si>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</si>
  <si>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</si>
  <si>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</si>
  <si>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</si>
  <si>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</si>
  <si>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</si>
  <si>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</si>
  <si>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</si>
  <si>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</si>
  <si>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</si>
  <si>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</si>
  <si>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</si>
  <si>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</si>
  <si>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</si>
  <si>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</si>
  <si>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</si>
  <si>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</si>
  <si>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</si>
  <si>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</si>
  <si>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</si>
  <si>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</si>
  <si>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</si>
  <si>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</si>
  <si>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</si>
  <si>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</si>
  <si>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</si>
  <si>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</si>
  <si>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</si>
  <si>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</si>
  <si>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</si>
  <si>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</si>
  <si>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</si>
  <si>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</si>
  <si>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</si>
  <si>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</si>
  <si>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</si>
  <si>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</si>
  <si>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</si>
  <si>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</si>
  <si>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</si>
  <si>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</si>
  <si>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</si>
  <si>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</si>
  <si>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</si>
  <si>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</si>
  <si>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</si>
  <si>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2017-02-23</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</si>
  <si>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</si>
  <si>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</si>
  <si>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</si>
  <si>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</si>
  <si>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</si>
  <si>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</si>
  <si>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</si>
  <si>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</si>
  <si>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</si>
  <si>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</si>
  <si>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</si>
  <si>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</si>
  <si>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</si>
  <si>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</si>
  <si>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</si>
  <si>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</si>
  <si>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</si>
  <si>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</si>
  <si>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</si>
  <si>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</si>
  <si>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</si>
  <si>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</si>
  <si>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</si>
  <si>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</si>
  <si>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</si>
  <si>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</si>
  <si>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</si>
  <si>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</si>
  <si>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</si>
  <si>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</si>
  <si>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</si>
  <si>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</si>
  <si>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</si>
  <si>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</si>
  <si>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</si>
  <si>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</si>
  <si>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</si>
  <si>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</si>
  <si>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</si>
  <si>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</si>
  <si>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</si>
  <si>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Klarmeldt d. 21/5-25</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</si>
  <si>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</si>
  <si>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</si>
  <si>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</si>
  <si>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</si>
  <si>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</si>
  <si>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</si>
  <si>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</si>
  <si>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</si>
  <si>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</si>
  <si>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</si>
  <si>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</si>
  <si>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</si>
  <si>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</si>
  <si>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2024-03-13 00:00:00.000</t>
  </si>
  <si>
    <t>NKA-050904</t>
  </si>
  <si>
    <t>2023-11-16</t>
  </si>
  <si>
    <t>Kromann Reumert</t>
  </si>
  <si>
    <t>94179</t>
  </si>
  <si>
    <t>NKA-056733</t>
  </si>
  <si>
    <t>2025-01-06</t>
  </si>
  <si>
    <t>2025-02-20 09:54:00.000</t>
  </si>
  <si>
    <t>NKA-056734</t>
  </si>
  <si>
    <t>2025-03-27 12:59:00.000</t>
  </si>
  <si>
    <t>98424</t>
  </si>
  <si>
    <t>NDD-056737</t>
  </si>
  <si>
    <t>NDD-056738</t>
  </si>
  <si>
    <t>2025-04-01</t>
  </si>
  <si>
    <t>On track - part of a Datacenter Solution</t>
  </si>
  <si>
    <t>Københavns Kommune</t>
  </si>
  <si>
    <t>101858</t>
  </si>
  <si>
    <t>NDD-058420</t>
  </si>
  <si>
    <t>2025-03-27</t>
  </si>
  <si>
    <t>NDD-058422</t>
  </si>
  <si>
    <t>NKA-058419</t>
  </si>
  <si>
    <t>NKA-058421</t>
  </si>
  <si>
    <t>NKA-058423</t>
  </si>
  <si>
    <t>NKA-058424</t>
  </si>
  <si>
    <t>NKA-058425</t>
  </si>
  <si>
    <t>NKA-058426</t>
  </si>
  <si>
    <t>101913</t>
  </si>
  <si>
    <t>NKA-058550</t>
  </si>
  <si>
    <t>2025-03-05</t>
  </si>
  <si>
    <t>2025-04-11 08:11:00.000</t>
  </si>
  <si>
    <t>2025-04-28 08:07:00.000</t>
  </si>
  <si>
    <t>103611</t>
  </si>
  <si>
    <t>NKA-060829</t>
  </si>
  <si>
    <t>105122</t>
  </si>
  <si>
    <t>NKA-060367</t>
  </si>
  <si>
    <t>2025-07-02</t>
  </si>
  <si>
    <t>Awaits FiberPM</t>
  </si>
  <si>
    <t>105194</t>
  </si>
  <si>
    <t>NKA-060435</t>
  </si>
  <si>
    <t>2025-05-23 13:32:00.000</t>
  </si>
  <si>
    <t>105868</t>
  </si>
  <si>
    <t>NKA-060835</t>
  </si>
  <si>
    <t>105899</t>
  </si>
  <si>
    <t>NKA-023307</t>
  </si>
  <si>
    <t>2018-03-12</t>
  </si>
  <si>
    <t>97026</t>
  </si>
  <si>
    <t>NKA-055121</t>
  </si>
  <si>
    <t>2025-01-22</t>
  </si>
  <si>
    <t>RFS 31-08-25</t>
  </si>
  <si>
    <t>NKA-055125</t>
  </si>
  <si>
    <t>2024-12-03</t>
  </si>
  <si>
    <t>2025-02-14</t>
  </si>
  <si>
    <t>NKA-055126</t>
  </si>
  <si>
    <t>2025-04-23 09:33:00.000</t>
  </si>
  <si>
    <t>2025-04-28 13:20:00.000</t>
  </si>
  <si>
    <t>Grave tilladelse, m.m.</t>
  </si>
  <si>
    <t>NKA-055128</t>
  </si>
  <si>
    <t>NKA-055134</t>
  </si>
  <si>
    <t>2024-12-12</t>
  </si>
  <si>
    <t>2025-05-01 08:40:00.000</t>
  </si>
  <si>
    <t>2025-05-05 09:54:00.000</t>
  </si>
  <si>
    <t>NKA-055135</t>
  </si>
  <si>
    <t>2025-04-23 17:32:00.000</t>
  </si>
  <si>
    <t>2025-04-25 13:05:00.000</t>
  </si>
  <si>
    <t>2025-04-26</t>
  </si>
  <si>
    <t>NKA-055137</t>
  </si>
  <si>
    <t>2025-04-23 09:49:00.000</t>
  </si>
  <si>
    <t>2025-04-25 14:07:00.000</t>
  </si>
  <si>
    <t>RFS 31-06-25</t>
  </si>
  <si>
    <t>NKA-055138</t>
  </si>
  <si>
    <t>2025-04-23 09:51:00.000</t>
  </si>
  <si>
    <t>2025-04-25 14:22:00.000</t>
  </si>
  <si>
    <t>NKA-055143</t>
  </si>
  <si>
    <t>2025-05-01 07:45:00.000</t>
  </si>
  <si>
    <t>2025-05-05 12:11:00.000</t>
  </si>
  <si>
    <t>Afvist i FOKKA - Afventer ny Pre-Ordre</t>
  </si>
  <si>
    <t>NKA-055144</t>
  </si>
  <si>
    <t>Stillads rundt om skolen Deadline: 31-08-25</t>
  </si>
  <si>
    <t>NKA-055149</t>
  </si>
  <si>
    <t>Mgl. Besigtigelse.</t>
  </si>
  <si>
    <t>NKA-055150</t>
  </si>
  <si>
    <t>NKA-055151</t>
  </si>
  <si>
    <t>NKA-055156</t>
  </si>
  <si>
    <t>2025-04-10 08:31:00.000</t>
  </si>
  <si>
    <t>2025-04-22 15:08:00.000</t>
  </si>
  <si>
    <t>NKA-055159</t>
  </si>
  <si>
    <t>NKA-055165</t>
  </si>
  <si>
    <t>NKA-055170</t>
  </si>
  <si>
    <t>2025-05-01 08:48:00.000</t>
  </si>
  <si>
    <t>2025-05-05 13:10:00.000</t>
  </si>
  <si>
    <t>NKA-055172</t>
  </si>
  <si>
    <t>NKA-055173</t>
  </si>
  <si>
    <t>2025-03-18 11:37:00.000</t>
  </si>
  <si>
    <t>2025-03-28 13:48:00.000</t>
  </si>
  <si>
    <t>2025-04-02</t>
  </si>
  <si>
    <t>NKA-055176</t>
  </si>
  <si>
    <t>2025-02-05</t>
  </si>
  <si>
    <t>NKA-055177</t>
  </si>
  <si>
    <t>2025-05-01 08:57:00.000</t>
  </si>
  <si>
    <t>2025-05-06 08:24:00.000</t>
  </si>
  <si>
    <t>Gravetermin d. 23-05-25</t>
  </si>
  <si>
    <t>NKA-055179</t>
  </si>
  <si>
    <t>NKA-055181</t>
  </si>
  <si>
    <t>2025-05-08 12:36:00.000</t>
  </si>
  <si>
    <t>2025-05-13 09:28:00.000</t>
  </si>
  <si>
    <t>NKA-055182</t>
  </si>
  <si>
    <t>2025-05-08 12:52:00.000</t>
  </si>
  <si>
    <t>2025-05-13 10:18:00.000</t>
  </si>
  <si>
    <t>Mgl. Klarmelding fra TDC</t>
  </si>
  <si>
    <t>NKA-055184</t>
  </si>
  <si>
    <t>NKA-055185</t>
  </si>
  <si>
    <t>TDC RFS d. 24-07-25</t>
  </si>
  <si>
    <t>NKA-055191</t>
  </si>
  <si>
    <t>NKA-055193</t>
  </si>
  <si>
    <t>2025-03-25</t>
  </si>
  <si>
    <t>NKA-055194</t>
  </si>
  <si>
    <t>NKA-055195</t>
  </si>
  <si>
    <t>Afventer datoer, svar på gravetilladelser og installation</t>
  </si>
  <si>
    <t>NKA-055196</t>
  </si>
  <si>
    <t>2025-05-01 08:02:00.000</t>
  </si>
  <si>
    <t>2025-05-06 11:16:00.000</t>
  </si>
  <si>
    <t>Graveterming d. 16-05-2025.</t>
  </si>
  <si>
    <t>NKA-055198</t>
  </si>
  <si>
    <t>2025-05-19 12:41:00.000</t>
  </si>
  <si>
    <t>2025-05-26 13:32:00.000</t>
  </si>
  <si>
    <t>NKA-055199</t>
  </si>
  <si>
    <t>2025-04-23 16:13:00.000</t>
  </si>
  <si>
    <t>2025-04-28 10:40:00.000</t>
  </si>
  <si>
    <t>NKA-055204</t>
  </si>
  <si>
    <t>NKA-055206</t>
  </si>
  <si>
    <t>2025-04-30 12:39:00.000</t>
  </si>
  <si>
    <t>2025-05-13 10:55:00.000</t>
  </si>
  <si>
    <t>NKA-055207</t>
  </si>
  <si>
    <t>NKA-055208</t>
  </si>
  <si>
    <t>NKA-055212</t>
  </si>
  <si>
    <t>NKA-055216</t>
  </si>
  <si>
    <t>NKA-055217</t>
  </si>
  <si>
    <t>NKA-055218</t>
  </si>
  <si>
    <t>2025-04-10 08:20:00.000</t>
  </si>
  <si>
    <t>2025-04-15 14:04:00.000</t>
  </si>
  <si>
    <t>NKA-055219</t>
  </si>
  <si>
    <t>NKA-055220</t>
  </si>
  <si>
    <t>2025-04-10 08:28:00.000</t>
  </si>
  <si>
    <t>2025-04-22 13:53:00.000</t>
  </si>
  <si>
    <t>NKA-055221</t>
  </si>
  <si>
    <t>NKA-055224</t>
  </si>
  <si>
    <t>2025-04-30 09:31:00.000</t>
  </si>
  <si>
    <t>2025-05-07 10:05:00.000</t>
  </si>
  <si>
    <t>NKA-055225</t>
  </si>
  <si>
    <t>2025-04-23 09:43:00.000</t>
  </si>
  <si>
    <t>2025-04-28 12:28:00.000</t>
  </si>
  <si>
    <t>NKA-055226</t>
  </si>
  <si>
    <t>NKA-055229</t>
  </si>
  <si>
    <t>NKA-055232</t>
  </si>
  <si>
    <t>NKA-055233</t>
  </si>
  <si>
    <t>NKA-055234</t>
  </si>
  <si>
    <t>2025-04-23 16:22:00.000</t>
  </si>
  <si>
    <t>2025-04-24 09:50:00.000</t>
  </si>
  <si>
    <t>NKA-055240</t>
  </si>
  <si>
    <t>2024-08-21 12:07:00.000</t>
  </si>
  <si>
    <t>2025-02-23 21:16:00.000</t>
  </si>
  <si>
    <t>technology need to answer what equipment to use</t>
  </si>
  <si>
    <t>LEGO System A/S</t>
  </si>
  <si>
    <t>101442-031</t>
  </si>
  <si>
    <t>C31408-1131198-01</t>
  </si>
  <si>
    <t>101442-031-001</t>
  </si>
  <si>
    <t>2024-11-25</t>
  </si>
  <si>
    <t>PMO</t>
  </si>
  <si>
    <t>Lidl Danmark K/S</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</si>
  <si>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</si>
  <si>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</si>
  <si>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</si>
  <si>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</si>
  <si>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</si>
  <si>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</si>
  <si>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</si>
  <si>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</si>
  <si>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</si>
  <si>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</si>
  <si>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</si>
  <si>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</si>
  <si>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</si>
  <si>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</si>
  <si>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</si>
  <si>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</si>
  <si>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</si>
  <si>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</si>
  <si>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</si>
  <si>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</si>
  <si>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</si>
  <si>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</si>
  <si>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</si>
  <si>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</si>
  <si>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</si>
  <si>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</si>
  <si>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</si>
  <si>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</si>
  <si>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</si>
  <si>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</si>
  <si>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</si>
  <si>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</si>
  <si>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</si>
  <si>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</si>
  <si>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2025-05-20 00:00:00.000</t>
  </si>
  <si>
    <t>NKA-059330</t>
  </si>
  <si>
    <t>NKA-059331</t>
  </si>
  <si>
    <t>NKA-059332</t>
  </si>
  <si>
    <t>NKA-059335</t>
  </si>
  <si>
    <t>NKA-059336</t>
  </si>
  <si>
    <t>NKA-059339</t>
  </si>
  <si>
    <t>NKA-059340</t>
  </si>
  <si>
    <t>NKA-059343</t>
  </si>
  <si>
    <t>NKA-059344</t>
  </si>
  <si>
    <t>NKA-059345</t>
  </si>
  <si>
    <t>NKA-059346</t>
  </si>
  <si>
    <t>NKA-059347</t>
  </si>
  <si>
    <t>NKA-059348</t>
  </si>
  <si>
    <t>NKA-059349</t>
  </si>
  <si>
    <t>2025-04-28 13:25:00.000</t>
  </si>
  <si>
    <t>2025-05-01 11:13:00.000</t>
  </si>
  <si>
    <t>2025-05-25</t>
  </si>
  <si>
    <t>2025-05-04 00:00:00.000</t>
  </si>
  <si>
    <t>NKA-059350</t>
  </si>
  <si>
    <t>NKA-059351</t>
  </si>
  <si>
    <t>NKA-059352</t>
  </si>
  <si>
    <t>NKA-059353</t>
  </si>
  <si>
    <t>2025-05-12 10:09:00.000</t>
  </si>
  <si>
    <t>2025-05-19 15:24:00.000</t>
  </si>
  <si>
    <t>NKA-059354</t>
  </si>
  <si>
    <t>2025-05-19 15:25:00.000</t>
  </si>
  <si>
    <t>NKA-059355</t>
  </si>
  <si>
    <t>NKA-059356</t>
  </si>
  <si>
    <t>NKA-059357</t>
  </si>
  <si>
    <t>NKA-059358</t>
  </si>
  <si>
    <t>NKA-059360</t>
  </si>
  <si>
    <t>2025-05-05 09:57:00.000</t>
  </si>
  <si>
    <t>2025-05-06 09:48:00.000</t>
  </si>
  <si>
    <t>2025-05-02 00:00:00.000</t>
  </si>
  <si>
    <t>NKA-059361</t>
  </si>
  <si>
    <t>NKA-059362</t>
  </si>
  <si>
    <t>NKA-059363</t>
  </si>
  <si>
    <t>2025-03-27 08:54:00.000</t>
  </si>
  <si>
    <t>2025-04-15 13:20:00.000</t>
  </si>
  <si>
    <t>2025-05-01 00:00:00.000</t>
  </si>
  <si>
    <t>NKA-059364</t>
  </si>
  <si>
    <t>2025-03-27 08:56:00.000</t>
  </si>
  <si>
    <t>2025-04-15 13:37:00.000</t>
  </si>
  <si>
    <t>NKA-059365</t>
  </si>
  <si>
    <t>NKA-059366</t>
  </si>
  <si>
    <t>NKA-059367</t>
  </si>
  <si>
    <t>NKA-059368</t>
  </si>
  <si>
    <t>NKA-059369</t>
  </si>
  <si>
    <t>NKA-059370</t>
  </si>
  <si>
    <t>NKA-059373</t>
  </si>
  <si>
    <t>2025-05-05 00:00:00.000</t>
  </si>
  <si>
    <t>NKA-059374</t>
  </si>
  <si>
    <t>NKA-059375</t>
  </si>
  <si>
    <t>NKA-059376</t>
  </si>
  <si>
    <t>NKA-059377</t>
  </si>
  <si>
    <t>NKA-059378</t>
  </si>
  <si>
    <t>NKA-059379</t>
  </si>
  <si>
    <t>NKA-059380</t>
  </si>
  <si>
    <t>NKA-059381</t>
  </si>
  <si>
    <t>NKA-059382</t>
  </si>
  <si>
    <t>NKA-059383</t>
  </si>
  <si>
    <t>NKA-059384</t>
  </si>
  <si>
    <t>NKA-059385</t>
  </si>
  <si>
    <t>2025-05-24</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</si>
  <si>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</si>
  <si>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</si>
  <si>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</si>
  <si>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</si>
  <si>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</si>
  <si>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</si>
  <si>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</si>
  <si>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</si>
  <si>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</si>
  <si>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</si>
  <si>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</si>
  <si>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</si>
  <si>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</si>
  <si>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</si>
  <si>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</si>
  <si>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</si>
  <si>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</si>
  <si>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</si>
  <si>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</si>
  <si>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</si>
  <si>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</si>
  <si>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</si>
  <si>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</si>
  <si>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</si>
  <si>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</si>
  <si>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</si>
  <si>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</si>
  <si>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</si>
  <si>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</si>
  <si>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</si>
  <si>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</si>
  <si>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</si>
  <si>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</si>
  <si>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</si>
  <si>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</si>
  <si>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</si>
  <si>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</si>
  <si>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</si>
  <si>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</si>
  <si>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</si>
  <si>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</si>
  <si>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</si>
  <si>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</si>
  <si>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</si>
  <si>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</si>
  <si>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</si>
  <si>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</si>
  <si>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</si>
  <si>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</si>
  <si>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</si>
  <si>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</si>
  <si>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</si>
  <si>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</si>
  <si>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</si>
  <si>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2025-05-21 00:00:00.000</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</si>
  <si>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</si>
  <si>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</si>
  <si>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</si>
  <si>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</si>
  <si>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</si>
  <si>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</si>
  <si>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</si>
  <si>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</si>
  <si>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</si>
  <si>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</si>
  <si>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</si>
  <si>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</si>
  <si>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</si>
  <si>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</si>
  <si>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</si>
  <si>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</si>
  <si>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</si>
  <si>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</si>
  <si>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</si>
  <si>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</si>
  <si>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</si>
  <si>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</si>
  <si>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</si>
  <si>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</si>
  <si>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</si>
  <si>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</si>
  <si>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</si>
  <si>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</si>
  <si>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2025-04-30</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</si>
  <si>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</si>
  <si>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</si>
  <si>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</si>
  <si>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</si>
  <si>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</si>
  <si>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</si>
  <si>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</si>
  <si>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</si>
  <si>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</si>
  <si>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</si>
  <si>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</si>
  <si>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</si>
  <si>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</si>
  <si>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</si>
  <si>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</si>
  <si>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</si>
  <si>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</si>
  <si>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</si>
  <si>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</si>
  <si>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</si>
  <si>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</si>
  <si>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</si>
  <si>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</si>
  <si>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</si>
  <si>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</si>
  <si>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</si>
  <si>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</si>
  <si>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</si>
  <si>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</si>
  <si>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</si>
  <si>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</si>
  <si>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</si>
  <si>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</si>
  <si>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</si>
  <si>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</si>
  <si>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</si>
  <si>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</si>
  <si>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</si>
  <si>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</si>
  <si>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</si>
  <si>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</si>
  <si>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</si>
  <si>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</si>
  <si>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2025-05-20 14:24:00.000</t>
  </si>
  <si>
    <t>NKA-059488</t>
  </si>
  <si>
    <t>2025-05-12 09:06:00.000</t>
  </si>
  <si>
    <t>2025-05-20 14:25:00.000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</si>
  <si>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</si>
  <si>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</si>
  <si>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</si>
  <si>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</si>
  <si>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</si>
  <si>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</si>
  <si>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</si>
  <si>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</si>
  <si>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</si>
  <si>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</si>
  <si>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</si>
  <si>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</si>
  <si>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</si>
  <si>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</si>
  <si>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</si>
  <si>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</si>
  <si>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</si>
  <si>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</si>
  <si>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</si>
  <si>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</si>
  <si>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</si>
  <si>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</si>
  <si>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</si>
  <si>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</si>
  <si>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</si>
  <si>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</si>
  <si>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</si>
  <si>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</si>
  <si>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</si>
  <si>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</si>
  <si>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</si>
  <si>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</si>
  <si>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</si>
  <si>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</si>
  <si>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NKA-059523</t>
  </si>
  <si>
    <t>NKA-059524</t>
  </si>
  <si>
    <t>NKA-059525</t>
  </si>
  <si>
    <t>NKA-059526</t>
  </si>
  <si>
    <t>NKA-059527</t>
  </si>
  <si>
    <t>NKA-059528</t>
  </si>
  <si>
    <t>NKA-059529</t>
  </si>
  <si>
    <t>NKA-059530</t>
  </si>
  <si>
    <t>NKA-059531</t>
  </si>
  <si>
    <t>NKA-059532</t>
  </si>
  <si>
    <t>NKA-059533</t>
  </si>
  <si>
    <t>NKA-059534</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</si>
  <si>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</si>
  <si>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</si>
  <si>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</si>
  <si>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</si>
  <si>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</si>
  <si>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</si>
  <si>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</si>
  <si>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</si>
  <si>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</si>
  <si>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</si>
  <si>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</si>
  <si>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</si>
  <si>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</si>
  <si>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</si>
  <si>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</si>
  <si>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</si>
  <si>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</si>
  <si>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</si>
  <si>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</si>
  <si>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2025-05-23 00:00:00.000</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</si>
  <si>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</si>
  <si>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</si>
  <si>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</si>
  <si>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</si>
  <si>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</si>
  <si>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</si>
  <si>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</si>
  <si>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</si>
  <si>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</si>
  <si>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</si>
  <si>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</si>
  <si>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</si>
  <si>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</si>
  <si>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</si>
  <si>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</si>
  <si>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NKA-059571</t>
  </si>
  <si>
    <t>NKA-059572</t>
  </si>
  <si>
    <t>NKA-059573</t>
  </si>
  <si>
    <t>2025-04-30 10:19:00.000</t>
  </si>
  <si>
    <t>2025-05-21 14:10:00.000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</si>
  <si>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</si>
  <si>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</si>
  <si>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</si>
  <si>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</si>
  <si>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</si>
  <si>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</si>
  <si>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</si>
  <si>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</si>
  <si>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</si>
  <si>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</si>
  <si>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</si>
  <si>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</si>
  <si>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</si>
  <si>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</si>
  <si>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</si>
  <si>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</si>
  <si>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</si>
  <si>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</si>
  <si>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</si>
  <si>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</si>
  <si>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</si>
  <si>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</si>
  <si>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</si>
  <si>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</si>
  <si>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</si>
  <si>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</si>
  <si>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</si>
  <si>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</si>
  <si>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</si>
  <si>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</si>
  <si>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</si>
  <si>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</si>
  <si>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</si>
  <si>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</si>
  <si>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</si>
  <si>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</si>
  <si>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</si>
  <si>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</si>
  <si>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</si>
  <si>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</si>
  <si>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</si>
  <si>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</si>
  <si>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</si>
  <si>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</si>
  <si>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</si>
  <si>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</si>
  <si>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</si>
  <si>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</si>
  <si>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</si>
  <si>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</si>
  <si>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</si>
  <si>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</si>
  <si>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</si>
  <si>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</si>
  <si>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</si>
  <si>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</si>
  <si>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</si>
  <si>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</si>
  <si>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</si>
  <si>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</si>
  <si>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</si>
  <si>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</si>
  <si>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</si>
  <si>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</si>
  <si>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</si>
  <si>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</si>
  <si>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</si>
  <si>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</si>
  <si>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</si>
  <si>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</si>
  <si>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</si>
  <si>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</si>
  <si>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</si>
  <si>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</si>
  <si>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</si>
  <si>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</si>
  <si>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2025-03-11</t>
  </si>
  <si>
    <t>2025-03-13 12:51:00.000</t>
  </si>
  <si>
    <t>2025-03-27 10:51:00.000</t>
  </si>
  <si>
    <t>NKA-059636</t>
  </si>
  <si>
    <t>105410</t>
  </si>
  <si>
    <t>NKA-060548</t>
  </si>
  <si>
    <t>2025-05-01 07:40:00.000</t>
  </si>
  <si>
    <t>NKA-060549</t>
  </si>
  <si>
    <t>105699</t>
  </si>
  <si>
    <t>NKA-060803</t>
  </si>
  <si>
    <t>NKA-060804</t>
  </si>
  <si>
    <t>105709</t>
  </si>
  <si>
    <t>NKA-059469</t>
  </si>
  <si>
    <t>2025-04-07 14:41:00.000</t>
  </si>
  <si>
    <t>NKA-059470</t>
  </si>
  <si>
    <t>2025-04-07 14:42:00.000</t>
  </si>
  <si>
    <t>NKA-059519</t>
  </si>
  <si>
    <t>2025-04-09 09:52:00.000</t>
  </si>
  <si>
    <t>2025-04-24 08:29:00.000</t>
  </si>
  <si>
    <t>NKA-059520</t>
  </si>
  <si>
    <t>2025-04-09 09:53:00.000</t>
  </si>
  <si>
    <t>2025-04-24 08:28:00.000</t>
  </si>
  <si>
    <t>NKA-059521</t>
  </si>
  <si>
    <t>NKA-059522</t>
  </si>
  <si>
    <t>NKA-059535</t>
  </si>
  <si>
    <t>NKA-059536</t>
  </si>
  <si>
    <t>NKA-059569</t>
  </si>
  <si>
    <t>2025-04-14 20:39:00.000</t>
  </si>
  <si>
    <t>2025-04-30 12:40:00.000</t>
  </si>
  <si>
    <t>NKA-059570</t>
  </si>
  <si>
    <t>2025-04-14 20:41:00.000</t>
  </si>
  <si>
    <t>2025-04-30 12:41:00.000</t>
  </si>
  <si>
    <t>NKA-059587</t>
  </si>
  <si>
    <t>2025-04-09 11:44:00.000</t>
  </si>
  <si>
    <t>2025-04-24 13:04:00.000</t>
  </si>
  <si>
    <t>NKA-059588</t>
  </si>
  <si>
    <t>2025-04-09 11:45:00.000</t>
  </si>
  <si>
    <t>NKA-059615</t>
  </si>
  <si>
    <t>NKA-059616</t>
  </si>
  <si>
    <t>NKA-059633</t>
  </si>
  <si>
    <t>2025-03-13 12:49:00.000</t>
  </si>
  <si>
    <t>2025-03-27 10:50:00.000</t>
  </si>
  <si>
    <t>NKA-059634</t>
  </si>
  <si>
    <t>NKA-059637</t>
  </si>
  <si>
    <t>2025-03-12 08:34:00.000</t>
  </si>
  <si>
    <t>2025-03-28 14:01:00.000</t>
  </si>
  <si>
    <t>NKA-059638</t>
  </si>
  <si>
    <t>2025-03-28 11:13:00.000</t>
  </si>
  <si>
    <t>2025-04-03 12:26:00.000</t>
  </si>
  <si>
    <t>NKA-059639</t>
  </si>
  <si>
    <t>2025-04-03 13:53:00.000</t>
  </si>
  <si>
    <t>2025-04-07 12:58:00.000</t>
  </si>
  <si>
    <t>NKA-059640</t>
  </si>
  <si>
    <t>2025-04-03 13:54:00.000</t>
  </si>
  <si>
    <t>2025-04-07 13:38:00.000</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</si>
  <si>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</si>
  <si>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</si>
  <si>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</si>
  <si>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</si>
  <si>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</si>
  <si>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</si>
  <si>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</si>
  <si>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</si>
  <si>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</si>
  <si>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</si>
  <si>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</si>
  <si>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</si>
  <si>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</si>
  <si>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C31138-1130920-01</t>
  </si>
  <si>
    <t>101174-010-007</t>
  </si>
  <si>
    <t>C31138-1130921-01</t>
  </si>
  <si>
    <t>101174-010-008</t>
  </si>
  <si>
    <t>MAERSK A/S</t>
  </si>
  <si>
    <t>107525-005</t>
  </si>
  <si>
    <t>C36565-1135209-01</t>
  </si>
  <si>
    <t>107525-005-001</t>
  </si>
  <si>
    <t>2025-06-11</t>
  </si>
  <si>
    <t>C36565-1135211-01</t>
  </si>
  <si>
    <t>107525-005-003</t>
  </si>
  <si>
    <t>Magleby Efterskole S/I</t>
  </si>
  <si>
    <t>105540</t>
  </si>
  <si>
    <t>NKA-010524</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</si>
  <si>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</si>
  <si>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</si>
  <si>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</si>
  <si>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</si>
  <si>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</si>
  <si>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</si>
  <si>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</si>
  <si>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</si>
  <si>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</si>
  <si>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</si>
  <si>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</si>
  <si>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</si>
  <si>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</si>
  <si>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</si>
  <si>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</si>
  <si>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</si>
  <si>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</si>
  <si>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</si>
  <si>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</si>
  <si>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</si>
  <si>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</si>
  <si>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</si>
  <si>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</si>
  <si>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</si>
  <si>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</si>
  <si>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</si>
  <si>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</si>
  <si>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</si>
  <si>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</si>
  <si>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</si>
  <si>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</si>
  <si>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</si>
  <si>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</si>
  <si>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</si>
  <si>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</si>
  <si>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</si>
  <si>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</si>
  <si>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</si>
  <si>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</si>
  <si>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</si>
  <si>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</si>
  <si>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</si>
  <si>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</si>
  <si>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</si>
  <si>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</si>
  <si>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</si>
  <si>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</si>
  <si>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</si>
  <si>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</si>
  <si>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</si>
  <si>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</si>
  <si>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</si>
  <si>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</si>
  <si>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Pending delivery date from GC NO</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</si>
  <si>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</si>
  <si>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</si>
  <si>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</si>
  <si>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</si>
  <si>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</si>
  <si>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</si>
  <si>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</si>
  <si>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</si>
  <si>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</si>
  <si>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</si>
  <si>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</si>
  <si>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</si>
  <si>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</si>
  <si>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</si>
  <si>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</si>
  <si>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</si>
  <si>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</si>
  <si>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101045-064</t>
  </si>
  <si>
    <t>C31009-1133295-01</t>
  </si>
  <si>
    <t>101045-064-005</t>
  </si>
  <si>
    <t>2025-02-26</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</si>
  <si>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</si>
  <si>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</si>
  <si>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</si>
  <si>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</si>
  <si>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</si>
  <si>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</si>
  <si>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</si>
  <si>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</si>
  <si>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</si>
  <si>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</si>
  <si>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</si>
  <si>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</si>
  <si>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</si>
  <si>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</si>
  <si>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</si>
  <si>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</si>
  <si>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Norddjurs Kommune</t>
  </si>
  <si>
    <t>77244</t>
  </si>
  <si>
    <t>NKA-022194</t>
  </si>
  <si>
    <t>NSW-039758</t>
  </si>
  <si>
    <t>NETTEAM</t>
  </si>
  <si>
    <t>Nordstern ApS</t>
  </si>
  <si>
    <t>104653</t>
  </si>
  <si>
    <t>NBM-057421</t>
  </si>
  <si>
    <t>Normal A/S</t>
  </si>
  <si>
    <t>105830</t>
  </si>
  <si>
    <t>NKA-060820</t>
  </si>
  <si>
    <t>2025-05-23 10:56:00.000</t>
  </si>
  <si>
    <t>awaiting permission to use 3P cable tunnel</t>
  </si>
  <si>
    <t>Novo Nordisk A/S</t>
  </si>
  <si>
    <t>100573</t>
  </si>
  <si>
    <t>NDD-057468</t>
  </si>
  <si>
    <t>NKA-057467</t>
  </si>
  <si>
    <t>102632</t>
  </si>
  <si>
    <t>NDD-059037</t>
  </si>
  <si>
    <t>2025-09-12</t>
  </si>
  <si>
    <t>NDD-059038</t>
  </si>
  <si>
    <t>NKA-059035</t>
  </si>
  <si>
    <t>2025-04-07 14:45:00.000</t>
  </si>
  <si>
    <t>2025-05-26 13:07:00.000</t>
  </si>
  <si>
    <t>NKA-059036</t>
  </si>
  <si>
    <t>2025-05-01 12:37:00.000</t>
  </si>
  <si>
    <t>2025-05-26 13:08:00.000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</si>
  <si>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</si>
  <si>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</si>
  <si>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</si>
  <si>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</si>
  <si>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</si>
  <si>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</si>
  <si>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</si>
  <si>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</si>
  <si>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</si>
  <si>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</si>
  <si>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</si>
  <si>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</si>
  <si>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</si>
  <si>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</si>
  <si>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</si>
  <si>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</si>
  <si>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</si>
  <si>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</si>
  <si>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</si>
  <si>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</si>
  <si>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</si>
  <si>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</si>
  <si>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</si>
  <si>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</si>
  <si>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</si>
  <si>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</si>
  <si>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</si>
  <si>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</si>
  <si>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</si>
  <si>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</si>
  <si>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</si>
  <si>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</si>
  <si>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</si>
  <si>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</si>
  <si>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</si>
  <si>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</si>
  <si>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</si>
  <si>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</si>
  <si>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</si>
  <si>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</si>
  <si>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</si>
  <si>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</si>
  <si>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</si>
  <si>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</si>
  <si>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</si>
  <si>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</si>
  <si>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</si>
  <si>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</si>
  <si>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</si>
  <si>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</si>
  <si>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</si>
  <si>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</si>
  <si>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</si>
  <si>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</si>
  <si>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</si>
  <si>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</si>
  <si>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</si>
  <si>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</si>
  <si>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</si>
  <si>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</si>
  <si>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</si>
  <si>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</si>
  <si>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</si>
  <si>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</si>
  <si>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</si>
  <si>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</si>
  <si>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</si>
  <si>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</si>
  <si>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</si>
  <si>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</si>
  <si>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</si>
  <si>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</si>
  <si>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</si>
  <si>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</si>
  <si>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</si>
  <si>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</si>
  <si>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</si>
  <si>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</si>
  <si>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</si>
  <si>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</si>
  <si>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</si>
  <si>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</si>
  <si>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</si>
  <si>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</si>
  <si>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</si>
  <si>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</si>
  <si>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</si>
  <si>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</si>
  <si>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</si>
  <si>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</si>
  <si>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</si>
  <si>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</si>
  <si>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</si>
  <si>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</si>
  <si>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</si>
  <si>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</si>
  <si>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</si>
  <si>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</si>
  <si>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</si>
  <si>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</si>
  <si>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</si>
  <si>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</si>
  <si>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</si>
  <si>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</si>
  <si>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</si>
  <si>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</si>
  <si>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</si>
  <si>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</si>
  <si>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</si>
  <si>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</si>
  <si>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Novozymes A/S</t>
  </si>
  <si>
    <t>103672-023</t>
  </si>
  <si>
    <t>F33253-1136086-01</t>
  </si>
  <si>
    <t>103672-023-003</t>
  </si>
  <si>
    <t>Nymølle Stenindustrier A/S</t>
  </si>
  <si>
    <t>102906</t>
  </si>
  <si>
    <t>NKA-059045</t>
  </si>
  <si>
    <t>NML-059044</t>
  </si>
  <si>
    <t>Pending delivery date.</t>
  </si>
  <si>
    <t>Per Aarsleff A/S</t>
  </si>
  <si>
    <t>105735</t>
  </si>
  <si>
    <t>NKA-060729</t>
  </si>
  <si>
    <t>Q-Park Operations Denmark A/S</t>
  </si>
  <si>
    <t>103570</t>
  </si>
  <si>
    <t>NKA-060274</t>
  </si>
  <si>
    <t>2025-05-15 09:51:00.000</t>
  </si>
  <si>
    <t>2025-11-28</t>
  </si>
  <si>
    <t>2025-12-01</t>
  </si>
  <si>
    <t>2025-12-05</t>
  </si>
  <si>
    <t>NKA-060276</t>
  </si>
  <si>
    <t>NKA-060278</t>
  </si>
  <si>
    <t>NKA-060280</t>
  </si>
  <si>
    <t>2025-04-08</t>
  </si>
  <si>
    <t>2025-05-02 13:30:00.000</t>
  </si>
  <si>
    <t>2025-05-14 09:02:00.000</t>
  </si>
  <si>
    <t>NKA-060282</t>
  </si>
  <si>
    <t>2025-05-16 10:08:00.000</t>
  </si>
  <si>
    <t>NKA-060284</t>
  </si>
  <si>
    <t>2025-05-14 13:57:00.000</t>
  </si>
  <si>
    <t>2025-05-20 08:54:00.000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</si>
  <si>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</si>
  <si>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</si>
  <si>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</si>
  <si>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</si>
  <si>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</si>
  <si>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</si>
  <si>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</si>
  <si>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</si>
  <si>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</si>
  <si>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</si>
  <si>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</si>
  <si>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</si>
  <si>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</si>
  <si>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</si>
  <si>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</si>
  <si>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</si>
  <si>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</si>
  <si>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</si>
  <si>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</si>
  <si>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</si>
  <si>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</si>
  <si>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</si>
  <si>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</si>
  <si>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</si>
  <si>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</si>
  <si>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</si>
  <si>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</si>
  <si>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</si>
  <si>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</si>
  <si>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</si>
  <si>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</si>
  <si>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</si>
  <si>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</si>
  <si>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</si>
  <si>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</si>
  <si>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</si>
  <si>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</si>
  <si>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</si>
  <si>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</si>
  <si>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</si>
  <si>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</si>
  <si>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</si>
  <si>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</si>
  <si>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</si>
  <si>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</si>
  <si>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</si>
  <si>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</si>
  <si>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</si>
  <si>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</si>
  <si>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</si>
  <si>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</si>
  <si>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</si>
  <si>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</si>
  <si>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</si>
  <si>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</si>
  <si>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</si>
  <si>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</si>
  <si>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</si>
  <si>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</si>
  <si>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</si>
  <si>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</si>
  <si>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</si>
  <si>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</si>
  <si>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</si>
  <si>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</si>
  <si>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</si>
  <si>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</si>
  <si>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Awaits permit from building owner</t>
  </si>
  <si>
    <t>Samsøe &amp; Samsøe Whole Sale ApS</t>
  </si>
  <si>
    <t>80781</t>
  </si>
  <si>
    <t>NKA-042995</t>
  </si>
  <si>
    <t>2022-10-03</t>
  </si>
  <si>
    <t>97292</t>
  </si>
  <si>
    <t>NKA-055088</t>
  </si>
  <si>
    <t>2024-02-19</t>
  </si>
  <si>
    <t>97335</t>
  </si>
  <si>
    <t>NKA-055099</t>
  </si>
  <si>
    <t>2024-06-24</t>
  </si>
  <si>
    <t>ZEN omlægning</t>
  </si>
  <si>
    <t>SDI Media A/S</t>
  </si>
  <si>
    <t>93136</t>
  </si>
  <si>
    <t>NKA-052897</t>
  </si>
  <si>
    <t>2024-01-16</t>
  </si>
  <si>
    <t>2024-01-18 09:32:00.000</t>
  </si>
  <si>
    <t>2024-01-18 09:39:00.000</t>
  </si>
  <si>
    <t>2024-03-15</t>
  </si>
  <si>
    <t>2024-02-09</t>
  </si>
  <si>
    <t xml:space="preserve">OpenNet had internal Delay - refused to inform reason. </t>
  </si>
  <si>
    <t>Semco Maritime A/S</t>
  </si>
  <si>
    <t>101823</t>
  </si>
  <si>
    <t>NKA-058912</t>
  </si>
  <si>
    <t>2025-02-13</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</si>
  <si>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</si>
  <si>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</si>
  <si>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</si>
  <si>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</si>
  <si>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</si>
  <si>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</si>
  <si>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</si>
  <si>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</si>
  <si>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</si>
  <si>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</si>
  <si>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</si>
  <si>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</si>
  <si>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</si>
  <si>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</si>
  <si>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</si>
  <si>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</si>
  <si>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</si>
  <si>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</si>
  <si>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</si>
  <si>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</si>
  <si>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</si>
  <si>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</si>
  <si>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100962</t>
  </si>
  <si>
    <t>NKA-057798</t>
  </si>
  <si>
    <t>Sluseholmen 7 A/S</t>
  </si>
  <si>
    <t>97750</t>
  </si>
  <si>
    <t>NBM-055817</t>
  </si>
  <si>
    <t>NBM-055818</t>
  </si>
  <si>
    <t>SDWAN not onboarded in provisoning config, but is asked to do it. OBS. sælger lovet expidite uden salg</t>
  </si>
  <si>
    <t>Sol og Strand Feriehusudlejning A/S</t>
  </si>
  <si>
    <t>104712</t>
  </si>
  <si>
    <t>NKA-060021</t>
  </si>
  <si>
    <t>NMA-060020</t>
  </si>
  <si>
    <t>NSW-060019</t>
  </si>
  <si>
    <t>SOLAR A/S</t>
  </si>
  <si>
    <t>103691</t>
  </si>
  <si>
    <t>NKA-059916</t>
  </si>
  <si>
    <t>2025-04-14 10:10:00.000</t>
  </si>
  <si>
    <t>2025-05-05 13:11:00.000</t>
  </si>
  <si>
    <t>NSW-059917</t>
  </si>
  <si>
    <t>Sommerland Sjælland A/S</t>
  </si>
  <si>
    <t>105276</t>
  </si>
  <si>
    <t>NKA-009830</t>
  </si>
  <si>
    <t>2017-12-18</t>
  </si>
  <si>
    <t>Waiting for dates from Fiber</t>
  </si>
  <si>
    <t>Spar Nord Bank A/S</t>
  </si>
  <si>
    <t>100525-117</t>
  </si>
  <si>
    <t>F30221-1136761-01</t>
  </si>
  <si>
    <t>100525-117-001</t>
  </si>
  <si>
    <t>100525-118</t>
  </si>
  <si>
    <t>F30221-1136939-01</t>
  </si>
  <si>
    <t>100525-118-001</t>
  </si>
  <si>
    <t>2025-08-07</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</si>
  <si>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</si>
  <si>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</si>
  <si>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</si>
  <si>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</si>
  <si>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</si>
  <si>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</si>
  <si>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</si>
  <si>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</si>
  <si>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</si>
  <si>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</si>
  <si>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</si>
  <si>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</si>
  <si>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</si>
  <si>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</si>
  <si>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</si>
  <si>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</si>
  <si>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</si>
  <si>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</si>
  <si>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</si>
  <si>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</si>
  <si>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</si>
  <si>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</si>
  <si>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</si>
  <si>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</si>
  <si>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</si>
  <si>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</si>
  <si>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</si>
  <si>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</si>
  <si>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</si>
  <si>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</si>
  <si>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</si>
  <si>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</si>
  <si>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</si>
  <si>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</si>
  <si>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</si>
  <si>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</si>
  <si>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</si>
  <si>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</si>
  <si>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</si>
  <si>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</si>
  <si>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</si>
  <si>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</si>
  <si>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</si>
  <si>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</si>
  <si>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</si>
  <si>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</si>
  <si>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</si>
  <si>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</si>
  <si>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</si>
  <si>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105804</t>
  </si>
  <si>
    <t>NKA-060822</t>
  </si>
  <si>
    <t>2025-05-22 11:53:00.000</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</si>
  <si>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</si>
  <si>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</si>
  <si>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</si>
  <si>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</si>
  <si>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</si>
  <si>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</si>
  <si>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</si>
  <si>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</si>
  <si>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</si>
  <si>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</si>
  <si>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</si>
  <si>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</si>
  <si>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</si>
  <si>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</si>
  <si>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</si>
  <si>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</si>
  <si>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</si>
  <si>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</si>
  <si>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</si>
  <si>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</si>
  <si>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</si>
  <si>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</si>
  <si>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</si>
  <si>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</si>
  <si>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</si>
  <si>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</si>
  <si>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</si>
  <si>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</si>
  <si>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</si>
  <si>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</si>
  <si>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</si>
  <si>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</si>
  <si>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</si>
  <si>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</si>
  <si>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</si>
  <si>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104736</t>
  </si>
  <si>
    <t>NKA-010125</t>
  </si>
  <si>
    <t>On track, installation uge 24</t>
  </si>
  <si>
    <t>105422</t>
  </si>
  <si>
    <t>NKA-060523</t>
  </si>
  <si>
    <t>2025-04-30 10:15:00.000</t>
  </si>
  <si>
    <t>105892</t>
  </si>
  <si>
    <t>NKA-060850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</si>
  <si>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</si>
  <si>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</si>
  <si>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</si>
  <si>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</si>
  <si>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</si>
  <si>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</si>
  <si>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</si>
  <si>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</si>
  <si>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</si>
  <si>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</si>
  <si>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</si>
  <si>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</si>
  <si>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</si>
  <si>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</si>
  <si>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</si>
  <si>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</si>
  <si>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</si>
  <si>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</si>
  <si>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</si>
  <si>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</si>
  <si>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</si>
  <si>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</si>
  <si>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</si>
  <si>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</si>
  <si>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</si>
  <si>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</si>
  <si>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</si>
  <si>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</si>
  <si>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Waiting for installation date</t>
  </si>
  <si>
    <t>104597</t>
  </si>
  <si>
    <t>NKA-060269</t>
  </si>
  <si>
    <t>Waiting for installation and fiber from GC NO</t>
  </si>
  <si>
    <t>NKA-060270</t>
  </si>
  <si>
    <t>NMA-060272</t>
  </si>
  <si>
    <t>NSW-060271</t>
  </si>
  <si>
    <t>NSW-060273</t>
  </si>
  <si>
    <t>3.2.2 Pending internal 3rd party: GC Sweden</t>
  </si>
  <si>
    <t>105700</t>
  </si>
  <si>
    <t>NKA-060750</t>
  </si>
  <si>
    <t>NMA-060752</t>
  </si>
  <si>
    <t>NSW-060751</t>
  </si>
  <si>
    <t>105701</t>
  </si>
  <si>
    <t>NKA-060753</t>
  </si>
  <si>
    <t>NMA-060755</t>
  </si>
  <si>
    <t>NSW-060754</t>
  </si>
  <si>
    <t>105726</t>
  </si>
  <si>
    <t>NKA-040716</t>
  </si>
  <si>
    <t>2022-03-02</t>
  </si>
  <si>
    <t>2022-03-25</t>
  </si>
  <si>
    <t>NKA-060748</t>
  </si>
  <si>
    <t>2025-05-19 13:09:00.000</t>
  </si>
  <si>
    <t>2025-05-26 10:55:00.000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</si>
  <si>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</si>
  <si>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</si>
  <si>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</si>
  <si>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</si>
  <si>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</si>
  <si>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</si>
  <si>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</si>
  <si>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</si>
  <si>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</si>
  <si>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</si>
  <si>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</si>
  <si>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</si>
  <si>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</si>
  <si>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</si>
  <si>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</si>
  <si>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</si>
  <si>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</si>
  <si>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</si>
  <si>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</si>
  <si>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</si>
  <si>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</si>
  <si>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</si>
  <si>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</si>
  <si>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</si>
  <si>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</si>
  <si>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</si>
  <si>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</si>
  <si>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</si>
  <si>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</si>
  <si>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</si>
  <si>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</si>
  <si>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</si>
  <si>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</si>
  <si>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</si>
  <si>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</si>
  <si>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</si>
  <si>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</si>
  <si>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</si>
  <si>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</si>
  <si>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</si>
  <si>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</si>
  <si>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</si>
  <si>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</si>
  <si>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</si>
  <si>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</si>
  <si>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</si>
  <si>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</si>
  <si>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</si>
  <si>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</si>
  <si>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</si>
  <si>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</si>
  <si>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</si>
  <si>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</si>
  <si>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</si>
  <si>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</si>
  <si>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</si>
  <si>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</si>
  <si>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</si>
  <si>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</si>
  <si>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</si>
  <si>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</si>
  <si>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</si>
  <si>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</si>
  <si>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</si>
  <si>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</si>
  <si>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</si>
  <si>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</si>
  <si>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</si>
  <si>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</si>
  <si>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</si>
  <si>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</si>
  <si>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</si>
  <si>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</si>
  <si>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</si>
  <si>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</si>
  <si>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Thisted Kommune</t>
  </si>
  <si>
    <t>105750</t>
  </si>
  <si>
    <t>NKA-060873</t>
  </si>
  <si>
    <t>2025-05-26 09:46:00.000</t>
  </si>
  <si>
    <t>NMA-060875</t>
  </si>
  <si>
    <t>NSW-060874</t>
  </si>
  <si>
    <t>Thornico IT A/S</t>
  </si>
  <si>
    <t>101568-032</t>
  </si>
  <si>
    <t>C31534-1135243-01</t>
  </si>
  <si>
    <t>101568-032-016</t>
  </si>
  <si>
    <t>2025-06-18</t>
  </si>
  <si>
    <t>Thorsgård Efterskole</t>
  </si>
  <si>
    <t>105453</t>
  </si>
  <si>
    <t>NKA-000670</t>
  </si>
  <si>
    <t>Waiting for rack info from the customer</t>
  </si>
  <si>
    <t>Topsoe A/S</t>
  </si>
  <si>
    <t>100779</t>
  </si>
  <si>
    <t>NKA-057949</t>
  </si>
  <si>
    <t>2025-02-20</t>
  </si>
  <si>
    <t>twoday Danmark A/S</t>
  </si>
  <si>
    <t>90369</t>
  </si>
  <si>
    <t>NKA-055478</t>
  </si>
  <si>
    <t>2024-07-04</t>
  </si>
  <si>
    <t>2024-10-02 13:48:00.000</t>
  </si>
  <si>
    <t>2025-03-01</t>
  </si>
  <si>
    <t>2024-10-14</t>
  </si>
  <si>
    <t>Awating 3 part to fix error</t>
  </si>
  <si>
    <t>Tønder Kommune</t>
  </si>
  <si>
    <t>102621</t>
  </si>
  <si>
    <t>NKA-058895</t>
  </si>
  <si>
    <t>2025-03-16</t>
  </si>
  <si>
    <t>97010</t>
  </si>
  <si>
    <t>NKA-055059</t>
  </si>
  <si>
    <t>NKA-055060</t>
  </si>
  <si>
    <t>OBS. sælger lovet expidite uden salg</t>
  </si>
  <si>
    <t>Unisport A/S</t>
  </si>
  <si>
    <t>105569</t>
  </si>
  <si>
    <t>NBM-041174</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</si>
  <si>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</si>
  <si>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</si>
  <si>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</si>
  <si>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</si>
  <si>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</si>
  <si>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</si>
  <si>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</si>
  <si>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</si>
  <si>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</si>
  <si>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</si>
  <si>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</si>
  <si>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</si>
  <si>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</si>
  <si>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</si>
  <si>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</si>
  <si>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</si>
  <si>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</si>
  <si>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</si>
  <si>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</si>
  <si>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</si>
  <si>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</si>
  <si>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</si>
  <si>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</si>
  <si>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</si>
  <si>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</si>
  <si>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</si>
  <si>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</si>
  <si>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</si>
  <si>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</si>
  <si>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</si>
  <si>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</si>
  <si>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</si>
  <si>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</si>
  <si>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</si>
  <si>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</si>
  <si>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</si>
  <si>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</si>
  <si>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</si>
  <si>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</si>
  <si>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</si>
  <si>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</si>
  <si>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</si>
  <si>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</si>
  <si>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</si>
  <si>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</si>
  <si>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</si>
  <si>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</si>
  <si>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</si>
  <si>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</si>
  <si>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</si>
  <si>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</si>
  <si>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</si>
  <si>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Vestjyllands Andel A.M.B.A.</t>
  </si>
  <si>
    <t>102098</t>
  </si>
  <si>
    <t>NKA-060830</t>
  </si>
  <si>
    <t>Pending installation date</t>
  </si>
  <si>
    <t>NKA-060832</t>
  </si>
  <si>
    <t>NML-060831</t>
  </si>
  <si>
    <t>NML-060833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</si>
  <si>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</si>
  <si>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</si>
  <si>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</si>
  <si>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</si>
  <si>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</si>
  <si>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</si>
  <si>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</si>
  <si>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</si>
  <si>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</si>
  <si>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</si>
  <si>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</si>
  <si>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</si>
  <si>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</si>
  <si>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</si>
  <si>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</si>
  <si>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</si>
  <si>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</si>
  <si>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</si>
  <si>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</si>
  <si>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</si>
  <si>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</si>
  <si>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</si>
  <si>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</si>
  <si>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</si>
  <si>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</si>
  <si>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</si>
  <si>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</si>
  <si>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</si>
  <si>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</si>
  <si>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</si>
  <si>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</si>
  <si>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</si>
  <si>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</si>
  <si>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</si>
  <si>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</si>
  <si>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</si>
  <si>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</si>
  <si>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</si>
  <si>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</si>
  <si>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</si>
  <si>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</si>
  <si>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</si>
  <si>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</si>
  <si>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Awaiting design and network plan before req for configuration - Delivery proceeding as planned </t>
  </si>
  <si>
    <t>Aarhus Motion</t>
  </si>
  <si>
    <t>105070</t>
  </si>
  <si>
    <t>NBM-060351</t>
  </si>
  <si>
    <t>SMB Portfolio DK</t>
  </si>
  <si>
    <t>NMA-060350</t>
  </si>
  <si>
    <t>NSW-060349</t>
  </si>
  <si>
    <t>ABCforsikringsagentur A/S</t>
  </si>
  <si>
    <t>105230</t>
  </si>
  <si>
    <t>NBM-060387</t>
  </si>
  <si>
    <t>NBM-060388</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</si>
  <si>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</si>
  <si>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</si>
  <si>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</si>
  <si>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</si>
  <si>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</si>
  <si>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</si>
  <si>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</si>
  <si>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</si>
  <si>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</si>
  <si>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</si>
  <si>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</si>
  <si>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</si>
  <si>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</si>
  <si>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</si>
  <si>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</si>
  <si>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</si>
  <si>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</si>
  <si>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</si>
  <si>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</si>
  <si>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2025-05-21 10:24:00.000</t>
  </si>
  <si>
    <t>NMA-059107</t>
  </si>
  <si>
    <t>NSW-059108</t>
  </si>
  <si>
    <t>Archon DK ApS</t>
  </si>
  <si>
    <t>105548</t>
  </si>
  <si>
    <t>NBM-060607</t>
  </si>
  <si>
    <t>NKA-060608</t>
  </si>
  <si>
    <t>2025-05-12 11:59:00.000</t>
  </si>
  <si>
    <t>2025-05-13 08:51:00.000</t>
  </si>
  <si>
    <t>AS3  A/S</t>
  </si>
  <si>
    <t>101070</t>
  </si>
  <si>
    <t>NKA-057739</t>
  </si>
  <si>
    <t>NKA-057754</t>
  </si>
  <si>
    <t>NKA-057758</t>
  </si>
  <si>
    <t>105464</t>
  </si>
  <si>
    <t>NKA-060862</t>
  </si>
  <si>
    <t>NKA-060863</t>
  </si>
  <si>
    <t>BESS Frederiksværk I ApS</t>
  </si>
  <si>
    <t>101911</t>
  </si>
  <si>
    <t>NKA-058435</t>
  </si>
  <si>
    <t>NML-058436</t>
  </si>
  <si>
    <t>Awaiting design.</t>
  </si>
  <si>
    <t>Best Ejendomme A/S</t>
  </si>
  <si>
    <t>105526</t>
  </si>
  <si>
    <t>NKA-060558</t>
  </si>
  <si>
    <t>Jepmbi: Jeg har rykket RFS dato fra d 30-05-2025 til slut august. Ser ud til SE mangler info fra kunden, og kunden har ikke vendt tilbage siden marts 2025.</t>
  </si>
  <si>
    <t>BHS Logistics A/S</t>
  </si>
  <si>
    <t>79039</t>
  </si>
  <si>
    <t>NSW-041031</t>
  </si>
  <si>
    <t>NSW-041032</t>
  </si>
  <si>
    <t>Bluebyte ApS</t>
  </si>
  <si>
    <t>103578</t>
  </si>
  <si>
    <t>NKA-059827</t>
  </si>
  <si>
    <t>2025-03-20</t>
  </si>
  <si>
    <t>2025-04-04 07:37:00.000</t>
  </si>
  <si>
    <t>2025-04-28 14:37:00.000</t>
  </si>
  <si>
    <t>NML-059828</t>
  </si>
  <si>
    <t>BRUUN &amp; STENGADE A/S</t>
  </si>
  <si>
    <t>101934</t>
  </si>
  <si>
    <t>NKA-060091</t>
  </si>
  <si>
    <t>2025-05-12 13:13:00.000</t>
  </si>
  <si>
    <t>2025-05-16 14:58:00.000</t>
  </si>
  <si>
    <t>NMA-060093</t>
  </si>
  <si>
    <t>NSW-060092</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</si>
  <si>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</si>
  <si>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</si>
  <si>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</si>
  <si>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</si>
  <si>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</si>
  <si>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</si>
  <si>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</si>
  <si>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</si>
  <si>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</si>
  <si>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</si>
  <si>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</si>
  <si>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</si>
  <si>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</si>
  <si>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</si>
  <si>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2025-05-20 16:29:00.000</t>
  </si>
  <si>
    <t>2025-05-22 14:17:00.000</t>
  </si>
  <si>
    <t>NMA-060122</t>
  </si>
  <si>
    <t>NSW-060121</t>
  </si>
  <si>
    <t>Copenhagen Bamboo ApS</t>
  </si>
  <si>
    <t>101143</t>
  </si>
  <si>
    <t>NKA-057576</t>
  </si>
  <si>
    <t>2024-12-06</t>
  </si>
  <si>
    <t>2025-04-03 13:06:00.000</t>
  </si>
  <si>
    <t>2025-04-23 09:56:00.000</t>
  </si>
  <si>
    <t>Copenhagen Coffee Lab Holding ApS</t>
  </si>
  <si>
    <t>105359</t>
  </si>
  <si>
    <t>NBM-060697</t>
  </si>
  <si>
    <t>NKA-060694</t>
  </si>
  <si>
    <t>2025-05-14 12:02:00.000</t>
  </si>
  <si>
    <t>2025-05-14 10:33:00.000</t>
  </si>
  <si>
    <t>NKA-060698</t>
  </si>
  <si>
    <t>NMA-060696</t>
  </si>
  <si>
    <t>NMA-060700</t>
  </si>
  <si>
    <t>NSW-060695</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</si>
  <si>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</si>
  <si>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</si>
  <si>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</si>
  <si>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</si>
  <si>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</si>
  <si>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</si>
  <si>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</si>
  <si>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</si>
  <si>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</si>
  <si>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</si>
  <si>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</si>
  <si>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</si>
  <si>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2024-10-15</t>
  </si>
  <si>
    <t>2025-01-10</t>
  </si>
  <si>
    <t>3.3 Third party resource constraint</t>
  </si>
  <si>
    <t>Delay on digging from TDC</t>
  </si>
  <si>
    <t>NKA-056374</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</si>
  <si>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</si>
  <si>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</si>
  <si>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</si>
  <si>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</si>
  <si>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</si>
  <si>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</si>
  <si>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</si>
  <si>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</si>
  <si>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</si>
  <si>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</si>
  <si>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</si>
  <si>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</si>
  <si>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</si>
  <si>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</si>
  <si>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</si>
  <si>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</si>
  <si>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</si>
  <si>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</si>
  <si>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</si>
  <si>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</si>
  <si>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</si>
  <si>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</si>
  <si>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</si>
  <si>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</si>
  <si>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</si>
  <si>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Awaiting EWI</t>
  </si>
  <si>
    <t>Ecm Industries A/S</t>
  </si>
  <si>
    <t>94182</t>
  </si>
  <si>
    <t>NKA-053149</t>
  </si>
  <si>
    <t>2024-07-25</t>
  </si>
  <si>
    <t>Awating Equipment (Netteam) and installation - The delivery is proceeding as planned</t>
  </si>
  <si>
    <t>Ejendomsanpartsselskabet MT 04</t>
  </si>
  <si>
    <t>91727</t>
  </si>
  <si>
    <t>NBM-060202</t>
  </si>
  <si>
    <t>NKA-015320</t>
  </si>
  <si>
    <t>2016-08-03</t>
  </si>
  <si>
    <t>2016-07-11 11:49:00.000</t>
  </si>
  <si>
    <t>2016-07-08 12:28:00.000</t>
  </si>
  <si>
    <t>NKA-015321</t>
  </si>
  <si>
    <t>2016-07-11 11:52:00.000</t>
  </si>
  <si>
    <t>2016-07-08 12:29:00.000</t>
  </si>
  <si>
    <t>Eurographic Group A/S</t>
  </si>
  <si>
    <t>102676</t>
  </si>
  <si>
    <t>NKA-059039</t>
  </si>
  <si>
    <t>2025-03-18 09:18:00.000</t>
  </si>
  <si>
    <t>2025-03-20 13:38:00.000</t>
  </si>
  <si>
    <t>NMA-059041</t>
  </si>
  <si>
    <t>NSW-059040</t>
  </si>
  <si>
    <t>EVE Group ApS</t>
  </si>
  <si>
    <t>105702</t>
  </si>
  <si>
    <t>NBM-060810</t>
  </si>
  <si>
    <t>NBM-060813</t>
  </si>
  <si>
    <t>NKA-060808</t>
  </si>
  <si>
    <t>NKA-060811</t>
  </si>
  <si>
    <t>2025-05-23 12:12:00.000</t>
  </si>
  <si>
    <t>NML-060809</t>
  </si>
  <si>
    <t>NML-060812</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</si>
  <si>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</si>
  <si>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</si>
  <si>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</si>
  <si>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</si>
  <si>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</si>
  <si>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</si>
  <si>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</si>
  <si>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</si>
  <si>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</si>
  <si>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</si>
  <si>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</si>
  <si>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</si>
  <si>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</si>
  <si>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</si>
  <si>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</si>
  <si>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</si>
  <si>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</si>
  <si>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</si>
  <si>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</si>
  <si>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</si>
  <si>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</si>
  <si>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</si>
  <si>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</si>
  <si>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</si>
  <si>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</si>
  <si>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</si>
  <si>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</si>
  <si>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</si>
  <si>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</si>
  <si>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</si>
  <si>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</si>
  <si>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</si>
  <si>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</si>
  <si>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</si>
  <si>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</si>
  <si>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Imerco A/S</t>
  </si>
  <si>
    <t>102528</t>
  </si>
  <si>
    <t>NKA-058919</t>
  </si>
  <si>
    <t>103321</t>
  </si>
  <si>
    <t>NKA-060453</t>
  </si>
  <si>
    <t>2025-05-01 07:59:00.000</t>
  </si>
  <si>
    <t>2025-04-29 13:03:00.000</t>
  </si>
  <si>
    <t>Waiting for delivery of fiber</t>
  </si>
  <si>
    <t>93095</t>
  </si>
  <si>
    <t>NKA-052428</t>
  </si>
  <si>
    <t>2024-01-03 07:45:00.000</t>
  </si>
  <si>
    <t>NKA-052430</t>
  </si>
  <si>
    <t>NKA-052431</t>
  </si>
  <si>
    <t>2024-01-27 18:31:00.000</t>
  </si>
  <si>
    <t>NKA-052432</t>
  </si>
  <si>
    <t>3. party hasn't delivered the fiber on time</t>
  </si>
  <si>
    <t>NKA-052436</t>
  </si>
  <si>
    <t>NKA-052440</t>
  </si>
  <si>
    <t>2025-07-29</t>
  </si>
  <si>
    <t>NKA-052441</t>
  </si>
  <si>
    <t>NKA-052451</t>
  </si>
  <si>
    <t>NKA-052454</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</si>
  <si>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</si>
  <si>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</si>
  <si>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</si>
  <si>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</si>
  <si>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</si>
  <si>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</si>
  <si>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</si>
  <si>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</si>
  <si>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</si>
  <si>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</si>
  <si>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</si>
  <si>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</si>
  <si>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</si>
  <si>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</si>
  <si>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</si>
  <si>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</si>
  <si>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</si>
  <si>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</si>
  <si>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</si>
  <si>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</si>
  <si>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</si>
  <si>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</si>
  <si>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Kirkbi Invest A/S</t>
  </si>
  <si>
    <t>105894</t>
  </si>
  <si>
    <t>NKA-060854</t>
  </si>
  <si>
    <t>NML-060855</t>
  </si>
  <si>
    <t>Expedite - Waiting for service window</t>
  </si>
  <si>
    <t>Kontorfællesskabet Wilders Plads ApS</t>
  </si>
  <si>
    <t>105521</t>
  </si>
  <si>
    <t>NKA-060646</t>
  </si>
  <si>
    <t>2025-05-22 11:25:00.000</t>
  </si>
  <si>
    <t>2025-05-22 13:53:00.000</t>
  </si>
  <si>
    <t>May fail due to vendor missed Service Window</t>
  </si>
  <si>
    <t>Lise Frandsen ApS</t>
  </si>
  <si>
    <t>105407</t>
  </si>
  <si>
    <t>NBM-060606</t>
  </si>
  <si>
    <t>NKA-025349</t>
  </si>
  <si>
    <t>2018-08-14</t>
  </si>
  <si>
    <t>Lokal Forsikring G/S</t>
  </si>
  <si>
    <t>91200</t>
  </si>
  <si>
    <t>NKA-052835</t>
  </si>
  <si>
    <t>2024-01-25</t>
  </si>
  <si>
    <t>2024-02-23 10:01:00.000</t>
  </si>
  <si>
    <t>NKA-052836</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</si>
  <si>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</si>
  <si>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</si>
  <si>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</si>
  <si>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</si>
  <si>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</si>
  <si>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</si>
  <si>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</si>
  <si>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</si>
  <si>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</si>
  <si>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</si>
  <si>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</si>
  <si>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</si>
  <si>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</si>
  <si>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</si>
  <si>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</si>
  <si>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</si>
  <si>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2025-02-18</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</si>
  <si>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</si>
  <si>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</si>
  <si>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</si>
  <si>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</si>
  <si>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</si>
  <si>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</si>
  <si>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</si>
  <si>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</si>
  <si>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</si>
  <si>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</si>
  <si>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</si>
  <si>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</si>
  <si>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</si>
  <si>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</si>
  <si>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</si>
  <si>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</si>
  <si>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</si>
  <si>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</si>
  <si>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</si>
  <si>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</si>
  <si>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</si>
  <si>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</si>
  <si>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</si>
  <si>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</si>
  <si>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</si>
  <si>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</si>
  <si>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</si>
  <si>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</si>
  <si>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</si>
  <si>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</si>
  <si>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</si>
  <si>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</si>
  <si>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</si>
  <si>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</si>
  <si>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</si>
  <si>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</si>
  <si>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</si>
  <si>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</si>
  <si>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</si>
  <si>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</si>
  <si>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</si>
  <si>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</si>
  <si>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</si>
  <si>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</si>
  <si>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</si>
  <si>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</si>
  <si>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</si>
  <si>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</si>
  <si>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</si>
  <si>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</si>
  <si>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</si>
  <si>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</si>
  <si>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</si>
  <si>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</si>
  <si>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</si>
  <si>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</si>
  <si>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</si>
  <si>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2025-05-15 11:40:00.000</t>
  </si>
  <si>
    <t>NKA-060048</t>
  </si>
  <si>
    <t>NMA-060047</t>
  </si>
  <si>
    <t>NML-060049</t>
  </si>
  <si>
    <t>NSW-060046</t>
  </si>
  <si>
    <t>NGZC ApS</t>
  </si>
  <si>
    <t>105044</t>
  </si>
  <si>
    <t>NBM-060260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</si>
  <si>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</si>
  <si>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</si>
  <si>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</si>
  <si>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</si>
  <si>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</si>
  <si>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</si>
  <si>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</si>
  <si>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</si>
  <si>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</si>
  <si>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</si>
  <si>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</si>
  <si>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</si>
  <si>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</si>
  <si>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</si>
  <si>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Waiting for SOLAR CPE</t>
  </si>
  <si>
    <t>Optinor ApS</t>
  </si>
  <si>
    <t>103352</t>
  </si>
  <si>
    <t>NKA-060551</t>
  </si>
  <si>
    <t>2025-05-21 08:04:00.000</t>
  </si>
  <si>
    <t>NMA-060553</t>
  </si>
  <si>
    <t>NSW-060552</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</si>
  <si>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</si>
  <si>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</si>
  <si>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</si>
  <si>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</si>
  <si>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</si>
  <si>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</si>
  <si>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</si>
  <si>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</si>
  <si>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</si>
  <si>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</si>
  <si>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</si>
  <si>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</si>
  <si>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</si>
  <si>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</si>
  <si>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</si>
  <si>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</si>
  <si>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</si>
  <si>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</si>
  <si>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</si>
  <si>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</si>
  <si>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</si>
  <si>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</si>
  <si>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</si>
  <si>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</si>
  <si>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</si>
  <si>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</si>
  <si>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</si>
  <si>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</si>
  <si>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</si>
  <si>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</si>
  <si>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</si>
  <si>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</si>
  <si>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</si>
  <si>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</si>
  <si>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</si>
  <si>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</si>
  <si>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</si>
  <si>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</si>
  <si>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</si>
  <si>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Awaiting IP VPN for cloud access</t>
  </si>
  <si>
    <t>Taconic Biosciences A/S</t>
  </si>
  <si>
    <t>104948</t>
  </si>
  <si>
    <t>NCI-060727</t>
  </si>
  <si>
    <t>NKA-060725</t>
  </si>
  <si>
    <t>NML-060726</t>
  </si>
  <si>
    <t>Waiting for Jeudan cabling confirmation</t>
  </si>
  <si>
    <t>Vaekst ApS</t>
  </si>
  <si>
    <t>101973</t>
  </si>
  <si>
    <t>NBM-060807</t>
  </si>
  <si>
    <t>NKA-060806</t>
  </si>
  <si>
    <t>2025-05-21 09:55:00.000</t>
  </si>
  <si>
    <t>Vækst+ ApS</t>
  </si>
  <si>
    <t>104703</t>
  </si>
  <si>
    <t>NKA-059996</t>
  </si>
  <si>
    <t>2025-04-09 09:05:00.000</t>
  </si>
  <si>
    <t>2025-05-08 07:27:00.000</t>
  </si>
  <si>
    <t>VESTBO MEDICAL V/JØRGEN VESTBO</t>
  </si>
  <si>
    <t>103140</t>
  </si>
  <si>
    <t>NKA-059149</t>
  </si>
  <si>
    <t>NMA-059151</t>
  </si>
  <si>
    <t>NSW-059150</t>
  </si>
  <si>
    <t>Windar Photonics A/S</t>
  </si>
  <si>
    <t>105828</t>
  </si>
  <si>
    <t>NKA-060836</t>
  </si>
  <si>
    <t>NMA-060838</t>
  </si>
  <si>
    <t>NSW-060837</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</si>
  <si>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</si>
  <si>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</si>
  <si>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</si>
  <si>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</si>
  <si>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</si>
  <si>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</si>
  <si>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</si>
  <si>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</si>
  <si>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</si>
  <si>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</si>
  <si>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</si>
  <si>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</si>
  <si>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</si>
  <si>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</si>
  <si>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</si>
  <si>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</si>
  <si>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</si>
  <si>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Wolt Services  Danmark ApS</t>
  </si>
  <si>
    <t>105303</t>
  </si>
  <si>
    <t>NKA-060446</t>
  </si>
  <si>
    <t>2025-05-20 10:47:00.000</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</si>
  <si>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</si>
  <si>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</si>
  <si>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</si>
  <si>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</si>
  <si>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</si>
  <si>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</si>
  <si>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</si>
  <si>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</si>
  <si>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</si>
  <si>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</si>
  <si>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</si>
  <si>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</si>
  <si>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</si>
  <si>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</si>
  <si>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</si>
  <si>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</si>
  <si>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</si>
  <si>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</si>
  <si>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</si>
  <si>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DANSK CAMPING UNION</t>
  </si>
  <si>
    <t>102100</t>
  </si>
  <si>
    <t>NKA-058445</t>
  </si>
  <si>
    <t>102499</t>
  </si>
  <si>
    <t>NKA-058785</t>
  </si>
  <si>
    <t>103124</t>
  </si>
  <si>
    <t>NKA-059177</t>
  </si>
  <si>
    <t>On track, Fibia leverer 4/6</t>
  </si>
  <si>
    <t>Dansk Miljørådgivning A/S (DMR Geoteknik, DMR Skimmel &amp; DMR Arbejdsmiljø)</t>
  </si>
  <si>
    <t>103430</t>
  </si>
  <si>
    <t>NKA-014092</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</si>
  <si>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</si>
  <si>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</si>
  <si>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</si>
  <si>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</si>
  <si>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</si>
  <si>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</si>
  <si>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</si>
  <si>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</si>
  <si>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</si>
  <si>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</si>
  <si>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</si>
  <si>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</si>
  <si>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</si>
  <si>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Hildebrandt &amp; Brandi Danmark A/S</t>
  </si>
  <si>
    <t>103074</t>
  </si>
  <si>
    <t>NKA-059851</t>
  </si>
  <si>
    <t>2025-04-03 08:49:00.000</t>
  </si>
  <si>
    <t>2025-04-07 10:20:00.000</t>
  </si>
  <si>
    <t>NML-059852</t>
  </si>
  <si>
    <t>on track</t>
  </si>
  <si>
    <t>Hudklinik v/Henrik Rask Kralund</t>
  </si>
  <si>
    <t>103099</t>
  </si>
  <si>
    <t>NKA-060073</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</si>
  <si>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</si>
  <si>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</si>
  <si>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</si>
  <si>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</si>
  <si>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</si>
  <si>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</si>
  <si>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</si>
  <si>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</si>
  <si>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</si>
  <si>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</si>
  <si>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</si>
  <si>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</si>
  <si>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</si>
  <si>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</si>
  <si>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</si>
  <si>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</si>
  <si>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</si>
  <si>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</si>
  <si>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</si>
  <si>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</si>
  <si>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</si>
  <si>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</si>
  <si>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</si>
  <si>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</si>
  <si>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</si>
  <si>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</si>
  <si>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</si>
  <si>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</si>
  <si>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</si>
  <si>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</si>
  <si>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</si>
  <si>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2013-03-18</t>
  </si>
  <si>
    <t>NKA-005319</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</si>
  <si>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</si>
  <si>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</si>
  <si>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</si>
  <si>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</si>
  <si>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</si>
  <si>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</si>
  <si>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</si>
  <si>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</si>
  <si>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</si>
  <si>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</si>
  <si>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</si>
  <si>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</si>
  <si>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</si>
  <si>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</si>
  <si>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</si>
  <si>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</si>
  <si>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</si>
  <si>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</si>
  <si>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</si>
  <si>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</si>
  <si>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</si>
  <si>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2025-01-15</t>
  </si>
  <si>
    <t>99904</t>
  </si>
  <si>
    <t>NKA-056783</t>
  </si>
  <si>
    <t>On track, installation uge 30</t>
  </si>
  <si>
    <t>Unicontrol ApS</t>
  </si>
  <si>
    <t>102597</t>
  </si>
  <si>
    <t>NKA-059967</t>
  </si>
  <si>
    <t>2025-03-28 07:11:00.000</t>
  </si>
  <si>
    <t>2025-05-15 12:41:00.000</t>
  </si>
  <si>
    <t>NMA-059968</t>
  </si>
  <si>
    <t>NSW-059969</t>
  </si>
  <si>
    <t>VICURAS DK A/S</t>
  </si>
  <si>
    <t>105621</t>
  </si>
  <si>
    <t>NKA-060728</t>
  </si>
  <si>
    <t>2025-05-23 13:29:00.000</t>
  </si>
  <si>
    <t>Længere dialog mellem udlejer, kunde og 3. part</t>
  </si>
  <si>
    <t>101 Copenhagen ApS</t>
  </si>
  <si>
    <t>102707</t>
  </si>
  <si>
    <t>NKA-059028</t>
  </si>
  <si>
    <t>NMA-059030</t>
  </si>
  <si>
    <t>NSW-059029</t>
  </si>
  <si>
    <t>Abstracta Interiør A/S</t>
  </si>
  <si>
    <t>105245</t>
  </si>
  <si>
    <t>NKA-060441</t>
  </si>
  <si>
    <t>2025-05-15 11:10:00.000</t>
  </si>
  <si>
    <t>102766</t>
  </si>
  <si>
    <t>NKA-031201</t>
  </si>
  <si>
    <t>103431</t>
  </si>
  <si>
    <t>NKA-060621</t>
  </si>
  <si>
    <t>2025-05-21 14:02:00.000</t>
  </si>
  <si>
    <t>NML-060622</t>
  </si>
  <si>
    <t>105459</t>
  </si>
  <si>
    <t>NKA-060584</t>
  </si>
  <si>
    <t>2025-05-13 13:22:00.000</t>
  </si>
  <si>
    <t>2025-05-22 10:06:00.000</t>
  </si>
  <si>
    <t>NML-060585</t>
  </si>
  <si>
    <t>105719</t>
  </si>
  <si>
    <t>NKA-058980</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</si>
  <si>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</si>
  <si>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</si>
  <si>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</si>
  <si>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</si>
  <si>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</si>
  <si>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</si>
  <si>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</si>
  <si>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</si>
  <si>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</si>
  <si>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</si>
  <si>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</si>
  <si>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</si>
  <si>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</si>
  <si>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</si>
  <si>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</si>
  <si>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</si>
  <si>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</si>
  <si>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</si>
  <si>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</si>
  <si>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</si>
  <si>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</si>
  <si>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</si>
  <si>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</si>
  <si>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</si>
  <si>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</si>
  <si>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</si>
  <si>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</si>
  <si>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</si>
  <si>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</si>
  <si>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</si>
  <si>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</si>
  <si>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Alpha Solutions A/S</t>
  </si>
  <si>
    <t>103412</t>
  </si>
  <si>
    <t>NKA-060743</t>
  </si>
  <si>
    <t xml:space="preserve">afventer installation </t>
  </si>
  <si>
    <t>Alphadyne Asset Management (Europe) A/S</t>
  </si>
  <si>
    <t>102644</t>
  </si>
  <si>
    <t>NKA-059831</t>
  </si>
  <si>
    <t xml:space="preserve">Afventer COLT i UK </t>
  </si>
  <si>
    <t>NKA-059834</t>
  </si>
  <si>
    <t>2025-04-14 12:15:00.000</t>
  </si>
  <si>
    <t>2025-04-22 14:20:00.000</t>
  </si>
  <si>
    <t>Alumichem A/S</t>
  </si>
  <si>
    <t>105803</t>
  </si>
  <si>
    <t>NKA-060897</t>
  </si>
  <si>
    <t>NKA-060898</t>
  </si>
  <si>
    <t>Alveus Therapeutics ApS</t>
  </si>
  <si>
    <t>105827</t>
  </si>
  <si>
    <t>NKA-060821</t>
  </si>
  <si>
    <t>2025-05-19 14:33:00.000</t>
  </si>
  <si>
    <t>2025-05-20 12:59:00.000</t>
  </si>
  <si>
    <t>Afventer prov for håndtering af IPv6 adresser</t>
  </si>
  <si>
    <t>Anchor Lab K/S</t>
  </si>
  <si>
    <t>103946</t>
  </si>
  <si>
    <t>NKA-032881</t>
  </si>
  <si>
    <t>Andersen-Andersen ApS</t>
  </si>
  <si>
    <t>105420</t>
  </si>
  <si>
    <t>NKA-060619</t>
  </si>
  <si>
    <t>2025-05-22 10:30:00.000</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</si>
  <si>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</si>
  <si>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</si>
  <si>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</si>
  <si>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</si>
  <si>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</si>
  <si>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</si>
  <si>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</si>
  <si>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</si>
  <si>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</si>
  <si>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</si>
  <si>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</si>
  <si>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</si>
  <si>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</si>
  <si>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</si>
  <si>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</si>
  <si>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</si>
  <si>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</si>
  <si>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NKA-060102</t>
  </si>
  <si>
    <t>2025-05-20 10:14:00.000</t>
  </si>
  <si>
    <t>NKA-060105</t>
  </si>
  <si>
    <t>NKA-060108</t>
  </si>
  <si>
    <t>NKA-060111</t>
  </si>
  <si>
    <t>NKA-060114</t>
  </si>
  <si>
    <t>NMA-060104</t>
  </si>
  <si>
    <t>NMA-060107</t>
  </si>
  <si>
    <t>NMA-060110</t>
  </si>
  <si>
    <t>NMA-060113</t>
  </si>
  <si>
    <t>NMA-060116</t>
  </si>
  <si>
    <t>NSW-060103</t>
  </si>
  <si>
    <t>NSW-060106</t>
  </si>
  <si>
    <t>NSW-060109</t>
  </si>
  <si>
    <t>NSW-060112</t>
  </si>
  <si>
    <t>NSW-060115</t>
  </si>
  <si>
    <t>Bauer Media ApS</t>
  </si>
  <si>
    <t>105736</t>
  </si>
  <si>
    <t>NKA-035834</t>
  </si>
  <si>
    <t>2021-10-19</t>
  </si>
  <si>
    <t>2021-12-17 08:34:00.000</t>
  </si>
  <si>
    <t>2022-01-12</t>
  </si>
  <si>
    <t>BEGRAVELSESFORRETNINGEN DEN SIDSTEREJSE V/SOLVEJG RITZAU</t>
  </si>
  <si>
    <t>105398</t>
  </si>
  <si>
    <t>NKA-060598</t>
  </si>
  <si>
    <t>2025-08-31</t>
  </si>
  <si>
    <t>Begroni ApS</t>
  </si>
  <si>
    <t>105973</t>
  </si>
  <si>
    <t>NKA-060879</t>
  </si>
  <si>
    <t>Bilfinger Life Science GmbH</t>
  </si>
  <si>
    <t>105678</t>
  </si>
  <si>
    <t>NKA-060871</t>
  </si>
  <si>
    <t>Blue Ocean Robotics ApS</t>
  </si>
  <si>
    <t>105746</t>
  </si>
  <si>
    <t>NKA-060761</t>
  </si>
  <si>
    <t>2025-05-21 13:49:00.000</t>
  </si>
  <si>
    <t>Afventer svar fra kunden på info omkring DC/Rack</t>
  </si>
  <si>
    <t>Blueprint</t>
  </si>
  <si>
    <t>100868</t>
  </si>
  <si>
    <t>NKA-057898</t>
  </si>
  <si>
    <t>Boligforeningen Grønløkken</t>
  </si>
  <si>
    <t>107620-002</t>
  </si>
  <si>
    <t>C36637-1136771-01</t>
  </si>
  <si>
    <t>107620-002-001</t>
  </si>
  <si>
    <t>C36637-1136772-01</t>
  </si>
  <si>
    <t>107620-002-002</t>
  </si>
  <si>
    <t>Need Provisioning on this project</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</si>
  <si>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</si>
  <si>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</si>
  <si>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</si>
  <si>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</si>
  <si>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</si>
  <si>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</si>
  <si>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</si>
  <si>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</si>
  <si>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</si>
  <si>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</si>
  <si>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</si>
  <si>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</si>
  <si>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</si>
  <si>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</si>
  <si>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</si>
  <si>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</si>
  <si>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</si>
  <si>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</si>
  <si>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</si>
  <si>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</si>
  <si>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</si>
  <si>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</si>
  <si>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</si>
  <si>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</si>
  <si>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</si>
  <si>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</si>
  <si>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</si>
  <si>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</si>
  <si>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</si>
  <si>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</si>
  <si>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</si>
  <si>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</si>
  <si>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Borgernær Psykiatri Danmark P/S</t>
  </si>
  <si>
    <t>105656</t>
  </si>
  <si>
    <t>NKA-060762</t>
  </si>
  <si>
    <t>2025-05-19 10:25:00.000</t>
  </si>
  <si>
    <t>2025-05-19 13:20:00.000</t>
  </si>
  <si>
    <t>NML-060763</t>
  </si>
  <si>
    <t>Eltel uge 25</t>
  </si>
  <si>
    <t>Britt Sisseck</t>
  </si>
  <si>
    <t>97827</t>
  </si>
  <si>
    <t>NKA-060422</t>
  </si>
  <si>
    <t>2025-05-15 13:53:00.000</t>
  </si>
  <si>
    <t>NMA-060424</t>
  </si>
  <si>
    <t>NSW-060423</t>
  </si>
  <si>
    <t>C.F. Møller Norge AS</t>
  </si>
  <si>
    <t>105249</t>
  </si>
  <si>
    <t>NKA-060465</t>
  </si>
  <si>
    <t>Need Provisioning on this project- SW 6 june clock 12</t>
  </si>
  <si>
    <t>Cadesign base A/S</t>
  </si>
  <si>
    <t>102065-030</t>
  </si>
  <si>
    <t>C32152-1135219-01</t>
  </si>
  <si>
    <t>102065-030-001</t>
  </si>
  <si>
    <t>C32152-1135220-01</t>
  </si>
  <si>
    <t>102065-030-002</t>
  </si>
  <si>
    <t>C32152-1135221-01</t>
  </si>
  <si>
    <t>102065-030-003</t>
  </si>
  <si>
    <t>Afventer installation - Eltel uge 24</t>
  </si>
  <si>
    <t>104899</t>
  </si>
  <si>
    <t>NKA-060054</t>
  </si>
  <si>
    <t>2025-04-03 09:32:00.000</t>
  </si>
  <si>
    <t>2025-04-07 09:00:00.000</t>
  </si>
  <si>
    <t>NML-060055</t>
  </si>
  <si>
    <t>Cafe Under uret ApS</t>
  </si>
  <si>
    <t>105870</t>
  </si>
  <si>
    <t>NKA-058713</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</si>
  <si>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</si>
  <si>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</si>
  <si>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</si>
  <si>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</si>
  <si>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</si>
  <si>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</si>
  <si>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</si>
  <si>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</si>
  <si>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</si>
  <si>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</si>
  <si>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</si>
  <si>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</si>
  <si>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</si>
  <si>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</si>
  <si>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</si>
  <si>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</si>
  <si>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</si>
  <si>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</si>
  <si>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</si>
  <si>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</si>
  <si>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</si>
  <si>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</si>
  <si>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</si>
  <si>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</si>
  <si>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</si>
  <si>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</si>
  <si>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</si>
  <si>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</si>
  <si>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</si>
  <si>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</si>
  <si>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</si>
  <si>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</si>
  <si>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</si>
  <si>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</si>
  <si>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</si>
  <si>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</si>
  <si>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</si>
  <si>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</si>
  <si>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</si>
  <si>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</si>
  <si>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</si>
  <si>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</si>
  <si>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</si>
  <si>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</si>
  <si>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</si>
  <si>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</si>
  <si>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</si>
  <si>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</si>
  <si>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Cematech ApS</t>
  </si>
  <si>
    <t>102720</t>
  </si>
  <si>
    <t>NDD-059955</t>
  </si>
  <si>
    <t>NKA-059954</t>
  </si>
  <si>
    <t>NML-059956</t>
  </si>
  <si>
    <t>CENTERFORENINGEN RO´S TORV F.M.B.A.</t>
  </si>
  <si>
    <t>93246</t>
  </si>
  <si>
    <t>NKA-052598</t>
  </si>
  <si>
    <t>2023-05-22</t>
  </si>
  <si>
    <t>2024-06-19 13:54:00.000</t>
  </si>
  <si>
    <t>2024-06-19 13:55:00.000</t>
  </si>
  <si>
    <t>NMA-052599</t>
  </si>
  <si>
    <t>2023-12-22</t>
  </si>
  <si>
    <t>Zen omlægning</t>
  </si>
  <si>
    <t>NSW-052600</t>
  </si>
  <si>
    <t>Eltel uge 23</t>
  </si>
  <si>
    <t>Chatservice ApS</t>
  </si>
  <si>
    <t>105285</t>
  </si>
  <si>
    <t>NKA-060436</t>
  </si>
  <si>
    <t>2025-05-08 15:44:00.000</t>
  </si>
  <si>
    <t>2025-05-13 08:09:00.000</t>
  </si>
  <si>
    <t>CIC Operations Odense ApS</t>
  </si>
  <si>
    <t>98795</t>
  </si>
  <si>
    <t>NKA-057086</t>
  </si>
  <si>
    <t>2025-04-04 09:58:00.000</t>
  </si>
  <si>
    <t>2025-05-02 11:09:00.000</t>
  </si>
  <si>
    <t>SV 28/5</t>
  </si>
  <si>
    <t>Cim Industrial Systems A/S</t>
  </si>
  <si>
    <t>105797</t>
  </si>
  <si>
    <t>NKA-060770</t>
  </si>
  <si>
    <t>2025-05-16 11:44:00.000</t>
  </si>
  <si>
    <t>2025-05-20 08:31:00.000</t>
  </si>
  <si>
    <t>Compugroup Medical Denmark A/S</t>
  </si>
  <si>
    <t>101944-014</t>
  </si>
  <si>
    <t>C32025-1134067-01</t>
  </si>
  <si>
    <t>101944-014-001</t>
  </si>
  <si>
    <t>C32025-1134069-01</t>
  </si>
  <si>
    <t>101944-014-003</t>
  </si>
  <si>
    <t>Conaxess Trade Denmark A/S</t>
  </si>
  <si>
    <t>105335</t>
  </si>
  <si>
    <t>NKA-060765</t>
  </si>
  <si>
    <t>Dan-Revision Taastrup ApS</t>
  </si>
  <si>
    <t>104848</t>
  </si>
  <si>
    <t>NKA-060222</t>
  </si>
  <si>
    <t>2025-09-22</t>
  </si>
  <si>
    <t>NML-060221</t>
  </si>
  <si>
    <t>Cematech uge 23</t>
  </si>
  <si>
    <t>Dansk It</t>
  </si>
  <si>
    <t>105023</t>
  </si>
  <si>
    <t>NKA-060359</t>
  </si>
  <si>
    <t>2025-05-06 14:17:00.000</t>
  </si>
  <si>
    <t>2025-05-14 13:22:00.000</t>
  </si>
  <si>
    <t>NML-060360</t>
  </si>
  <si>
    <t>Dansk Turbo Teknik A/S</t>
  </si>
  <si>
    <t>105272</t>
  </si>
  <si>
    <t>NKA-060668</t>
  </si>
  <si>
    <t>Danske Advokater</t>
  </si>
  <si>
    <t>103584</t>
  </si>
  <si>
    <t>NKA-005674</t>
  </si>
  <si>
    <t>2013-09-30</t>
  </si>
  <si>
    <t>2013-11-28 15:59:00.000</t>
  </si>
  <si>
    <t>2013-11-28 16:00:00.000</t>
  </si>
  <si>
    <t>Cematech uge 22</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</si>
  <si>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</si>
  <si>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</si>
  <si>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</si>
  <si>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</si>
  <si>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</si>
  <si>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</si>
  <si>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</si>
  <si>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</si>
  <si>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</si>
  <si>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</si>
  <si>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</si>
  <si>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</si>
  <si>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</si>
  <si>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</si>
  <si>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</si>
  <si>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</si>
  <si>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</si>
  <si>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</si>
  <si>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</si>
  <si>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</si>
  <si>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</si>
  <si>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</si>
  <si>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</si>
  <si>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</si>
  <si>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</si>
  <si>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</si>
  <si>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</si>
  <si>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</si>
  <si>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</si>
  <si>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</si>
  <si>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</si>
  <si>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</si>
  <si>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Dollarstore ApS</t>
  </si>
  <si>
    <t>105770</t>
  </si>
  <si>
    <t>NKA-060766</t>
  </si>
  <si>
    <t>2025-05-16 14:37:00.000</t>
  </si>
  <si>
    <t>Ecotree International ApS</t>
  </si>
  <si>
    <t>105782</t>
  </si>
  <si>
    <t>NKA-060788</t>
  </si>
  <si>
    <t>Emineral A/S</t>
  </si>
  <si>
    <t>105749</t>
  </si>
  <si>
    <t>NKA-060767</t>
  </si>
  <si>
    <t>2025-05-20 10:00:00.000</t>
  </si>
  <si>
    <t>2025-05-23 13:00:00.000</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</si>
  <si>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</si>
  <si>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</si>
  <si>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</si>
  <si>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</si>
  <si>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</si>
  <si>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</si>
  <si>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</si>
  <si>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</si>
  <si>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</si>
  <si>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</si>
  <si>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</si>
  <si>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</si>
  <si>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</si>
  <si>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</si>
  <si>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</si>
  <si>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</si>
  <si>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</si>
  <si>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</si>
  <si>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</si>
  <si>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</si>
  <si>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No trunk in HAl 5-Tåstrup-Need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</si>
  <si>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</si>
  <si>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</si>
  <si>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</si>
  <si>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</si>
  <si>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</si>
  <si>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</si>
  <si>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</si>
  <si>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</si>
  <si>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</si>
  <si>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</si>
  <si>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</si>
  <si>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</si>
  <si>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</si>
  <si>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</si>
  <si>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</si>
  <si>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</si>
  <si>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</si>
  <si>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</si>
  <si>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</si>
  <si>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</si>
  <si>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</si>
  <si>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</si>
  <si>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</si>
  <si>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</si>
  <si>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</si>
  <si>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</si>
  <si>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</si>
  <si>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</si>
  <si>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</si>
  <si>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</si>
  <si>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</si>
  <si>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</si>
  <si>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</si>
  <si>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</si>
  <si>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</si>
  <si>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</si>
  <si>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</si>
  <si>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</si>
  <si>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</si>
  <si>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</si>
  <si>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</si>
  <si>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</si>
  <si>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</si>
  <si>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</si>
  <si>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</si>
  <si>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</si>
  <si>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</si>
  <si>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</si>
  <si>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</si>
  <si>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</si>
  <si>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</si>
  <si>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Martin B uge 22</t>
  </si>
  <si>
    <t>Flexdanmark</t>
  </si>
  <si>
    <t>102845-005</t>
  </si>
  <si>
    <t>C32515-1136586-01</t>
  </si>
  <si>
    <t>102845-005-001</t>
  </si>
  <si>
    <t>C32515-1136587-01</t>
  </si>
  <si>
    <t>102845-005-002</t>
  </si>
  <si>
    <t>C32515-1136588-01</t>
  </si>
  <si>
    <t>102845-005-003</t>
  </si>
  <si>
    <t>Floating Power Plant A/S</t>
  </si>
  <si>
    <t>105835</t>
  </si>
  <si>
    <t>NKA-060824</t>
  </si>
  <si>
    <t>Eltel uge 22</t>
  </si>
  <si>
    <t>Fondsmæglerselskabet Marselis A/S</t>
  </si>
  <si>
    <t>104901</t>
  </si>
  <si>
    <t>NKA-060079</t>
  </si>
  <si>
    <t>2025-04-30 14:25:00.000</t>
  </si>
  <si>
    <t>2025-05-08 12:20:00.000</t>
  </si>
  <si>
    <t>Foreningshuset Sundholm8</t>
  </si>
  <si>
    <t>84553</t>
  </si>
  <si>
    <t>NKA-046136</t>
  </si>
  <si>
    <t>Lars Gottschalck</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</si>
  <si>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</si>
  <si>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</si>
  <si>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</si>
  <si>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</si>
  <si>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</si>
  <si>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</si>
  <si>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</si>
  <si>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</si>
  <si>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</si>
  <si>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</si>
  <si>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</si>
  <si>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</si>
  <si>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</si>
  <si>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</si>
  <si>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</si>
  <si>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</si>
  <si>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</si>
  <si>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</si>
  <si>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</si>
  <si>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</si>
  <si>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</si>
  <si>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</si>
  <si>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Eltel uge 21</t>
  </si>
  <si>
    <t>GORM x ENVISION A/S</t>
  </si>
  <si>
    <t>103391</t>
  </si>
  <si>
    <t>NKA-059820</t>
  </si>
  <si>
    <t>2024-03-26</t>
  </si>
  <si>
    <t>2025-04-23 09:27:00.000</t>
  </si>
  <si>
    <t>2025-04-30 07:40:00.000</t>
  </si>
  <si>
    <t>FE week 22</t>
  </si>
  <si>
    <t>Grazper Technologies ApS</t>
  </si>
  <si>
    <t>107630-003</t>
  </si>
  <si>
    <t>C36646-1136970-01</t>
  </si>
  <si>
    <t>107630-003-001</t>
  </si>
  <si>
    <t>C36646-1136971-01</t>
  </si>
  <si>
    <t>107630-003-002</t>
  </si>
  <si>
    <t>C36646-1136974-01</t>
  </si>
  <si>
    <t>107630-003-004</t>
  </si>
  <si>
    <t>Skal først leveres til oktober</t>
  </si>
  <si>
    <t>GREEN STORAGE A/S</t>
  </si>
  <si>
    <t>95021</t>
  </si>
  <si>
    <t>NKA-054920</t>
  </si>
  <si>
    <t>Green Therma ApS</t>
  </si>
  <si>
    <t>105987</t>
  </si>
  <si>
    <t>NKA-060900</t>
  </si>
  <si>
    <t>GROH Engineering A/S</t>
  </si>
  <si>
    <t>105801</t>
  </si>
  <si>
    <t>NKA-060887</t>
  </si>
  <si>
    <t>Gustaf Fagerberg A/S</t>
  </si>
  <si>
    <t>102958</t>
  </si>
  <si>
    <t>NKA-060519</t>
  </si>
  <si>
    <t>2024-04-30</t>
  </si>
  <si>
    <t>On track - service vindue</t>
  </si>
  <si>
    <t>H+ A/S</t>
  </si>
  <si>
    <t>105390</t>
  </si>
  <si>
    <t>NKA-035285</t>
  </si>
  <si>
    <t>2021-06-16</t>
  </si>
  <si>
    <t>2021-11-10 15:08:00.000</t>
  </si>
  <si>
    <t>2021-12-01</t>
  </si>
  <si>
    <t>AFventer intern/ekstern afklaring omkring nogle ting vedr. DC</t>
  </si>
  <si>
    <t>Hallerupnet ApS</t>
  </si>
  <si>
    <t>103076</t>
  </si>
  <si>
    <t>NDD-059810</t>
  </si>
  <si>
    <t>NKA-043808</t>
  </si>
  <si>
    <t>2022-09-05</t>
  </si>
  <si>
    <t>NKA-059809</t>
  </si>
  <si>
    <t>NKA-059811</t>
  </si>
  <si>
    <t>NRS-043807</t>
  </si>
  <si>
    <t>NRS-059808</t>
  </si>
  <si>
    <t>Hedema A/S</t>
  </si>
  <si>
    <t>105888</t>
  </si>
  <si>
    <t>NKA-060842</t>
  </si>
  <si>
    <t>2025-05-26 13:22:00.000</t>
  </si>
  <si>
    <t>ZEN omlægning - afventer afvikling</t>
  </si>
  <si>
    <t>Heimstaden Flintholm Kollegiet ApS</t>
  </si>
  <si>
    <t>94367</t>
  </si>
  <si>
    <t>NKA-053529</t>
  </si>
  <si>
    <t>2024-03-05</t>
  </si>
  <si>
    <t>2024-03-06 09:30:00.000</t>
  </si>
  <si>
    <t>2024-03-06 09:31:00.000</t>
  </si>
  <si>
    <t>Hesehus A/S</t>
  </si>
  <si>
    <t>104734-010</t>
  </si>
  <si>
    <t>C34237-1134236-01</t>
  </si>
  <si>
    <t>104734-010-001</t>
  </si>
  <si>
    <t>C34237-1134237-01</t>
  </si>
  <si>
    <t>104734-010-002</t>
  </si>
  <si>
    <t>Got new dates from Fiber PM</t>
  </si>
  <si>
    <t>C34237-1134238-01</t>
  </si>
  <si>
    <t>104734-010-003</t>
  </si>
  <si>
    <t>Martin Henneberg uge 31</t>
  </si>
  <si>
    <t>Holtec Automatic A/S</t>
  </si>
  <si>
    <t>100768</t>
  </si>
  <si>
    <t>NKA-058900</t>
  </si>
  <si>
    <t>Infolink ApS</t>
  </si>
  <si>
    <t>105611</t>
  </si>
  <si>
    <t>NKA-060865</t>
  </si>
  <si>
    <t>Institutionen Thomas P.Hejles Ungdomshus</t>
  </si>
  <si>
    <t>105308</t>
  </si>
  <si>
    <t>NKA-060437</t>
  </si>
  <si>
    <t>2025-05-15 14:18:00.000</t>
  </si>
  <si>
    <t>2025-05-20 10:09:00.000</t>
  </si>
  <si>
    <t>Need prov to order FE</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</si>
  <si>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</si>
  <si>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</si>
  <si>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</si>
  <si>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</si>
  <si>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</si>
  <si>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</si>
  <si>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</si>
  <si>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</si>
  <si>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</si>
  <si>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</si>
  <si>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</si>
  <si>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</si>
  <si>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</si>
  <si>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</si>
  <si>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</si>
  <si>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</si>
  <si>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</si>
  <si>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</si>
  <si>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</si>
  <si>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</si>
  <si>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</si>
  <si>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</si>
  <si>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</si>
  <si>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</si>
  <si>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</si>
  <si>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</si>
  <si>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Itino A/S</t>
  </si>
  <si>
    <t>105361</t>
  </si>
  <si>
    <t>NKA-060899</t>
  </si>
  <si>
    <t>Waiting for a delivery date</t>
  </si>
  <si>
    <t>Jeudan A/S</t>
  </si>
  <si>
    <t>105215</t>
  </si>
  <si>
    <t>NKA-060361</t>
  </si>
  <si>
    <t>Keepers ApS</t>
  </si>
  <si>
    <t>102668</t>
  </si>
  <si>
    <t>NKA-059862</t>
  </si>
  <si>
    <t>Kibodan A/S</t>
  </si>
  <si>
    <t>105720</t>
  </si>
  <si>
    <t>NKA-060834</t>
  </si>
  <si>
    <t>Kirkebjerg Køreskole ApS</t>
  </si>
  <si>
    <t>85903</t>
  </si>
  <si>
    <t>NKA-046870</t>
  </si>
  <si>
    <t>2023-02-17</t>
  </si>
  <si>
    <t>2025-05-07 14:09:00.000</t>
  </si>
  <si>
    <t>2023-05-04</t>
  </si>
  <si>
    <t>Kjærgaard A/S</t>
  </si>
  <si>
    <t>105283</t>
  </si>
  <si>
    <t>NKA-060851</t>
  </si>
  <si>
    <t>Skal aftales SV for</t>
  </si>
  <si>
    <t>93908</t>
  </si>
  <si>
    <t>NKA-053097</t>
  </si>
  <si>
    <t>2024-02-22 14:28:00.000</t>
  </si>
  <si>
    <t>2024-02-16 11:04:00.000</t>
  </si>
  <si>
    <t>2024-03-08</t>
  </si>
  <si>
    <t>NML-053098</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</si>
  <si>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</si>
  <si>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</si>
  <si>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</si>
  <si>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</si>
  <si>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</si>
  <si>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</si>
  <si>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</si>
  <si>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</si>
  <si>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</si>
  <si>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</si>
  <si>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</si>
  <si>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</si>
  <si>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</si>
  <si>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</si>
  <si>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</si>
  <si>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</si>
  <si>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</si>
  <si>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</si>
  <si>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</si>
  <si>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</si>
  <si>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</si>
  <si>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</si>
  <si>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</si>
  <si>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</si>
  <si>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</si>
  <si>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</si>
  <si>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</si>
  <si>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Langebæk Lægehus, Alment Praktiserende Læger ApS</t>
  </si>
  <si>
    <t>105962</t>
  </si>
  <si>
    <t>NKA-060872</t>
  </si>
  <si>
    <t>LEMAN A/S</t>
  </si>
  <si>
    <t>105301</t>
  </si>
  <si>
    <t>NKA-060555</t>
  </si>
  <si>
    <t>2025-05-06 14:33:00.000</t>
  </si>
  <si>
    <t>2025-05-22 12:51:00.000</t>
  </si>
  <si>
    <t>Lokalbolig Hvidovre ApS</t>
  </si>
  <si>
    <t>103266</t>
  </si>
  <si>
    <t>NKA-059865</t>
  </si>
  <si>
    <t>2025-05-02 10:47:00.000</t>
  </si>
  <si>
    <t>2025-05-16 11:22:00.000</t>
  </si>
  <si>
    <t>NMA-059864</t>
  </si>
  <si>
    <t>NSW-059863</t>
  </si>
  <si>
    <t>afventer SV dato</t>
  </si>
  <si>
    <t>Ls Montage ApS</t>
  </si>
  <si>
    <t>100378</t>
  </si>
  <si>
    <t>NKA-056963</t>
  </si>
  <si>
    <t>Lucky Joe ApS</t>
  </si>
  <si>
    <t>105975</t>
  </si>
  <si>
    <t>NKA-060895</t>
  </si>
  <si>
    <t>MOBILXPERTEN ApS</t>
  </si>
  <si>
    <t>103839</t>
  </si>
  <si>
    <t>NKA-060352</t>
  </si>
  <si>
    <t>2025-05-09 12:53:00.000</t>
  </si>
  <si>
    <t>Afventer Netplan</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</si>
  <si>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</si>
  <si>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</si>
  <si>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</si>
  <si>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</si>
  <si>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</si>
  <si>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</si>
  <si>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</si>
  <si>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</si>
  <si>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</si>
  <si>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</si>
  <si>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</si>
  <si>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</si>
  <si>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</si>
  <si>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</si>
  <si>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</si>
  <si>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</si>
  <si>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</si>
  <si>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</si>
  <si>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2025-05-26 12:30:00.000</t>
  </si>
  <si>
    <t>Eltel uge 24</t>
  </si>
  <si>
    <t>Najell Denmark ApS</t>
  </si>
  <si>
    <t>105329</t>
  </si>
  <si>
    <t>NKA-060534</t>
  </si>
  <si>
    <t>2025-05-13 13:00:00.000</t>
  </si>
  <si>
    <t>2025-05-20 13:32:00.000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</si>
  <si>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</si>
  <si>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</si>
  <si>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</si>
  <si>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</si>
  <si>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</si>
  <si>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</si>
  <si>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</si>
  <si>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</si>
  <si>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</si>
  <si>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</si>
  <si>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</si>
  <si>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</si>
  <si>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Ntrakker AB</t>
  </si>
  <si>
    <t>106002-016</t>
  </si>
  <si>
    <t>C35287-1136087-01</t>
  </si>
  <si>
    <t>106002-016-001</t>
  </si>
  <si>
    <t>C35287-1136088-01</t>
  </si>
  <si>
    <t>106002-016-002</t>
  </si>
  <si>
    <t>NØRGÅRD MIKKELSEN REKLAMEBUREAU A/S</t>
  </si>
  <si>
    <t>102585</t>
  </si>
  <si>
    <t>NKA-059894</t>
  </si>
  <si>
    <t>2025-04-04 08:57:00.000</t>
  </si>
  <si>
    <t>2025-05-15 12:08:00.000</t>
  </si>
  <si>
    <t>Klarmeldt på byggestrøm</t>
  </si>
  <si>
    <t>Oreco A/S</t>
  </si>
  <si>
    <t>103235</t>
  </si>
  <si>
    <t>NKA-059760</t>
  </si>
  <si>
    <t>2025-04-03 09:38:00.000</t>
  </si>
  <si>
    <t>2025-04-03 09:39:00.000</t>
  </si>
  <si>
    <t>Our Units ApS</t>
  </si>
  <si>
    <t>104852</t>
  </si>
  <si>
    <t>NKA-060530</t>
  </si>
  <si>
    <t>NML-060531</t>
  </si>
  <si>
    <t>Oustrupgård Agro ApS</t>
  </si>
  <si>
    <t>97994</t>
  </si>
  <si>
    <t>NKA-056743</t>
  </si>
  <si>
    <t>2024-10-18</t>
  </si>
  <si>
    <t>levering november</t>
  </si>
  <si>
    <t>Penta Advokater A/S</t>
  </si>
  <si>
    <t>105456</t>
  </si>
  <si>
    <t>NKA-013625</t>
  </si>
  <si>
    <t>105457</t>
  </si>
  <si>
    <t>NKA-060629</t>
  </si>
  <si>
    <t>2025-10-17</t>
  </si>
  <si>
    <t>2025-11-01</t>
  </si>
  <si>
    <t>Data center lacks capacity/need to Confirm ME Trunks</t>
  </si>
  <si>
    <t>Perspektiva IT ApS</t>
  </si>
  <si>
    <t>100657</t>
  </si>
  <si>
    <t>NKA-059019</t>
  </si>
  <si>
    <t>2025-05-20 13:25:00.000</t>
  </si>
  <si>
    <t>NKA-059020</t>
  </si>
  <si>
    <t>2025-05-20 13:26:00.000</t>
  </si>
  <si>
    <t>PM-SOLUTIONS APS</t>
  </si>
  <si>
    <t>105767</t>
  </si>
  <si>
    <t>NKA-060790</t>
  </si>
  <si>
    <t>2025-05-23 07:05:00.000</t>
  </si>
  <si>
    <t>Polaris Management A/S</t>
  </si>
  <si>
    <t>94828</t>
  </si>
  <si>
    <t>NKA-054033</t>
  </si>
  <si>
    <t>2024-04-29</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</si>
  <si>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</si>
  <si>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</si>
  <si>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</si>
  <si>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</si>
  <si>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</si>
  <si>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</si>
  <si>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</si>
  <si>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</si>
  <si>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</si>
  <si>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</si>
  <si>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</si>
  <si>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</si>
  <si>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</si>
  <si>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</si>
  <si>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</si>
  <si>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</si>
  <si>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</si>
  <si>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</si>
  <si>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</si>
  <si>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PROJECT OPEN ApS</t>
  </si>
  <si>
    <t>107619-003</t>
  </si>
  <si>
    <t>C36636-1136796-01</t>
  </si>
  <si>
    <t>107619-003-001</t>
  </si>
  <si>
    <t>C36636-1136797-01</t>
  </si>
  <si>
    <t>107619-003-002</t>
  </si>
  <si>
    <t>C36636-1136798-01</t>
  </si>
  <si>
    <t>107619-003-003</t>
  </si>
  <si>
    <t>Nyt SV skal sættes op</t>
  </si>
  <si>
    <t>Pålsson Arkitekter A/S</t>
  </si>
  <si>
    <t>105003</t>
  </si>
  <si>
    <t>NKA-040572</t>
  </si>
  <si>
    <t>2022-02-23</t>
  </si>
  <si>
    <t>2022-03-10 10:11:00.000</t>
  </si>
  <si>
    <t>2022-02-16 19:53:00.000</t>
  </si>
  <si>
    <t>2022-03-31</t>
  </si>
  <si>
    <t>RackPeople ApS</t>
  </si>
  <si>
    <t>105593</t>
  </si>
  <si>
    <t>NKA-026942</t>
  </si>
  <si>
    <t>2019-02-05</t>
  </si>
  <si>
    <t>2019-02-05 14:32:00.000</t>
  </si>
  <si>
    <t>2019-02-06 15:00:00.000</t>
  </si>
  <si>
    <t>2019-04-30</t>
  </si>
  <si>
    <t>NML-060841</t>
  </si>
  <si>
    <t>Uge 23 GC Kjeld W</t>
  </si>
  <si>
    <t>RareWine ApS</t>
  </si>
  <si>
    <t>104737</t>
  </si>
  <si>
    <t>NKA-060533</t>
  </si>
  <si>
    <t>2025-05-05 12:59:00.000</t>
  </si>
  <si>
    <t>2025-05-14 10:56:00.000</t>
  </si>
  <si>
    <t>afventer dato fra kunden for SV</t>
  </si>
  <si>
    <t>Rasmussen Skilte ApS</t>
  </si>
  <si>
    <t>102434</t>
  </si>
  <si>
    <t>NKA-036506</t>
  </si>
  <si>
    <t>NMA-058842</t>
  </si>
  <si>
    <t>NSW-058843</t>
  </si>
  <si>
    <t>Riverty Services Denmark A/S</t>
  </si>
  <si>
    <t>104661</t>
  </si>
  <si>
    <t>NKA-060039</t>
  </si>
  <si>
    <t>2025-04-10 12:12:00.000</t>
  </si>
  <si>
    <t>2025-05-12 07:43:00.000</t>
  </si>
  <si>
    <t>NML-060040</t>
  </si>
  <si>
    <t>GC Norge</t>
  </si>
  <si>
    <t>Rosendahl Design Group A/S</t>
  </si>
  <si>
    <t>102302</t>
  </si>
  <si>
    <t>NKA-058845</t>
  </si>
  <si>
    <t>Sentry Technologies ApS</t>
  </si>
  <si>
    <t>105697</t>
  </si>
  <si>
    <t>NKA-060764</t>
  </si>
  <si>
    <t>2025-05-16 12:44:00.000</t>
  </si>
  <si>
    <t>2025-05-20 10:53:00.000</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</si>
  <si>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</si>
  <si>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</si>
  <si>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</si>
  <si>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</si>
  <si>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</si>
  <si>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</si>
  <si>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</si>
  <si>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</si>
  <si>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</si>
  <si>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</si>
  <si>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</si>
  <si>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</si>
  <si>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</si>
  <si>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</si>
  <si>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</si>
  <si>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</si>
  <si>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Sirius Advokater I/S</t>
  </si>
  <si>
    <t>101069</t>
  </si>
  <si>
    <t>NKA-025416</t>
  </si>
  <si>
    <t>2018-08-29</t>
  </si>
  <si>
    <t>2018-08-29 11:03:00.000</t>
  </si>
  <si>
    <t>2018-08-30 14:49:00.000</t>
  </si>
  <si>
    <t>NML-060828</t>
  </si>
  <si>
    <t>Skypuzzler ApS</t>
  </si>
  <si>
    <t>105744</t>
  </si>
  <si>
    <t>NKA-060769</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</si>
  <si>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</si>
  <si>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</si>
  <si>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</si>
  <si>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</si>
  <si>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</si>
  <si>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</si>
  <si>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</si>
  <si>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</si>
  <si>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</si>
  <si>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</si>
  <si>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</si>
  <si>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</si>
  <si>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NMA-059172</t>
  </si>
  <si>
    <t>NSW-059173</t>
  </si>
  <si>
    <t>Sofigate ApS</t>
  </si>
  <si>
    <t>105312</t>
  </si>
  <si>
    <t>NKA-060442</t>
  </si>
  <si>
    <t>2025-04-28 15:13:00.000</t>
  </si>
  <si>
    <t>2025-04-28 10:11:00.000</t>
  </si>
  <si>
    <t>Space Composite Structures DENMARK APS</t>
  </si>
  <si>
    <t>100398</t>
  </si>
  <si>
    <t>NKA-060586</t>
  </si>
  <si>
    <t>2025-05-21 10:14:00.000</t>
  </si>
  <si>
    <t>Space gaming ApS</t>
  </si>
  <si>
    <t>101332</t>
  </si>
  <si>
    <t>NKA-030643</t>
  </si>
  <si>
    <t>2020-05-29</t>
  </si>
  <si>
    <t>2020-06-08 14:22:00.000</t>
  </si>
  <si>
    <t>2020-07-09 13:47:00.000</t>
  </si>
  <si>
    <t>2020-07-27</t>
  </si>
  <si>
    <t>NMA-057699</t>
  </si>
  <si>
    <t>NSW-057698</t>
  </si>
  <si>
    <t>Sparta Atletik og Løb ApS</t>
  </si>
  <si>
    <t>107635-002</t>
  </si>
  <si>
    <t>B36652-1137048-01</t>
  </si>
  <si>
    <t>107635-002-001</t>
  </si>
  <si>
    <t>2025-09-25</t>
  </si>
  <si>
    <t>B36652-1137049-01</t>
  </si>
  <si>
    <t>107635-002-002</t>
  </si>
  <si>
    <t>B36652-1137050-01</t>
  </si>
  <si>
    <t>107635-002-003</t>
  </si>
  <si>
    <t>B36652-1137051-01</t>
  </si>
  <si>
    <t>107635-002-004</t>
  </si>
  <si>
    <t>C36652-1137052-01</t>
  </si>
  <si>
    <t>107635-002-005</t>
  </si>
  <si>
    <t>C36652-1137053-01</t>
  </si>
  <si>
    <t>107635-002-006</t>
  </si>
  <si>
    <t>SV aftalt</t>
  </si>
  <si>
    <t>Sulzer Pumps Denmark A/S</t>
  </si>
  <si>
    <t>102723</t>
  </si>
  <si>
    <t>NDD-059659</t>
  </si>
  <si>
    <t>NKA-035286</t>
  </si>
  <si>
    <t>NML-059658</t>
  </si>
  <si>
    <t>afventer tdc</t>
  </si>
  <si>
    <t>Tegnestuen Vandkunsten A/S</t>
  </si>
  <si>
    <t>101036</t>
  </si>
  <si>
    <t>NKA-057597</t>
  </si>
  <si>
    <t>NML-057598</t>
  </si>
  <si>
    <t>Telebesparelse ApS</t>
  </si>
  <si>
    <t>105083</t>
  </si>
  <si>
    <t>NKA-060317</t>
  </si>
  <si>
    <t>2025-05-12 15:23:00.000</t>
  </si>
  <si>
    <t>2025-05-14 13:59:00.000</t>
  </si>
  <si>
    <t>NKA-060318</t>
  </si>
  <si>
    <t>2025-05-16 12:02:00.000</t>
  </si>
  <si>
    <t>NKA-060319</t>
  </si>
  <si>
    <t>Telecom X ApS</t>
  </si>
  <si>
    <t>105378</t>
  </si>
  <si>
    <t>NKA-034507</t>
  </si>
  <si>
    <t>2021-05-03</t>
  </si>
  <si>
    <t>2021-05-04 10:45:00.000</t>
  </si>
  <si>
    <t>2021-06-17 10:15:00.000</t>
  </si>
  <si>
    <t>2021-06-24</t>
  </si>
  <si>
    <t>Jakob uge 23</t>
  </si>
  <si>
    <t>Temashop ApS</t>
  </si>
  <si>
    <t>98382</t>
  </si>
  <si>
    <t>NKA-056221</t>
  </si>
  <si>
    <t>2024-10-04</t>
  </si>
  <si>
    <t>2025-05-05 12:38:00.000</t>
  </si>
  <si>
    <t>2025-05-14 13:15:00.000</t>
  </si>
  <si>
    <t>NML-056222</t>
  </si>
  <si>
    <t>afventer kundes svar på SV dato</t>
  </si>
  <si>
    <t>The Company Group A/S</t>
  </si>
  <si>
    <t>102438</t>
  </si>
  <si>
    <t>NKA-059007</t>
  </si>
  <si>
    <t>Titan Containers A/S</t>
  </si>
  <si>
    <t>100984</t>
  </si>
  <si>
    <t>NKA-060848</t>
  </si>
  <si>
    <t>Topsil Globalwafers A/S</t>
  </si>
  <si>
    <t>103231</t>
  </si>
  <si>
    <t>NKA-059922</t>
  </si>
  <si>
    <t>2025-05-21 10:02:00.000</t>
  </si>
  <si>
    <t>NOC-995820</t>
  </si>
  <si>
    <t>Totalklima ApS</t>
  </si>
  <si>
    <t>105380</t>
  </si>
  <si>
    <t>NKA-060532</t>
  </si>
  <si>
    <t>2025-05-16 14:13:00.000</t>
  </si>
  <si>
    <t>2025-05-22 13:12:00.000</t>
  </si>
  <si>
    <t>Væxthuset 3 ApS</t>
  </si>
  <si>
    <t>101127</t>
  </si>
  <si>
    <t>NKA-010325</t>
  </si>
  <si>
    <t>2015-03-11</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</si>
  <si>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</si>
  <si>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</si>
  <si>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</si>
  <si>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</si>
  <si>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</si>
  <si>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</si>
  <si>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</si>
  <si>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</si>
  <si>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</si>
  <si>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</si>
  <si>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</si>
  <si>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</si>
  <si>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</si>
  <si>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</si>
  <si>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</si>
  <si>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</si>
  <si>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</si>
  <si>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</si>
  <si>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</si>
  <si>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</si>
  <si>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</si>
  <si>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</si>
  <si>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</si>
  <si>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</si>
  <si>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</si>
  <si>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</si>
  <si>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 xml:space="preserve">On hold - Afv. kunde vedr servicevindue </t>
  </si>
  <si>
    <t>Vilhelm Lauritzen Arkitekter A/S</t>
  </si>
  <si>
    <t>97191</t>
  </si>
  <si>
    <t>NDD-056466</t>
  </si>
  <si>
    <t>2024-12-04</t>
  </si>
  <si>
    <t>NKA-030930</t>
  </si>
  <si>
    <t>2020-06-26</t>
  </si>
  <si>
    <t>2020-08-28 09:14:00.000</t>
  </si>
  <si>
    <t>2020-06-25 11:22:00.000</t>
  </si>
  <si>
    <t>2020-09-11</t>
  </si>
  <si>
    <t>NRK-030931</t>
  </si>
  <si>
    <t>2020-06-25</t>
  </si>
  <si>
    <t>Vurderingsmægler ApS</t>
  </si>
  <si>
    <t>105158</t>
  </si>
  <si>
    <t>NKA-060325</t>
  </si>
  <si>
    <t>2025-05-08 14:01:00.000</t>
  </si>
  <si>
    <t>2025-05-13 14:55:00.000</t>
  </si>
  <si>
    <t>Opennet fejl</t>
  </si>
  <si>
    <t>Zebnet ApS</t>
  </si>
  <si>
    <t>98482</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</si>
  <si>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</si>
  <si>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</si>
  <si>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</si>
  <si>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</si>
  <si>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</si>
  <si>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</si>
  <si>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</si>
  <si>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</si>
  <si>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</si>
  <si>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</si>
  <si>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</si>
  <si>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</si>
  <si>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</si>
  <si>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</si>
  <si>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</si>
  <si>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</si>
  <si>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</si>
  <si>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</si>
  <si>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</si>
  <si>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</si>
  <si>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</si>
  <si>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</si>
  <si>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</si>
  <si>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</si>
  <si>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Ønskeskyen ApS</t>
  </si>
  <si>
    <t>107636-002</t>
  </si>
  <si>
    <t>C36654-1137057-01</t>
  </si>
  <si>
    <t>107636-002-001</t>
  </si>
  <si>
    <t>C36654-1137058-01</t>
  </si>
  <si>
    <t>107636-002-002</t>
  </si>
  <si>
    <t>C36654-1137059-01</t>
  </si>
  <si>
    <t>107636-002-003</t>
  </si>
  <si>
    <t>C36654-1137061-01</t>
  </si>
  <si>
    <t>107636-002-005</t>
  </si>
  <si>
    <t>Monthly summary</t>
  </si>
  <si>
    <t>Sum</t>
  </si>
  <si>
    <t>Total orders</t>
  </si>
  <si>
    <t>Total</t>
  </si>
  <si>
    <t>MRC DKK</t>
  </si>
  <si>
    <t>MRC EUR</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</si>
  <si>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</si>
  <si>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</si>
  <si>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</si>
  <si>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</si>
  <si>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</si>
  <si>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</si>
  <si>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</si>
  <si>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</si>
  <si>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</si>
  <si>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</si>
  <si>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</si>
  <si>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MRC</t>
  </si>
  <si>
    <t>DKK</t>
  </si>
  <si>
    <t>EUR</t>
  </si>
  <si>
    <t>MRC (New sales and change)</t>
  </si>
  <si>
    <t>May orders</t>
  </si>
  <si>
    <t>XX</t>
  </si>
  <si>
    <t>June orders</t>
  </si>
  <si>
    <t>July orders</t>
  </si>
  <si>
    <t>August orders</t>
  </si>
  <si>
    <t>September orders</t>
  </si>
  <si>
    <t>MRC, Summary</t>
  </si>
  <si>
    <t>Total orders mapped (New sales &amp; change)</t>
  </si>
  <si>
    <t>Do not edit</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</si>
  <si>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</si>
  <si>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</si>
  <si>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</si>
  <si>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</si>
  <si>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</si>
  <si>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</si>
  <si>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</si>
  <si>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</si>
  <si>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</si>
  <si>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</si>
  <si>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</si>
  <si>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</si>
  <si>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</si>
  <si>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</si>
  <si>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</si>
  <si>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</si>
  <si>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</si>
  <si>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</si>
  <si>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</si>
  <si>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</si>
  <si>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</si>
  <si>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</si>
  <si>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</si>
  <si>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</si>
  <si>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</si>
  <si>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</si>
  <si>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</si>
  <si>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</si>
  <si>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</si>
  <si>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</si>
  <si>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</si>
  <si>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</si>
  <si>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</si>
  <si>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</si>
  <si>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</si>
  <si>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</si>
  <si>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</si>
  <si>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</si>
  <si>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</si>
  <si>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</si>
  <si>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</si>
  <si>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</si>
  <si>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</si>
  <si>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</si>
  <si>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NOVO NORDISK A/S</t>
  </si>
  <si>
    <t>Motek V/Visolit</t>
  </si>
  <si>
    <t>NOA NOA A/S</t>
  </si>
  <si>
    <t>Domstolsadministrasjonen v/Advania</t>
  </si>
  <si>
    <t>Extra Leker AS v/UpHeads</t>
  </si>
  <si>
    <t>Elite Foto AS</t>
  </si>
  <si>
    <t>Core Hospitality A/S</t>
  </si>
  <si>
    <t>RENTA AS</t>
  </si>
  <si>
    <t>Homeco AS</t>
  </si>
  <si>
    <t>King Food Danmark A/S</t>
  </si>
  <si>
    <t>FDB Møbler A/S</t>
  </si>
  <si>
    <t>Input: What is the status of the order?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</si>
</sst>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2"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family val="2"/>
    </font>
    <font>
      <sz val="11"/>
      <color rgb="FF000000"/>
      <name val="Arial"/>
      <charset val="1"/>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50">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xf numFmtId="167" fontId="0" fillId="0" borderId="9" xfId="25" applyNumberFormat="1" applyFont="1" applyBorder="1"/>
    <xf numFmtId="0" fontId="0" fillId="21" borderId="8" xfId="0" applyFill="1" applyBorder="1" applyAlignment="1">
      <alignment wrapText="1"/>
    </xf>
    <xf numFmtId="0" fontId="0" fillId="21" borderId="0" xfId="0" applyFill="1"/>
    <xf numFmtId="0" fontId="30" fillId="0" borderId="8" xfId="0" applyFont="1" applyBorder="1"/>
    <xf numFmtId="0" fontId="31" fillId="0" borderId="0" xfId="0" applyFont="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2685"/>
  <sheetViews>
    <sheetView showGridLines="0" tabSelected="1" topLeftCell="B1" zoomScale="108" zoomScaleNormal="85" workbookViewId="0">
      <pane ySplit="1" topLeftCell="A2" activePane="bottomLeft" state="frozen"/>
      <selection activeCell="Y14" sqref="Y14"/>
      <selection pane="bottomLeft" activeCell="D9" sqref="D9"/>
    </sheetView>
  </sheetViews>
  <sheetFormatPr defaultColWidth="8.69921875" defaultRowHeight="13.8" x14ac:dyDescent="0.25"/>
  <cols>
    <col min="1" max="1" width="98.19921875" customWidth="1"/>
    <col min="2" max="2" width="6" customWidth="1"/>
    <col min="3" max="3" width="30.69921875" style="32" customWidth="1"/>
    <col min="4" max="4" width="55.19921875" style="32" customWidth="1"/>
    <col min="5" max="5" width="36.5" style="32" customWidth="1"/>
    <col min="6" max="6" width="9.19921875" customWidth="1"/>
    <col min="7" max="7" width="22.69921875" customWidth="1"/>
    <col min="8" max="8" width="16.19921875" customWidth="1"/>
    <col min="9" max="9" width="12.5" customWidth="1"/>
    <col min="10" max="10" width="14.69921875" customWidth="1"/>
    <col min="11" max="11" width="31.69921875" bestFit="1" customWidth="1"/>
    <col min="12" max="12" width="18.19921875" bestFit="1" customWidth="1"/>
    <col min="13" max="13" width="16" bestFit="1" customWidth="1"/>
    <col min="14" max="14" width="38.19921875" bestFit="1" customWidth="1"/>
    <col min="15" max="15" width="20.69921875" bestFit="1" customWidth="1"/>
    <col min="16" max="16" width="42.5" bestFit="1" customWidth="1"/>
    <col min="17" max="17" width="32.69921875" customWidth="1"/>
    <col min="18" max="18" width="15.19921875" bestFit="1" customWidth="1"/>
    <col min="19" max="19" width="24.69921875" bestFit="1" customWidth="1"/>
    <col min="20" max="20" width="23.19921875" bestFit="1" customWidth="1"/>
    <col min="21" max="21" width="39.19921875" bestFit="1" customWidth="1"/>
    <col min="22" max="22" width="21.19921875" bestFit="1" customWidth="1"/>
    <col min="23" max="23" width="34.69921875" bestFit="1" customWidth="1"/>
    <col min="24" max="24" width="32.69921875" bestFit="1" customWidth="1"/>
    <col min="25" max="25" width="50" bestFit="1" customWidth="1"/>
    <col min="26" max="26" width="36.19921875" bestFit="1" customWidth="1"/>
    <col min="27" max="27" width="34.5" bestFit="1" customWidth="1"/>
    <col min="28" max="28" width="31" customWidth="1"/>
    <col min="29" max="29" width="19.19921875" customWidth="1"/>
    <col min="30" max="30" width="10.69921875" bestFit="1" customWidth="1"/>
    <col min="31" max="31" width="73" customWidth="1"/>
    <col min="16384" max="16384" width="9" bestFit="1" customWidth="1"/>
  </cols>
  <sheetData>
    <row r="1" spans="1:31" ht="14.4" x14ac:dyDescent="0.25">
      <c r="A1" s="23" t="s">
        <v>0</v>
      </c>
      <c r="C1" s="31" t="s">
        <v>1</v>
      </c>
      <c r="D1" s="31" t="s">
        <v>4430</v>
      </c>
      <c r="E1" s="31" t="s">
        <v>2</v>
      </c>
      <c r="F1" s="30" t="s">
        <v>3</v>
      </c>
      <c r="G1" s="27" t="s">
        <v>4</v>
      </c>
      <c r="H1" s="27" t="s">
        <v>5</v>
      </c>
      <c r="I1" s="27" t="s">
        <v>6</v>
      </c>
      <c r="J1" s="27" t="s">
        <v>7</v>
      </c>
      <c r="K1" s="28" t="s">
        <v>8</v>
      </c>
      <c r="L1" s="27" t="s">
        <v>9</v>
      </c>
      <c r="M1" s="27" t="s">
        <v>10</v>
      </c>
      <c r="N1" s="27" t="s">
        <v>11</v>
      </c>
      <c r="O1" s="27" t="s">
        <v>12</v>
      </c>
      <c r="P1" s="27" t="s">
        <v>13</v>
      </c>
      <c r="Q1" s="27" t="s">
        <v>14</v>
      </c>
      <c r="R1" s="27" t="s">
        <v>15</v>
      </c>
      <c r="S1" s="27" t="s">
        <v>16</v>
      </c>
      <c r="T1" s="27" t="s">
        <v>17</v>
      </c>
      <c r="U1" s="27" t="s">
        <v>18</v>
      </c>
      <c r="V1" s="27" t="s">
        <v>19</v>
      </c>
      <c r="W1" s="27" t="s">
        <v>20</v>
      </c>
      <c r="X1" s="27" t="s">
        <v>21</v>
      </c>
      <c r="Y1" s="27" t="s">
        <v>22</v>
      </c>
      <c r="Z1" s="27" t="s">
        <v>23</v>
      </c>
      <c r="AA1" s="27" t="s">
        <v>24</v>
      </c>
      <c r="AB1" s="27" t="s">
        <v>25</v>
      </c>
      <c r="AC1" s="27" t="s">
        <v>26</v>
      </c>
      <c r="AD1" s="27" t="s">
        <v>27</v>
      </c>
      <c r="AE1" s="18"/>
    </row>
    <row r="2" spans="1:31" x14ac:dyDescent="0.25">
      <c r="A2" s="24">
        <v>45804</v>
      </c>
      <c r="C2" s="32" t="s">
        <v>28</v>
      </c>
      <c r="D2" s="32" t="s">
        <v>29</v>
      </c>
      <c r="E2" s="32" t="s">
        <v>30</v>
      </c>
      <c r="F2">
        <v>947.5</v>
      </c>
      <c r="G2" t="s">
        <v>31</v>
      </c>
      <c r="H2" t="s">
        <v>32</v>
      </c>
      <c r="I2" t="s">
        <v>33</v>
      </c>
      <c r="K2" t="s">
        <v>34</v>
      </c>
      <c r="L2" t="s">
        <v>35</v>
      </c>
      <c r="M2" t="s">
        <v>36</v>
      </c>
      <c r="N2" s="8">
        <v>45726</v>
      </c>
      <c r="O2" s="8">
        <v>45807</v>
      </c>
      <c r="P2" s="8">
        <v>45807</v>
      </c>
      <c r="Q2" t="s">
        <v>37</v>
      </c>
      <c r="R2" t="s">
        <v>38</v>
      </c>
      <c r="W2" t="s">
        <v>39</v>
      </c>
      <c r="Y2" t="s">
        <v>40</v>
      </c>
      <c r="Z2" t="s">
        <v>40</v>
      </c>
      <c r="AC2" t="s">
        <v>41</v>
      </c>
      <c r="AD2" t="s">
        <v>42</v>
      </c>
    </row>
    <row r="3" spans="1:31" x14ac:dyDescent="0.25">
      <c r="C3" s="32" t="s">
        <v>43</v>
      </c>
      <c r="D3" s="32" t="s">
        <v>44</v>
      </c>
      <c r="E3" s="32" t="s">
        <v>45</v>
      </c>
      <c r="F3">
        <v>947.5</v>
      </c>
      <c r="G3" t="s">
        <v>31</v>
      </c>
      <c r="H3" t="s">
        <v>32</v>
      </c>
      <c r="I3" t="s">
        <v>46</v>
      </c>
      <c r="K3" t="s">
        <v>34</v>
      </c>
      <c r="L3" t="s">
        <v>35</v>
      </c>
      <c r="M3" t="s">
        <v>36</v>
      </c>
      <c r="N3" s="8">
        <v>45726</v>
      </c>
      <c r="O3" s="8">
        <v>45807</v>
      </c>
      <c r="P3" s="8">
        <v>45807</v>
      </c>
      <c r="Q3" t="s">
        <v>47</v>
      </c>
      <c r="R3" t="s">
        <v>38</v>
      </c>
      <c r="W3" t="s">
        <v>39</v>
      </c>
      <c r="Y3" t="s">
        <v>40</v>
      </c>
      <c r="Z3" t="s">
        <v>40</v>
      </c>
      <c r="AC3" t="s">
        <v>41</v>
      </c>
      <c r="AD3" t="s">
        <v>42</v>
      </c>
    </row>
    <row r="4" spans="1:31" ht="21" x14ac:dyDescent="0.4">
      <c r="A4" s="4" t="s">
        <v>48</v>
      </c>
      <c r="C4" s="32" t="s">
        <v>28</v>
      </c>
      <c r="D4" s="32" t="s">
        <v>49</v>
      </c>
      <c r="E4" s="32" t="s">
        <v>50</v>
      </c>
      <c r="F4">
        <v>560</v>
      </c>
      <c r="G4" t="s">
        <v>51</v>
      </c>
      <c r="H4" t="s">
        <v>52</v>
      </c>
      <c r="I4" t="s">
        <v>53</v>
      </c>
      <c r="K4" t="s">
        <v>54</v>
      </c>
      <c r="L4" t="s">
        <v>55</v>
      </c>
      <c r="M4" t="s">
        <v>36</v>
      </c>
      <c r="N4" s="8">
        <v>45758</v>
      </c>
      <c r="O4" s="8">
        <v>45833</v>
      </c>
      <c r="P4" s="8">
        <v>45833</v>
      </c>
      <c r="Q4" t="s">
        <v>47</v>
      </c>
      <c r="R4" t="s">
        <v>56</v>
      </c>
      <c r="U4" t="s">
        <v>57</v>
      </c>
      <c r="W4" t="s">
        <v>58</v>
      </c>
      <c r="X4" t="s">
        <v>59</v>
      </c>
      <c r="Y4" t="s">
        <v>60</v>
      </c>
      <c r="Z4" t="s">
        <v>60</v>
      </c>
      <c r="AC4" t="s">
        <v>41</v>
      </c>
      <c r="AD4" t="s">
        <v>42</v>
      </c>
    </row>
    <row r="5" spans="1:31" x14ac:dyDescent="0.25">
      <c r="A5" s="2" t="s">
        <v>61</v>
      </c>
      <c r="C5" s="32" t="s">
        <v>28</v>
      </c>
      <c r="D5" s="32" t="s">
        <v>49</v>
      </c>
      <c r="E5" s="32" t="s">
        <v>62</v>
      </c>
      <c r="F5">
        <v>30</v>
      </c>
      <c r="G5" t="s">
        <v>51</v>
      </c>
      <c r="H5" t="s">
        <v>63</v>
      </c>
      <c r="I5" t="s">
        <v>53</v>
      </c>
      <c r="K5" t="s">
        <v>54</v>
      </c>
      <c r="L5" t="s">
        <v>55</v>
      </c>
      <c r="M5" t="s">
        <v>36</v>
      </c>
      <c r="N5" s="8">
        <v>45758</v>
      </c>
      <c r="O5" s="8">
        <v>45833</v>
      </c>
      <c r="P5" s="8">
        <v>45833</v>
      </c>
      <c r="Q5" t="s">
        <v>64</v>
      </c>
      <c r="R5" t="s">
        <v>56</v>
      </c>
      <c r="W5" t="s">
        <v>58</v>
      </c>
      <c r="Y5" t="s">
        <v>60</v>
      </c>
      <c r="Z5" t="s">
        <v>60</v>
      </c>
      <c r="AC5" t="s">
        <v>64</v>
      </c>
      <c r="AD5" t="s">
        <v>42</v>
      </c>
    </row>
    <row r="6" spans="1:31" x14ac:dyDescent="0.25">
      <c r="A6" s="2" t="s">
        <v>65</v>
      </c>
      <c r="F6">
        <v>30</v>
      </c>
      <c r="G6" t="s">
        <v>51</v>
      </c>
      <c r="H6" t="s">
        <v>66</v>
      </c>
      <c r="I6" t="s">
        <v>67</v>
      </c>
      <c r="K6" t="s">
        <v>54</v>
      </c>
      <c r="L6" t="s">
        <v>55</v>
      </c>
      <c r="M6" t="s">
        <v>36</v>
      </c>
      <c r="N6" s="8">
        <v>45803</v>
      </c>
      <c r="O6" s="8"/>
      <c r="P6" s="8"/>
      <c r="Q6" t="s">
        <v>64</v>
      </c>
      <c r="R6" t="s">
        <v>68</v>
      </c>
      <c r="W6" t="s">
        <v>69</v>
      </c>
      <c r="AC6" t="s">
        <v>64</v>
      </c>
      <c r="AD6" t="s">
        <v>42</v>
      </c>
    </row>
    <row r="7" spans="1:31" x14ac:dyDescent="0.25">
      <c r="A7" s="2" t="s">
        <v>70</v>
      </c>
      <c r="C7" s="32" t="s">
        <v>71</v>
      </c>
      <c r="D7" s="32" t="s">
        <v>72</v>
      </c>
      <c r="E7" s="47" t="s">
        <v>73</v>
      </c>
      <c r="F7">
        <v>560</v>
      </c>
      <c r="G7" t="s">
        <v>51</v>
      </c>
      <c r="H7" t="s">
        <v>74</v>
      </c>
      <c r="I7" t="s">
        <v>75</v>
      </c>
      <c r="K7" t="s">
        <v>76</v>
      </c>
      <c r="L7" t="s">
        <v>55</v>
      </c>
      <c r="M7" t="s">
        <v>77</v>
      </c>
      <c r="N7" s="8">
        <v>45365</v>
      </c>
      <c r="O7" s="8"/>
      <c r="P7" s="8"/>
      <c r="Q7" t="s">
        <v>47</v>
      </c>
    </row>
    <row r="8" spans="1:31" ht="18" customHeight="1" x14ac:dyDescent="0.25">
      <c r="A8" s="2" t="s">
        <v>78</v>
      </c>
      <c r="C8" s="32" t="s">
        <v>28</v>
      </c>
      <c r="D8" s="32" t="s">
        <v>79</v>
      </c>
      <c r="E8" s="32" t="s">
        <v>80</v>
      </c>
      <c r="F8">
        <v>845</v>
      </c>
      <c r="G8" t="s">
        <v>81</v>
      </c>
      <c r="H8" t="s">
        <v>82</v>
      </c>
      <c r="I8" t="s">
        <v>83</v>
      </c>
      <c r="K8" t="s">
        <v>84</v>
      </c>
      <c r="L8" t="s">
        <v>55</v>
      </c>
      <c r="M8" t="s">
        <v>36</v>
      </c>
      <c r="N8" s="8">
        <v>45670</v>
      </c>
      <c r="O8" s="8">
        <v>45821</v>
      </c>
      <c r="P8" s="8">
        <v>45821</v>
      </c>
      <c r="Q8" t="s">
        <v>47</v>
      </c>
      <c r="R8" t="s">
        <v>85</v>
      </c>
      <c r="U8" t="s">
        <v>86</v>
      </c>
      <c r="W8" t="s">
        <v>40</v>
      </c>
      <c r="Y8" t="s">
        <v>87</v>
      </c>
      <c r="Z8" t="s">
        <v>87</v>
      </c>
      <c r="AC8" t="s">
        <v>41</v>
      </c>
      <c r="AD8" t="s">
        <v>42</v>
      </c>
    </row>
    <row r="9" spans="1:31" x14ac:dyDescent="0.25">
      <c r="A9" s="2"/>
      <c r="C9" s="32" t="s">
        <v>28</v>
      </c>
      <c r="D9" s="32" t="s">
        <v>79</v>
      </c>
      <c r="E9" s="32" t="s">
        <v>88</v>
      </c>
      <c r="F9">
        <v>845</v>
      </c>
      <c r="G9" t="s">
        <v>81</v>
      </c>
      <c r="H9" t="s">
        <v>89</v>
      </c>
      <c r="I9" t="s">
        <v>90</v>
      </c>
      <c r="K9" t="s">
        <v>84</v>
      </c>
      <c r="L9" t="s">
        <v>55</v>
      </c>
      <c r="M9" t="s">
        <v>36</v>
      </c>
      <c r="N9" s="8">
        <v>45692</v>
      </c>
      <c r="O9" s="8">
        <v>45837</v>
      </c>
      <c r="P9" s="8">
        <v>45837</v>
      </c>
      <c r="Q9" t="s">
        <v>47</v>
      </c>
      <c r="Y9" t="s">
        <v>91</v>
      </c>
      <c r="Z9" t="s">
        <v>91</v>
      </c>
      <c r="AC9" t="s">
        <v>41</v>
      </c>
      <c r="AD9" t="s">
        <v>42</v>
      </c>
    </row>
    <row r="10" spans="1:31" x14ac:dyDescent="0.25">
      <c r="F10">
        <v>7625</v>
      </c>
      <c r="G10" t="s">
        <v>81</v>
      </c>
      <c r="H10" t="s">
        <v>92</v>
      </c>
      <c r="I10" t="s">
        <v>93</v>
      </c>
      <c r="K10" t="s">
        <v>84</v>
      </c>
      <c r="L10" t="s">
        <v>55</v>
      </c>
      <c r="M10" t="s">
        <v>36</v>
      </c>
      <c r="N10" s="8">
        <v>45783</v>
      </c>
      <c r="O10" s="8"/>
      <c r="P10" s="8"/>
      <c r="Q10" t="s">
        <v>64</v>
      </c>
      <c r="R10" t="s">
        <v>94</v>
      </c>
      <c r="S10" t="s">
        <v>95</v>
      </c>
      <c r="T10" t="s">
        <v>95</v>
      </c>
      <c r="AC10" t="s">
        <v>64</v>
      </c>
      <c r="AD10" t="s">
        <v>42</v>
      </c>
    </row>
    <row r="11" spans="1:31" ht="21" x14ac:dyDescent="0.4">
      <c r="A11" s="4" t="s">
        <v>96</v>
      </c>
      <c r="F11">
        <v>6000</v>
      </c>
      <c r="G11" t="s">
        <v>81</v>
      </c>
      <c r="H11" t="s">
        <v>92</v>
      </c>
      <c r="I11" t="s">
        <v>97</v>
      </c>
      <c r="K11" t="s">
        <v>84</v>
      </c>
      <c r="L11" t="s">
        <v>55</v>
      </c>
      <c r="M11" t="s">
        <v>36</v>
      </c>
      <c r="N11" s="8">
        <v>45783</v>
      </c>
      <c r="O11" s="8"/>
      <c r="P11" s="8"/>
      <c r="Q11" t="s">
        <v>64</v>
      </c>
      <c r="AC11" t="s">
        <v>64</v>
      </c>
      <c r="AD11" t="s">
        <v>42</v>
      </c>
    </row>
    <row r="12" spans="1:31" x14ac:dyDescent="0.25">
      <c r="A12" s="2" t="s">
        <v>98</v>
      </c>
      <c r="F12">
        <v>7000</v>
      </c>
      <c r="G12" t="s">
        <v>81</v>
      </c>
      <c r="H12" t="s">
        <v>92</v>
      </c>
      <c r="I12" t="s">
        <v>99</v>
      </c>
      <c r="K12" t="s">
        <v>84</v>
      </c>
      <c r="L12" t="s">
        <v>55</v>
      </c>
      <c r="M12" t="s">
        <v>36</v>
      </c>
      <c r="N12" s="8">
        <v>45783</v>
      </c>
      <c r="O12" s="8"/>
      <c r="P12" s="8"/>
      <c r="Q12" t="s">
        <v>64</v>
      </c>
      <c r="R12" t="s">
        <v>100</v>
      </c>
      <c r="S12" t="s">
        <v>101</v>
      </c>
      <c r="T12" t="s">
        <v>102</v>
      </c>
      <c r="AC12" t="s">
        <v>64</v>
      </c>
      <c r="AD12" t="s">
        <v>42</v>
      </c>
    </row>
    <row r="13" spans="1:31" x14ac:dyDescent="0.25">
      <c r="A13" s="3" t="s">
        <v>103</v>
      </c>
      <c r="C13" s="32" t="s">
        <v>104</v>
      </c>
      <c r="D13" s="32" t="s">
        <v>105</v>
      </c>
      <c r="E13" s="32" t="s">
        <v>50</v>
      </c>
      <c r="F13">
        <v>1210</v>
      </c>
      <c r="G13" t="s">
        <v>106</v>
      </c>
      <c r="H13" t="s">
        <v>107</v>
      </c>
      <c r="I13" t="s">
        <v>108</v>
      </c>
      <c r="K13" t="s">
        <v>54</v>
      </c>
      <c r="L13" t="s">
        <v>55</v>
      </c>
      <c r="M13" t="s">
        <v>36</v>
      </c>
      <c r="N13" s="8">
        <v>45785</v>
      </c>
      <c r="O13" s="8">
        <v>45842</v>
      </c>
      <c r="P13" s="8">
        <v>45842</v>
      </c>
      <c r="Q13" t="s">
        <v>37</v>
      </c>
      <c r="R13" t="s">
        <v>39</v>
      </c>
      <c r="S13" t="s">
        <v>109</v>
      </c>
      <c r="T13" t="s">
        <v>110</v>
      </c>
      <c r="U13" t="s">
        <v>111</v>
      </c>
      <c r="W13" t="s">
        <v>111</v>
      </c>
      <c r="Y13" t="s">
        <v>112</v>
      </c>
      <c r="Z13" t="s">
        <v>112</v>
      </c>
      <c r="AC13" t="s">
        <v>41</v>
      </c>
      <c r="AD13" t="s">
        <v>42</v>
      </c>
    </row>
    <row r="14" spans="1:31" x14ac:dyDescent="0.25">
      <c r="A14" s="3" t="s">
        <v>113</v>
      </c>
      <c r="C14" s="32" t="s">
        <v>104</v>
      </c>
      <c r="D14" s="32" t="s">
        <v>105</v>
      </c>
      <c r="E14" s="32" t="s">
        <v>50</v>
      </c>
      <c r="F14">
        <v>1210</v>
      </c>
      <c r="G14" t="s">
        <v>106</v>
      </c>
      <c r="H14" t="s">
        <v>107</v>
      </c>
      <c r="I14" t="s">
        <v>114</v>
      </c>
      <c r="K14" t="s">
        <v>54</v>
      </c>
      <c r="L14" t="s">
        <v>55</v>
      </c>
      <c r="M14" t="s">
        <v>36</v>
      </c>
      <c r="N14" s="8">
        <v>45785</v>
      </c>
      <c r="O14" s="8">
        <v>45842</v>
      </c>
      <c r="P14" s="8">
        <v>45842</v>
      </c>
      <c r="Q14" t="s">
        <v>37</v>
      </c>
      <c r="R14" t="s">
        <v>39</v>
      </c>
      <c r="S14" t="s">
        <v>115</v>
      </c>
      <c r="T14" t="s">
        <v>116</v>
      </c>
      <c r="U14" t="s">
        <v>111</v>
      </c>
      <c r="W14" t="s">
        <v>111</v>
      </c>
      <c r="Y14" t="s">
        <v>112</v>
      </c>
      <c r="Z14" t="s">
        <v>112</v>
      </c>
      <c r="AC14" t="s">
        <v>41</v>
      </c>
      <c r="AD14" t="s">
        <v>42</v>
      </c>
    </row>
    <row r="15" spans="1:31" x14ac:dyDescent="0.25">
      <c r="A15" s="3" t="s">
        <v>117</v>
      </c>
      <c r="C15" s="32" t="s">
        <v>104</v>
      </c>
      <c r="D15" s="32" t="s">
        <v>105</v>
      </c>
      <c r="E15" s="32" t="s">
        <v>50</v>
      </c>
      <c r="F15">
        <v>860</v>
      </c>
      <c r="G15" t="s">
        <v>106</v>
      </c>
      <c r="H15" t="s">
        <v>107</v>
      </c>
      <c r="I15" t="s">
        <v>118</v>
      </c>
      <c r="K15" t="s">
        <v>54</v>
      </c>
      <c r="L15" t="s">
        <v>55</v>
      </c>
      <c r="M15" t="s">
        <v>36</v>
      </c>
      <c r="N15" s="8">
        <v>45785</v>
      </c>
      <c r="O15" s="8">
        <v>45842</v>
      </c>
      <c r="P15" s="8">
        <v>45842</v>
      </c>
      <c r="Q15" t="s">
        <v>37</v>
      </c>
      <c r="R15" t="s">
        <v>39</v>
      </c>
      <c r="S15" t="s">
        <v>119</v>
      </c>
      <c r="T15" t="s">
        <v>120</v>
      </c>
      <c r="U15" t="s">
        <v>111</v>
      </c>
      <c r="W15" t="s">
        <v>111</v>
      </c>
      <c r="Y15" t="s">
        <v>112</v>
      </c>
      <c r="Z15" t="s">
        <v>112</v>
      </c>
      <c r="AC15" t="s">
        <v>41</v>
      </c>
      <c r="AD15" t="s">
        <v>42</v>
      </c>
    </row>
    <row r="16" spans="1:31" ht="15.75" customHeight="1" x14ac:dyDescent="0.25">
      <c r="A16" s="2" t="s">
        <v>121</v>
      </c>
      <c r="C16" s="32" t="s">
        <v>43</v>
      </c>
      <c r="D16" s="32" t="s">
        <v>44</v>
      </c>
      <c r="E16" s="32" t="s">
        <v>122</v>
      </c>
      <c r="F16">
        <v>1095</v>
      </c>
      <c r="G16" t="s">
        <v>123</v>
      </c>
      <c r="H16" t="s">
        <v>124</v>
      </c>
      <c r="I16" t="s">
        <v>125</v>
      </c>
      <c r="K16" t="s">
        <v>126</v>
      </c>
      <c r="L16" t="s">
        <v>35</v>
      </c>
      <c r="M16" t="s">
        <v>36</v>
      </c>
      <c r="N16" s="8">
        <v>45747</v>
      </c>
      <c r="O16" s="8">
        <v>45898</v>
      </c>
      <c r="P16" s="8">
        <v>45898</v>
      </c>
      <c r="Q16" t="s">
        <v>127</v>
      </c>
      <c r="Y16" t="s">
        <v>128</v>
      </c>
      <c r="Z16" t="s">
        <v>128</v>
      </c>
      <c r="AC16" t="s">
        <v>41</v>
      </c>
      <c r="AD16" t="s">
        <v>42</v>
      </c>
    </row>
    <row r="17" spans="1:30" x14ac:dyDescent="0.25">
      <c r="A17" t="s">
        <v>129</v>
      </c>
      <c r="C17" s="32" t="s">
        <v>43</v>
      </c>
      <c r="D17" s="32" t="s">
        <v>44</v>
      </c>
      <c r="E17" s="32" t="s">
        <v>122</v>
      </c>
      <c r="F17">
        <v>1095</v>
      </c>
      <c r="G17" t="s">
        <v>123</v>
      </c>
      <c r="H17" t="s">
        <v>124</v>
      </c>
      <c r="I17" t="s">
        <v>130</v>
      </c>
      <c r="K17" t="s">
        <v>126</v>
      </c>
      <c r="L17" t="s">
        <v>35</v>
      </c>
      <c r="M17" t="s">
        <v>36</v>
      </c>
      <c r="N17" s="8">
        <v>45747</v>
      </c>
      <c r="O17" s="8">
        <v>45898</v>
      </c>
      <c r="P17" s="8">
        <v>45898</v>
      </c>
      <c r="Q17" t="s">
        <v>37</v>
      </c>
      <c r="Y17" t="s">
        <v>128</v>
      </c>
      <c r="Z17" t="s">
        <v>128</v>
      </c>
      <c r="AC17" t="s">
        <v>41</v>
      </c>
      <c r="AD17" t="s">
        <v>42</v>
      </c>
    </row>
    <row r="18" spans="1:30" x14ac:dyDescent="0.25">
      <c r="A18" t="s">
        <v>131</v>
      </c>
      <c r="C18" s="32" t="s">
        <v>43</v>
      </c>
      <c r="D18" s="32" t="s">
        <v>44</v>
      </c>
      <c r="E18" s="32" t="s">
        <v>122</v>
      </c>
      <c r="F18">
        <v>1095</v>
      </c>
      <c r="G18" t="s">
        <v>123</v>
      </c>
      <c r="H18" t="s">
        <v>124</v>
      </c>
      <c r="I18" t="s">
        <v>132</v>
      </c>
      <c r="K18" t="s">
        <v>126</v>
      </c>
      <c r="L18" t="s">
        <v>35</v>
      </c>
      <c r="M18" t="s">
        <v>36</v>
      </c>
      <c r="N18" s="8">
        <v>45747</v>
      </c>
      <c r="O18" s="8">
        <v>45898</v>
      </c>
      <c r="P18" s="8">
        <v>45898</v>
      </c>
      <c r="Q18" t="s">
        <v>37</v>
      </c>
      <c r="Y18" t="s">
        <v>128</v>
      </c>
      <c r="Z18" t="s">
        <v>128</v>
      </c>
      <c r="AC18" t="s">
        <v>41</v>
      </c>
      <c r="AD18" t="s">
        <v>42</v>
      </c>
    </row>
    <row r="19" spans="1:30" x14ac:dyDescent="0.25">
      <c r="C19" s="32" t="s">
        <v>43</v>
      </c>
      <c r="D19" s="32" t="s">
        <v>44</v>
      </c>
      <c r="E19" s="32" t="s">
        <v>122</v>
      </c>
      <c r="F19">
        <v>1095</v>
      </c>
      <c r="G19" t="s">
        <v>123</v>
      </c>
      <c r="H19" t="s">
        <v>124</v>
      </c>
      <c r="I19" t="s">
        <v>133</v>
      </c>
      <c r="K19" t="s">
        <v>126</v>
      </c>
      <c r="L19" t="s">
        <v>35</v>
      </c>
      <c r="M19" t="s">
        <v>36</v>
      </c>
      <c r="N19" s="8">
        <v>45747</v>
      </c>
      <c r="O19" s="8">
        <v>45898</v>
      </c>
      <c r="P19" s="8">
        <v>45898</v>
      </c>
      <c r="Q19" t="s">
        <v>37</v>
      </c>
      <c r="Y19" t="s">
        <v>128</v>
      </c>
      <c r="Z19" t="s">
        <v>128</v>
      </c>
      <c r="AC19" t="s">
        <v>41</v>
      </c>
      <c r="AD19" t="s">
        <v>42</v>
      </c>
    </row>
    <row r="20" spans="1:30" x14ac:dyDescent="0.25">
      <c r="C20" s="32" t="s">
        <v>43</v>
      </c>
      <c r="D20" s="32" t="s">
        <v>44</v>
      </c>
      <c r="E20" s="32" t="s">
        <v>122</v>
      </c>
      <c r="F20">
        <v>1095</v>
      </c>
      <c r="G20" t="s">
        <v>123</v>
      </c>
      <c r="H20" t="s">
        <v>124</v>
      </c>
      <c r="I20" t="s">
        <v>134</v>
      </c>
      <c r="K20" t="s">
        <v>126</v>
      </c>
      <c r="L20" t="s">
        <v>35</v>
      </c>
      <c r="M20" t="s">
        <v>36</v>
      </c>
      <c r="N20" s="8">
        <v>45747</v>
      </c>
      <c r="O20" s="8">
        <v>45898</v>
      </c>
      <c r="P20" s="8">
        <v>45898</v>
      </c>
      <c r="Q20" t="s">
        <v>37</v>
      </c>
      <c r="Y20" t="s">
        <v>128</v>
      </c>
      <c r="Z20" t="s">
        <v>128</v>
      </c>
      <c r="AC20" t="s">
        <v>41</v>
      </c>
      <c r="AD20" t="s">
        <v>42</v>
      </c>
    </row>
    <row r="21" spans="1:30" x14ac:dyDescent="0.25">
      <c r="C21" s="32" t="s">
        <v>43</v>
      </c>
      <c r="D21" s="32" t="s">
        <v>44</v>
      </c>
      <c r="E21" s="32" t="s">
        <v>122</v>
      </c>
      <c r="F21">
        <v>1095</v>
      </c>
      <c r="G21" t="s">
        <v>123</v>
      </c>
      <c r="H21" t="s">
        <v>124</v>
      </c>
      <c r="I21" t="s">
        <v>135</v>
      </c>
      <c r="K21" t="s">
        <v>126</v>
      </c>
      <c r="L21" t="s">
        <v>35</v>
      </c>
      <c r="M21" t="s">
        <v>36</v>
      </c>
      <c r="N21" s="8">
        <v>45747</v>
      </c>
      <c r="O21" s="8">
        <v>45898</v>
      </c>
      <c r="P21" s="8">
        <v>45898</v>
      </c>
      <c r="Q21" t="s">
        <v>47</v>
      </c>
      <c r="T21" t="s">
        <v>136</v>
      </c>
      <c r="Y21" t="s">
        <v>128</v>
      </c>
      <c r="Z21" t="s">
        <v>128</v>
      </c>
      <c r="AC21" t="s">
        <v>41</v>
      </c>
      <c r="AD21" t="s">
        <v>42</v>
      </c>
    </row>
    <row r="22" spans="1:30" ht="21" x14ac:dyDescent="0.4">
      <c r="A22" s="4" t="s">
        <v>137</v>
      </c>
      <c r="C22" s="32" t="s">
        <v>43</v>
      </c>
      <c r="D22" s="32" t="s">
        <v>44</v>
      </c>
      <c r="E22" s="32" t="s">
        <v>122</v>
      </c>
      <c r="F22">
        <v>1095</v>
      </c>
      <c r="G22" t="s">
        <v>123</v>
      </c>
      <c r="H22" t="s">
        <v>124</v>
      </c>
      <c r="I22" t="s">
        <v>138</v>
      </c>
      <c r="K22" t="s">
        <v>126</v>
      </c>
      <c r="L22" t="s">
        <v>35</v>
      </c>
      <c r="M22" t="s">
        <v>36</v>
      </c>
      <c r="N22" s="8">
        <v>45747</v>
      </c>
      <c r="O22" s="8">
        <v>45898</v>
      </c>
      <c r="P22" s="8">
        <v>45898</v>
      </c>
      <c r="Q22" t="s">
        <v>37</v>
      </c>
      <c r="Y22" t="s">
        <v>128</v>
      </c>
      <c r="Z22" t="s">
        <v>128</v>
      </c>
      <c r="AC22" t="s">
        <v>41</v>
      </c>
      <c r="AD22" t="s">
        <v>42</v>
      </c>
    </row>
    <row r="23" spans="1:30" x14ac:dyDescent="0.25">
      <c r="A23" t="s">
        <v>139</v>
      </c>
      <c r="C23" s="32" t="s">
        <v>43</v>
      </c>
      <c r="D23" s="32" t="s">
        <v>44</v>
      </c>
      <c r="E23" s="32" t="s">
        <v>122</v>
      </c>
      <c r="F23">
        <v>1095</v>
      </c>
      <c r="G23" t="s">
        <v>123</v>
      </c>
      <c r="H23" t="s">
        <v>124</v>
      </c>
      <c r="I23" t="s">
        <v>140</v>
      </c>
      <c r="K23" t="s">
        <v>126</v>
      </c>
      <c r="L23" t="s">
        <v>35</v>
      </c>
      <c r="M23" t="s">
        <v>36</v>
      </c>
      <c r="N23" s="8">
        <v>45747</v>
      </c>
      <c r="O23" s="8">
        <v>45898</v>
      </c>
      <c r="P23" s="8">
        <v>45898</v>
      </c>
      <c r="Q23" t="s">
        <v>47</v>
      </c>
      <c r="T23" t="s">
        <v>141</v>
      </c>
      <c r="Y23" t="s">
        <v>128</v>
      </c>
      <c r="Z23" t="s">
        <v>128</v>
      </c>
      <c r="AC23" t="s">
        <v>41</v>
      </c>
      <c r="AD23" t="s">
        <v>42</v>
      </c>
    </row>
    <row r="24" spans="1:30" ht="27.6" x14ac:dyDescent="0.25">
      <c r="A24" s="2" t="s">
        <v>142</v>
      </c>
      <c r="C24" s="32" t="s">
        <v>43</v>
      </c>
      <c r="D24" s="32" t="s">
        <v>44</v>
      </c>
      <c r="E24" s="32" t="s">
        <v>122</v>
      </c>
      <c r="F24">
        <v>1095</v>
      </c>
      <c r="G24" t="s">
        <v>123</v>
      </c>
      <c r="H24" t="s">
        <v>124</v>
      </c>
      <c r="I24" t="s">
        <v>143</v>
      </c>
      <c r="K24" t="s">
        <v>126</v>
      </c>
      <c r="L24" t="s">
        <v>35</v>
      </c>
      <c r="M24" t="s">
        <v>36</v>
      </c>
      <c r="N24" s="8">
        <v>45747</v>
      </c>
      <c r="O24" s="8">
        <v>45898</v>
      </c>
      <c r="P24" s="8">
        <v>45898</v>
      </c>
      <c r="Q24" t="s">
        <v>37</v>
      </c>
      <c r="Y24" t="s">
        <v>128</v>
      </c>
      <c r="Z24" t="s">
        <v>128</v>
      </c>
      <c r="AC24" t="s">
        <v>41</v>
      </c>
      <c r="AD24" t="s">
        <v>42</v>
      </c>
    </row>
    <row r="25" spans="1:30" x14ac:dyDescent="0.25">
      <c r="C25" s="32" t="s">
        <v>43</v>
      </c>
      <c r="D25" s="32" t="s">
        <v>44</v>
      </c>
      <c r="E25" s="32" t="s">
        <v>122</v>
      </c>
      <c r="F25">
        <v>1095</v>
      </c>
      <c r="G25" t="s">
        <v>123</v>
      </c>
      <c r="H25" t="s">
        <v>124</v>
      </c>
      <c r="I25" t="s">
        <v>144</v>
      </c>
      <c r="K25" t="s">
        <v>126</v>
      </c>
      <c r="L25" t="s">
        <v>35</v>
      </c>
      <c r="M25" t="s">
        <v>36</v>
      </c>
      <c r="N25" s="8">
        <v>45747</v>
      </c>
      <c r="O25" s="8">
        <v>45898</v>
      </c>
      <c r="P25" s="8">
        <v>45898</v>
      </c>
      <c r="Q25" t="s">
        <v>37</v>
      </c>
      <c r="Y25" t="s">
        <v>128</v>
      </c>
      <c r="Z25" t="s">
        <v>128</v>
      </c>
      <c r="AC25" t="s">
        <v>41</v>
      </c>
      <c r="AD25" t="s">
        <v>42</v>
      </c>
    </row>
    <row r="26" spans="1:30" x14ac:dyDescent="0.25">
      <c r="C26" s="32" t="s">
        <v>43</v>
      </c>
      <c r="D26" s="32" t="s">
        <v>44</v>
      </c>
      <c r="E26" s="32" t="s">
        <v>122</v>
      </c>
      <c r="F26">
        <v>1095</v>
      </c>
      <c r="G26" t="s">
        <v>123</v>
      </c>
      <c r="H26" t="s">
        <v>124</v>
      </c>
      <c r="I26" t="s">
        <v>145</v>
      </c>
      <c r="K26" t="s">
        <v>126</v>
      </c>
      <c r="L26" t="s">
        <v>35</v>
      </c>
      <c r="M26" t="s">
        <v>36</v>
      </c>
      <c r="N26" s="8">
        <v>45747</v>
      </c>
      <c r="O26" s="8">
        <v>45898</v>
      </c>
      <c r="P26" s="8">
        <v>45898</v>
      </c>
      <c r="Q26" t="s">
        <v>37</v>
      </c>
      <c r="Y26" t="s">
        <v>128</v>
      </c>
      <c r="Z26" t="s">
        <v>128</v>
      </c>
      <c r="AC26" t="s">
        <v>41</v>
      </c>
      <c r="AD26" t="s">
        <v>42</v>
      </c>
    </row>
    <row r="27" spans="1:30" ht="14.4" x14ac:dyDescent="0.3">
      <c r="A27" s="25" t="s">
        <v>146</v>
      </c>
      <c r="C27" s="32" t="s">
        <v>43</v>
      </c>
      <c r="D27" s="32" t="s">
        <v>44</v>
      </c>
      <c r="E27" s="32" t="s">
        <v>122</v>
      </c>
      <c r="F27">
        <v>1095</v>
      </c>
      <c r="G27" t="s">
        <v>123</v>
      </c>
      <c r="H27" t="s">
        <v>124</v>
      </c>
      <c r="I27" t="s">
        <v>147</v>
      </c>
      <c r="K27" t="s">
        <v>126</v>
      </c>
      <c r="L27" t="s">
        <v>35</v>
      </c>
      <c r="M27" t="s">
        <v>36</v>
      </c>
      <c r="N27" s="8">
        <v>45747</v>
      </c>
      <c r="O27" s="8">
        <v>45898</v>
      </c>
      <c r="P27" s="8">
        <v>45898</v>
      </c>
      <c r="Q27" t="s">
        <v>37</v>
      </c>
      <c r="Y27" t="s">
        <v>128</v>
      </c>
      <c r="Z27" t="s">
        <v>128</v>
      </c>
      <c r="AC27" t="s">
        <v>41</v>
      </c>
      <c r="AD27" t="s">
        <v>42</v>
      </c>
    </row>
    <row r="28" spans="1:30" ht="14.4" x14ac:dyDescent="0.3">
      <c r="A28" s="26" t="s">
        <v>148</v>
      </c>
      <c r="C28" s="32" t="s">
        <v>43</v>
      </c>
      <c r="D28" s="32" t="s">
        <v>44</v>
      </c>
      <c r="E28" s="32" t="s">
        <v>122</v>
      </c>
      <c r="F28">
        <v>1095</v>
      </c>
      <c r="G28" t="s">
        <v>123</v>
      </c>
      <c r="H28" t="s">
        <v>124</v>
      </c>
      <c r="I28" t="s">
        <v>149</v>
      </c>
      <c r="K28" t="s">
        <v>126</v>
      </c>
      <c r="L28" t="s">
        <v>35</v>
      </c>
      <c r="M28" t="s">
        <v>36</v>
      </c>
      <c r="N28" s="8">
        <v>45747</v>
      </c>
      <c r="O28" s="8">
        <v>45898</v>
      </c>
      <c r="P28" s="8">
        <v>45898</v>
      </c>
      <c r="Q28" t="s">
        <v>37</v>
      </c>
      <c r="Y28" t="s">
        <v>128</v>
      </c>
      <c r="Z28" t="s">
        <v>128</v>
      </c>
      <c r="AC28" t="s">
        <v>41</v>
      </c>
      <c r="AD28" t="s">
        <v>42</v>
      </c>
    </row>
    <row r="29" spans="1:30" x14ac:dyDescent="0.25">
      <c r="C29" s="32" t="s">
        <v>43</v>
      </c>
      <c r="D29" s="32" t="s">
        <v>44</v>
      </c>
      <c r="E29" s="32" t="s">
        <v>122</v>
      </c>
      <c r="F29">
        <v>1095</v>
      </c>
      <c r="G29" t="s">
        <v>123</v>
      </c>
      <c r="H29" t="s">
        <v>124</v>
      </c>
      <c r="I29" t="s">
        <v>150</v>
      </c>
      <c r="K29" t="s">
        <v>126</v>
      </c>
      <c r="L29" t="s">
        <v>35</v>
      </c>
      <c r="M29" t="s">
        <v>36</v>
      </c>
      <c r="N29" s="8">
        <v>45747</v>
      </c>
      <c r="O29" s="8">
        <v>45898</v>
      </c>
      <c r="P29" s="8">
        <v>45898</v>
      </c>
      <c r="Q29" t="s">
        <v>37</v>
      </c>
      <c r="Y29" t="s">
        <v>128</v>
      </c>
      <c r="Z29" t="s">
        <v>128</v>
      </c>
      <c r="AC29" t="s">
        <v>41</v>
      </c>
      <c r="AD29" t="s">
        <v>42</v>
      </c>
    </row>
    <row r="30" spans="1:30" x14ac:dyDescent="0.25">
      <c r="C30" s="32" t="s">
        <v>43</v>
      </c>
      <c r="D30" s="32" t="s">
        <v>44</v>
      </c>
      <c r="E30" s="32" t="s">
        <v>122</v>
      </c>
      <c r="F30">
        <v>1095</v>
      </c>
      <c r="G30" t="s">
        <v>123</v>
      </c>
      <c r="H30" t="s">
        <v>124</v>
      </c>
      <c r="I30" t="s">
        <v>151</v>
      </c>
      <c r="K30" t="s">
        <v>126</v>
      </c>
      <c r="L30" t="s">
        <v>35</v>
      </c>
      <c r="M30" t="s">
        <v>36</v>
      </c>
      <c r="N30" s="8">
        <v>45747</v>
      </c>
      <c r="O30" s="8">
        <v>45898</v>
      </c>
      <c r="P30" s="8">
        <v>45898</v>
      </c>
      <c r="Q30" t="s">
        <v>37</v>
      </c>
      <c r="Y30" t="s">
        <v>128</v>
      </c>
      <c r="Z30" t="s">
        <v>128</v>
      </c>
      <c r="AC30" t="s">
        <v>41</v>
      </c>
      <c r="AD30" t="s">
        <v>42</v>
      </c>
    </row>
    <row r="31" spans="1:30" x14ac:dyDescent="0.25">
      <c r="C31" s="32" t="s">
        <v>43</v>
      </c>
      <c r="D31" s="32" t="s">
        <v>44</v>
      </c>
      <c r="E31" s="32" t="s">
        <v>122</v>
      </c>
      <c r="F31">
        <v>1095</v>
      </c>
      <c r="G31" t="s">
        <v>123</v>
      </c>
      <c r="H31" t="s">
        <v>124</v>
      </c>
      <c r="I31" t="s">
        <v>152</v>
      </c>
      <c r="K31" t="s">
        <v>126</v>
      </c>
      <c r="L31" t="s">
        <v>35</v>
      </c>
      <c r="M31" t="s">
        <v>36</v>
      </c>
      <c r="N31" s="8">
        <v>45747</v>
      </c>
      <c r="O31" s="8">
        <v>45898</v>
      </c>
      <c r="P31" s="8">
        <v>45898</v>
      </c>
      <c r="Q31" t="s">
        <v>37</v>
      </c>
      <c r="Y31" t="s">
        <v>128</v>
      </c>
      <c r="Z31" t="s">
        <v>128</v>
      </c>
      <c r="AC31" t="s">
        <v>41</v>
      </c>
      <c r="AD31" t="s">
        <v>42</v>
      </c>
    </row>
    <row r="32" spans="1:30" x14ac:dyDescent="0.25">
      <c r="C32" s="32" t="s">
        <v>43</v>
      </c>
      <c r="D32" s="32" t="s">
        <v>44</v>
      </c>
      <c r="E32" s="32" t="s">
        <v>122</v>
      </c>
      <c r="F32">
        <v>1725</v>
      </c>
      <c r="G32" t="s">
        <v>123</v>
      </c>
      <c r="H32" t="s">
        <v>124</v>
      </c>
      <c r="I32" t="s">
        <v>153</v>
      </c>
      <c r="K32" t="s">
        <v>126</v>
      </c>
      <c r="L32" t="s">
        <v>35</v>
      </c>
      <c r="M32" t="s">
        <v>36</v>
      </c>
      <c r="N32" s="8">
        <v>45747</v>
      </c>
      <c r="O32" s="8">
        <v>45898</v>
      </c>
      <c r="P32" s="8">
        <v>45898</v>
      </c>
      <c r="Q32" t="s">
        <v>37</v>
      </c>
      <c r="Y32" t="s">
        <v>128</v>
      </c>
      <c r="Z32" t="s">
        <v>128</v>
      </c>
      <c r="AC32" t="s">
        <v>41</v>
      </c>
      <c r="AD32" t="s">
        <v>42</v>
      </c>
    </row>
    <row r="33" spans="3:30" x14ac:dyDescent="0.25">
      <c r="C33" s="32" t="s">
        <v>43</v>
      </c>
      <c r="D33" s="32" t="s">
        <v>44</v>
      </c>
      <c r="E33" s="32" t="s">
        <v>122</v>
      </c>
      <c r="F33">
        <v>1725</v>
      </c>
      <c r="G33" t="s">
        <v>123</v>
      </c>
      <c r="H33" t="s">
        <v>124</v>
      </c>
      <c r="I33" t="s">
        <v>154</v>
      </c>
      <c r="K33" t="s">
        <v>126</v>
      </c>
      <c r="L33" t="s">
        <v>35</v>
      </c>
      <c r="M33" t="s">
        <v>36</v>
      </c>
      <c r="N33" s="8">
        <v>45747</v>
      </c>
      <c r="O33" s="8">
        <v>45898</v>
      </c>
      <c r="P33" s="8">
        <v>45898</v>
      </c>
      <c r="Q33" t="s">
        <v>37</v>
      </c>
      <c r="Y33" t="s">
        <v>128</v>
      </c>
      <c r="Z33" t="s">
        <v>128</v>
      </c>
      <c r="AC33" t="s">
        <v>41</v>
      </c>
      <c r="AD33" t="s">
        <v>42</v>
      </c>
    </row>
    <row r="34" spans="3:30" x14ac:dyDescent="0.25">
      <c r="C34" s="32" t="s">
        <v>43</v>
      </c>
      <c r="D34" s="32" t="s">
        <v>44</v>
      </c>
      <c r="E34" s="32" t="s">
        <v>122</v>
      </c>
      <c r="F34">
        <v>282.5</v>
      </c>
      <c r="G34" t="s">
        <v>123</v>
      </c>
      <c r="H34" t="s">
        <v>124</v>
      </c>
      <c r="I34" t="s">
        <v>155</v>
      </c>
      <c r="K34" t="s">
        <v>126</v>
      </c>
      <c r="L34" t="s">
        <v>35</v>
      </c>
      <c r="M34" t="s">
        <v>36</v>
      </c>
      <c r="N34" s="8">
        <v>45747</v>
      </c>
      <c r="O34" s="8">
        <v>45898</v>
      </c>
      <c r="P34" s="8">
        <v>45898</v>
      </c>
      <c r="Q34" t="s">
        <v>47</v>
      </c>
      <c r="Y34" t="s">
        <v>128</v>
      </c>
      <c r="Z34" t="s">
        <v>128</v>
      </c>
      <c r="AC34" t="s">
        <v>41</v>
      </c>
      <c r="AD34" t="s">
        <v>42</v>
      </c>
    </row>
    <row r="35" spans="3:30" x14ac:dyDescent="0.25">
      <c r="C35" s="32" t="s">
        <v>43</v>
      </c>
      <c r="D35" s="32" t="s">
        <v>44</v>
      </c>
      <c r="E35" s="32" t="s">
        <v>122</v>
      </c>
      <c r="F35">
        <v>282.5</v>
      </c>
      <c r="G35" t="s">
        <v>123</v>
      </c>
      <c r="H35" t="s">
        <v>124</v>
      </c>
      <c r="I35" t="s">
        <v>156</v>
      </c>
      <c r="K35" t="s">
        <v>126</v>
      </c>
      <c r="L35" t="s">
        <v>35</v>
      </c>
      <c r="M35" t="s">
        <v>36</v>
      </c>
      <c r="N35" s="8">
        <v>45747</v>
      </c>
      <c r="O35" s="8">
        <v>45898</v>
      </c>
      <c r="P35" s="8">
        <v>45898</v>
      </c>
      <c r="Q35" t="s">
        <v>47</v>
      </c>
      <c r="Y35" t="s">
        <v>128</v>
      </c>
      <c r="Z35" t="s">
        <v>128</v>
      </c>
      <c r="AC35" t="s">
        <v>41</v>
      </c>
      <c r="AD35" t="s">
        <v>42</v>
      </c>
    </row>
    <row r="36" spans="3:30" x14ac:dyDescent="0.25">
      <c r="C36" s="32" t="s">
        <v>43</v>
      </c>
      <c r="D36" s="32" t="s">
        <v>44</v>
      </c>
      <c r="E36" s="32" t="s">
        <v>122</v>
      </c>
      <c r="F36">
        <v>282.5</v>
      </c>
      <c r="G36" t="s">
        <v>123</v>
      </c>
      <c r="H36" t="s">
        <v>124</v>
      </c>
      <c r="I36" t="s">
        <v>157</v>
      </c>
      <c r="K36" t="s">
        <v>126</v>
      </c>
      <c r="L36" t="s">
        <v>35</v>
      </c>
      <c r="M36" t="s">
        <v>36</v>
      </c>
      <c r="N36" s="8">
        <v>45747</v>
      </c>
      <c r="O36" s="8">
        <v>45898</v>
      </c>
      <c r="P36" s="8">
        <v>45898</v>
      </c>
      <c r="Q36" t="s">
        <v>47</v>
      </c>
      <c r="Y36" t="s">
        <v>128</v>
      </c>
      <c r="Z36" t="s">
        <v>128</v>
      </c>
      <c r="AC36" t="s">
        <v>41</v>
      </c>
      <c r="AD36" t="s">
        <v>42</v>
      </c>
    </row>
    <row r="37" spans="3:30" x14ac:dyDescent="0.25">
      <c r="C37" s="32" t="s">
        <v>43</v>
      </c>
      <c r="D37" s="32" t="s">
        <v>44</v>
      </c>
      <c r="E37" s="32" t="s">
        <v>122</v>
      </c>
      <c r="F37">
        <v>282.5</v>
      </c>
      <c r="G37" t="s">
        <v>123</v>
      </c>
      <c r="H37" t="s">
        <v>124</v>
      </c>
      <c r="I37" t="s">
        <v>158</v>
      </c>
      <c r="K37" t="s">
        <v>126</v>
      </c>
      <c r="L37" t="s">
        <v>35</v>
      </c>
      <c r="M37" t="s">
        <v>36</v>
      </c>
      <c r="N37" s="8">
        <v>45747</v>
      </c>
      <c r="O37" s="8">
        <v>45898</v>
      </c>
      <c r="P37" s="8">
        <v>45898</v>
      </c>
      <c r="Q37" t="s">
        <v>47</v>
      </c>
      <c r="Y37" t="s">
        <v>128</v>
      </c>
      <c r="Z37" t="s">
        <v>128</v>
      </c>
      <c r="AC37" t="s">
        <v>41</v>
      </c>
      <c r="AD37" t="s">
        <v>42</v>
      </c>
    </row>
    <row r="38" spans="3:30" x14ac:dyDescent="0.25">
      <c r="C38" s="32" t="s">
        <v>43</v>
      </c>
      <c r="D38" s="32" t="s">
        <v>44</v>
      </c>
      <c r="E38" s="32" t="s">
        <v>122</v>
      </c>
      <c r="F38">
        <v>282.5</v>
      </c>
      <c r="G38" t="s">
        <v>123</v>
      </c>
      <c r="H38" t="s">
        <v>124</v>
      </c>
      <c r="I38" t="s">
        <v>159</v>
      </c>
      <c r="K38" t="s">
        <v>126</v>
      </c>
      <c r="L38" t="s">
        <v>35</v>
      </c>
      <c r="M38" t="s">
        <v>36</v>
      </c>
      <c r="N38" s="8">
        <v>45747</v>
      </c>
      <c r="O38" s="8">
        <v>45898</v>
      </c>
      <c r="P38" s="8">
        <v>45898</v>
      </c>
      <c r="Q38" t="s">
        <v>47</v>
      </c>
      <c r="Y38" t="s">
        <v>128</v>
      </c>
      <c r="Z38" t="s">
        <v>128</v>
      </c>
      <c r="AC38" t="s">
        <v>41</v>
      </c>
      <c r="AD38" t="s">
        <v>42</v>
      </c>
    </row>
    <row r="39" spans="3:30" x14ac:dyDescent="0.25">
      <c r="C39" s="32" t="s">
        <v>43</v>
      </c>
      <c r="D39" s="32" t="s">
        <v>44</v>
      </c>
      <c r="E39" s="32" t="s">
        <v>122</v>
      </c>
      <c r="F39">
        <v>282.5</v>
      </c>
      <c r="G39" t="s">
        <v>123</v>
      </c>
      <c r="H39" t="s">
        <v>124</v>
      </c>
      <c r="I39" t="s">
        <v>160</v>
      </c>
      <c r="K39" t="s">
        <v>126</v>
      </c>
      <c r="L39" t="s">
        <v>35</v>
      </c>
      <c r="M39" t="s">
        <v>36</v>
      </c>
      <c r="N39" s="8">
        <v>45747</v>
      </c>
      <c r="O39" s="8">
        <v>45898</v>
      </c>
      <c r="P39" s="8">
        <v>45898</v>
      </c>
      <c r="Q39" t="s">
        <v>47</v>
      </c>
      <c r="Y39" t="s">
        <v>128</v>
      </c>
      <c r="Z39" t="s">
        <v>128</v>
      </c>
      <c r="AC39" t="s">
        <v>41</v>
      </c>
      <c r="AD39" t="s">
        <v>42</v>
      </c>
    </row>
    <row r="40" spans="3:30" x14ac:dyDescent="0.25">
      <c r="C40" s="32" t="s">
        <v>43</v>
      </c>
      <c r="D40" s="32" t="s">
        <v>44</v>
      </c>
      <c r="E40" s="32" t="s">
        <v>122</v>
      </c>
      <c r="F40">
        <v>282.5</v>
      </c>
      <c r="G40" t="s">
        <v>123</v>
      </c>
      <c r="H40" t="s">
        <v>124</v>
      </c>
      <c r="I40" t="s">
        <v>161</v>
      </c>
      <c r="K40" t="s">
        <v>126</v>
      </c>
      <c r="L40" t="s">
        <v>35</v>
      </c>
      <c r="M40" t="s">
        <v>36</v>
      </c>
      <c r="N40" s="8">
        <v>45747</v>
      </c>
      <c r="O40" s="8">
        <v>45898</v>
      </c>
      <c r="P40" s="8">
        <v>45898</v>
      </c>
      <c r="Q40" t="s">
        <v>47</v>
      </c>
      <c r="Y40" t="s">
        <v>128</v>
      </c>
      <c r="Z40" t="s">
        <v>128</v>
      </c>
      <c r="AC40" t="s">
        <v>41</v>
      </c>
      <c r="AD40" t="s">
        <v>42</v>
      </c>
    </row>
    <row r="41" spans="3:30" x14ac:dyDescent="0.25">
      <c r="C41" s="32" t="s">
        <v>43</v>
      </c>
      <c r="D41" s="32" t="s">
        <v>44</v>
      </c>
      <c r="E41" s="32" t="s">
        <v>122</v>
      </c>
      <c r="F41">
        <v>282.5</v>
      </c>
      <c r="G41" t="s">
        <v>123</v>
      </c>
      <c r="H41" t="s">
        <v>124</v>
      </c>
      <c r="I41" t="s">
        <v>162</v>
      </c>
      <c r="K41" t="s">
        <v>126</v>
      </c>
      <c r="L41" t="s">
        <v>35</v>
      </c>
      <c r="M41" t="s">
        <v>36</v>
      </c>
      <c r="N41" s="8">
        <v>45747</v>
      </c>
      <c r="O41" s="8">
        <v>45898</v>
      </c>
      <c r="P41" s="8">
        <v>45898</v>
      </c>
      <c r="Q41" t="s">
        <v>47</v>
      </c>
      <c r="Y41" t="s">
        <v>128</v>
      </c>
      <c r="Z41" t="s">
        <v>128</v>
      </c>
      <c r="AC41" t="s">
        <v>41</v>
      </c>
      <c r="AD41" t="s">
        <v>42</v>
      </c>
    </row>
    <row r="42" spans="3:30" x14ac:dyDescent="0.25">
      <c r="C42" s="32" t="s">
        <v>43</v>
      </c>
      <c r="D42" s="32" t="s">
        <v>44</v>
      </c>
      <c r="E42" s="32" t="s">
        <v>122</v>
      </c>
      <c r="F42">
        <v>282.5</v>
      </c>
      <c r="G42" t="s">
        <v>123</v>
      </c>
      <c r="H42" t="s">
        <v>124</v>
      </c>
      <c r="I42" t="s">
        <v>163</v>
      </c>
      <c r="K42" t="s">
        <v>126</v>
      </c>
      <c r="L42" t="s">
        <v>35</v>
      </c>
      <c r="M42" t="s">
        <v>36</v>
      </c>
      <c r="N42" s="8">
        <v>45747</v>
      </c>
      <c r="O42" s="8">
        <v>45898</v>
      </c>
      <c r="P42" s="8">
        <v>45898</v>
      </c>
      <c r="Q42" t="s">
        <v>47</v>
      </c>
      <c r="Y42" t="s">
        <v>128</v>
      </c>
      <c r="Z42" t="s">
        <v>128</v>
      </c>
      <c r="AC42" t="s">
        <v>41</v>
      </c>
      <c r="AD42" t="s">
        <v>42</v>
      </c>
    </row>
    <row r="43" spans="3:30" x14ac:dyDescent="0.25">
      <c r="C43" s="32" t="s">
        <v>43</v>
      </c>
      <c r="D43" s="32" t="s">
        <v>44</v>
      </c>
      <c r="E43" s="32" t="s">
        <v>122</v>
      </c>
      <c r="F43">
        <v>282.5</v>
      </c>
      <c r="G43" t="s">
        <v>123</v>
      </c>
      <c r="H43" t="s">
        <v>124</v>
      </c>
      <c r="I43" t="s">
        <v>164</v>
      </c>
      <c r="K43" t="s">
        <v>126</v>
      </c>
      <c r="L43" t="s">
        <v>35</v>
      </c>
      <c r="M43" t="s">
        <v>36</v>
      </c>
      <c r="N43" s="8">
        <v>45747</v>
      </c>
      <c r="O43" s="8">
        <v>45898</v>
      </c>
      <c r="P43" s="8">
        <v>45898</v>
      </c>
      <c r="Q43" t="s">
        <v>47</v>
      </c>
      <c r="Y43" t="s">
        <v>128</v>
      </c>
      <c r="Z43" t="s">
        <v>128</v>
      </c>
      <c r="AC43" t="s">
        <v>41</v>
      </c>
      <c r="AD43" t="s">
        <v>42</v>
      </c>
    </row>
    <row r="44" spans="3:30" x14ac:dyDescent="0.25">
      <c r="C44" s="32" t="s">
        <v>43</v>
      </c>
      <c r="D44" s="32" t="s">
        <v>44</v>
      </c>
      <c r="E44" s="32" t="s">
        <v>122</v>
      </c>
      <c r="F44">
        <v>282.5</v>
      </c>
      <c r="G44" t="s">
        <v>123</v>
      </c>
      <c r="H44" t="s">
        <v>124</v>
      </c>
      <c r="I44" t="s">
        <v>165</v>
      </c>
      <c r="K44" t="s">
        <v>126</v>
      </c>
      <c r="L44" t="s">
        <v>35</v>
      </c>
      <c r="M44" t="s">
        <v>36</v>
      </c>
      <c r="N44" s="8">
        <v>45747</v>
      </c>
      <c r="O44" s="8">
        <v>45898</v>
      </c>
      <c r="P44" s="8">
        <v>45898</v>
      </c>
      <c r="Q44" t="s">
        <v>47</v>
      </c>
      <c r="Y44" t="s">
        <v>128</v>
      </c>
      <c r="Z44" t="s">
        <v>128</v>
      </c>
      <c r="AC44" t="s">
        <v>41</v>
      </c>
      <c r="AD44" t="s">
        <v>42</v>
      </c>
    </row>
    <row r="45" spans="3:30" x14ac:dyDescent="0.25">
      <c r="C45" s="32" t="s">
        <v>43</v>
      </c>
      <c r="D45" s="32" t="s">
        <v>44</v>
      </c>
      <c r="E45" s="32" t="s">
        <v>122</v>
      </c>
      <c r="F45">
        <v>282.5</v>
      </c>
      <c r="G45" t="s">
        <v>123</v>
      </c>
      <c r="H45" t="s">
        <v>124</v>
      </c>
      <c r="I45" t="s">
        <v>166</v>
      </c>
      <c r="K45" t="s">
        <v>126</v>
      </c>
      <c r="L45" t="s">
        <v>35</v>
      </c>
      <c r="M45" t="s">
        <v>36</v>
      </c>
      <c r="N45" s="8">
        <v>45747</v>
      </c>
      <c r="O45" s="8">
        <v>45898</v>
      </c>
      <c r="P45" s="8">
        <v>45898</v>
      </c>
      <c r="Q45" t="s">
        <v>47</v>
      </c>
      <c r="Y45" t="s">
        <v>128</v>
      </c>
      <c r="Z45" t="s">
        <v>128</v>
      </c>
      <c r="AC45" t="s">
        <v>41</v>
      </c>
      <c r="AD45" t="s">
        <v>42</v>
      </c>
    </row>
    <row r="46" spans="3:30" x14ac:dyDescent="0.25">
      <c r="C46" s="32" t="s">
        <v>43</v>
      </c>
      <c r="D46" s="32" t="s">
        <v>44</v>
      </c>
      <c r="E46" s="32" t="s">
        <v>122</v>
      </c>
      <c r="F46">
        <v>282.5</v>
      </c>
      <c r="G46" t="s">
        <v>123</v>
      </c>
      <c r="H46" t="s">
        <v>124</v>
      </c>
      <c r="I46" t="s">
        <v>167</v>
      </c>
      <c r="K46" t="s">
        <v>126</v>
      </c>
      <c r="L46" t="s">
        <v>35</v>
      </c>
      <c r="M46" t="s">
        <v>36</v>
      </c>
      <c r="N46" s="8">
        <v>45747</v>
      </c>
      <c r="O46" s="8">
        <v>45898</v>
      </c>
      <c r="P46" s="8">
        <v>45898</v>
      </c>
      <c r="Q46" t="s">
        <v>47</v>
      </c>
      <c r="Y46" t="s">
        <v>128</v>
      </c>
      <c r="Z46" t="s">
        <v>128</v>
      </c>
      <c r="AC46" t="s">
        <v>41</v>
      </c>
      <c r="AD46" t="s">
        <v>42</v>
      </c>
    </row>
    <row r="47" spans="3:30" x14ac:dyDescent="0.25">
      <c r="C47" s="32" t="s">
        <v>43</v>
      </c>
      <c r="D47" s="32" t="s">
        <v>44</v>
      </c>
      <c r="E47" s="32" t="s">
        <v>122</v>
      </c>
      <c r="F47">
        <v>282.5</v>
      </c>
      <c r="G47" t="s">
        <v>123</v>
      </c>
      <c r="H47" t="s">
        <v>124</v>
      </c>
      <c r="I47" t="s">
        <v>168</v>
      </c>
      <c r="K47" t="s">
        <v>126</v>
      </c>
      <c r="L47" t="s">
        <v>35</v>
      </c>
      <c r="M47" t="s">
        <v>36</v>
      </c>
      <c r="N47" s="8">
        <v>45747</v>
      </c>
      <c r="O47" s="8">
        <v>45898</v>
      </c>
      <c r="P47" s="8">
        <v>45898</v>
      </c>
      <c r="Q47" t="s">
        <v>47</v>
      </c>
      <c r="Y47" t="s">
        <v>128</v>
      </c>
      <c r="Z47" t="s">
        <v>128</v>
      </c>
      <c r="AC47" t="s">
        <v>41</v>
      </c>
      <c r="AD47" t="s">
        <v>42</v>
      </c>
    </row>
    <row r="48" spans="3:30" x14ac:dyDescent="0.25">
      <c r="C48" s="32" t="s">
        <v>43</v>
      </c>
      <c r="D48" s="32" t="s">
        <v>44</v>
      </c>
      <c r="E48" s="32" t="s">
        <v>122</v>
      </c>
      <c r="F48">
        <v>282.5</v>
      </c>
      <c r="G48" t="s">
        <v>123</v>
      </c>
      <c r="H48" t="s">
        <v>124</v>
      </c>
      <c r="I48" t="s">
        <v>169</v>
      </c>
      <c r="K48" t="s">
        <v>126</v>
      </c>
      <c r="L48" t="s">
        <v>35</v>
      </c>
      <c r="M48" t="s">
        <v>36</v>
      </c>
      <c r="N48" s="8">
        <v>45747</v>
      </c>
      <c r="O48" s="8">
        <v>45898</v>
      </c>
      <c r="P48" s="8">
        <v>45898</v>
      </c>
      <c r="Q48" t="s">
        <v>47</v>
      </c>
      <c r="Y48" t="s">
        <v>128</v>
      </c>
      <c r="Z48" t="s">
        <v>128</v>
      </c>
      <c r="AC48" t="s">
        <v>41</v>
      </c>
      <c r="AD48" t="s">
        <v>42</v>
      </c>
    </row>
    <row r="49" spans="3:30" x14ac:dyDescent="0.25">
      <c r="C49" s="32" t="s">
        <v>43</v>
      </c>
      <c r="D49" s="32" t="s">
        <v>44</v>
      </c>
      <c r="E49" s="32" t="s">
        <v>122</v>
      </c>
      <c r="F49">
        <v>282.5</v>
      </c>
      <c r="G49" t="s">
        <v>123</v>
      </c>
      <c r="H49" t="s">
        <v>124</v>
      </c>
      <c r="I49" t="s">
        <v>170</v>
      </c>
      <c r="K49" t="s">
        <v>126</v>
      </c>
      <c r="L49" t="s">
        <v>35</v>
      </c>
      <c r="M49" t="s">
        <v>36</v>
      </c>
      <c r="N49" s="8">
        <v>45747</v>
      </c>
      <c r="O49" s="8">
        <v>45898</v>
      </c>
      <c r="P49" s="8">
        <v>45898</v>
      </c>
      <c r="Q49" t="s">
        <v>47</v>
      </c>
      <c r="Y49" t="s">
        <v>128</v>
      </c>
      <c r="Z49" t="s">
        <v>128</v>
      </c>
      <c r="AC49" t="s">
        <v>41</v>
      </c>
      <c r="AD49" t="s">
        <v>42</v>
      </c>
    </row>
    <row r="50" spans="3:30" x14ac:dyDescent="0.25">
      <c r="C50" s="32" t="s">
        <v>43</v>
      </c>
      <c r="D50" s="32" t="s">
        <v>44</v>
      </c>
      <c r="E50" s="32" t="s">
        <v>122</v>
      </c>
      <c r="F50">
        <v>282.5</v>
      </c>
      <c r="G50" t="s">
        <v>123</v>
      </c>
      <c r="H50" t="s">
        <v>124</v>
      </c>
      <c r="I50" t="s">
        <v>171</v>
      </c>
      <c r="K50" t="s">
        <v>126</v>
      </c>
      <c r="L50" t="s">
        <v>35</v>
      </c>
      <c r="M50" t="s">
        <v>36</v>
      </c>
      <c r="N50" s="8">
        <v>45747</v>
      </c>
      <c r="O50" s="8">
        <v>45898</v>
      </c>
      <c r="P50" s="8">
        <v>45898</v>
      </c>
      <c r="Q50" t="s">
        <v>37</v>
      </c>
      <c r="Y50" t="s">
        <v>128</v>
      </c>
      <c r="Z50" t="s">
        <v>128</v>
      </c>
      <c r="AC50" t="s">
        <v>41</v>
      </c>
      <c r="AD50" t="s">
        <v>42</v>
      </c>
    </row>
    <row r="51" spans="3:30" x14ac:dyDescent="0.25">
      <c r="C51" s="32" t="s">
        <v>43</v>
      </c>
      <c r="D51" s="32" t="s">
        <v>44</v>
      </c>
      <c r="E51" s="32" t="s">
        <v>122</v>
      </c>
      <c r="F51">
        <v>282.5</v>
      </c>
      <c r="G51" t="s">
        <v>123</v>
      </c>
      <c r="H51" t="s">
        <v>124</v>
      </c>
      <c r="I51" t="s">
        <v>172</v>
      </c>
      <c r="K51" t="s">
        <v>126</v>
      </c>
      <c r="L51" t="s">
        <v>35</v>
      </c>
      <c r="M51" t="s">
        <v>36</v>
      </c>
      <c r="N51" s="8">
        <v>45747</v>
      </c>
      <c r="O51" s="8">
        <v>45898</v>
      </c>
      <c r="P51" s="8">
        <v>45898</v>
      </c>
      <c r="Q51" t="s">
        <v>37</v>
      </c>
      <c r="Y51" t="s">
        <v>128</v>
      </c>
      <c r="Z51" t="s">
        <v>128</v>
      </c>
      <c r="AC51" t="s">
        <v>41</v>
      </c>
      <c r="AD51" t="s">
        <v>42</v>
      </c>
    </row>
    <row r="52" spans="3:30" x14ac:dyDescent="0.25">
      <c r="C52" s="32" t="s">
        <v>43</v>
      </c>
      <c r="D52" s="32" t="s">
        <v>44</v>
      </c>
      <c r="E52" s="32" t="s">
        <v>122</v>
      </c>
      <c r="F52">
        <v>282.5</v>
      </c>
      <c r="G52" t="s">
        <v>123</v>
      </c>
      <c r="H52" t="s">
        <v>124</v>
      </c>
      <c r="I52" t="s">
        <v>173</v>
      </c>
      <c r="K52" t="s">
        <v>126</v>
      </c>
      <c r="L52" t="s">
        <v>35</v>
      </c>
      <c r="M52" t="s">
        <v>36</v>
      </c>
      <c r="N52" s="8">
        <v>45747</v>
      </c>
      <c r="O52" s="8">
        <v>45898</v>
      </c>
      <c r="P52" s="8">
        <v>45898</v>
      </c>
      <c r="Q52" t="s">
        <v>37</v>
      </c>
      <c r="Y52" t="s">
        <v>128</v>
      </c>
      <c r="Z52" t="s">
        <v>128</v>
      </c>
      <c r="AC52" t="s">
        <v>41</v>
      </c>
      <c r="AD52" t="s">
        <v>42</v>
      </c>
    </row>
    <row r="53" spans="3:30" x14ac:dyDescent="0.25">
      <c r="C53" s="32" t="s">
        <v>43</v>
      </c>
      <c r="D53" s="32" t="s">
        <v>44</v>
      </c>
      <c r="E53" s="32" t="s">
        <v>122</v>
      </c>
      <c r="F53">
        <v>282.5</v>
      </c>
      <c r="G53" t="s">
        <v>123</v>
      </c>
      <c r="H53" t="s">
        <v>124</v>
      </c>
      <c r="I53" t="s">
        <v>174</v>
      </c>
      <c r="K53" t="s">
        <v>126</v>
      </c>
      <c r="L53" t="s">
        <v>35</v>
      </c>
      <c r="M53" t="s">
        <v>36</v>
      </c>
      <c r="N53" s="8">
        <v>45747</v>
      </c>
      <c r="O53" s="8">
        <v>45898</v>
      </c>
      <c r="P53" s="8">
        <v>45898</v>
      </c>
      <c r="Q53" t="s">
        <v>37</v>
      </c>
      <c r="Y53" t="s">
        <v>128</v>
      </c>
      <c r="Z53" t="s">
        <v>128</v>
      </c>
      <c r="AC53" t="s">
        <v>41</v>
      </c>
      <c r="AD53" t="s">
        <v>42</v>
      </c>
    </row>
    <row r="54" spans="3:30" x14ac:dyDescent="0.25">
      <c r="C54" s="32" t="s">
        <v>43</v>
      </c>
      <c r="D54" s="32" t="s">
        <v>44</v>
      </c>
      <c r="E54" s="32" t="s">
        <v>122</v>
      </c>
      <c r="F54">
        <v>282.5</v>
      </c>
      <c r="G54" t="s">
        <v>123</v>
      </c>
      <c r="H54" t="s">
        <v>124</v>
      </c>
      <c r="I54" t="s">
        <v>175</v>
      </c>
      <c r="K54" t="s">
        <v>126</v>
      </c>
      <c r="L54" t="s">
        <v>35</v>
      </c>
      <c r="M54" t="s">
        <v>36</v>
      </c>
      <c r="N54" s="8">
        <v>45747</v>
      </c>
      <c r="O54" s="8">
        <v>45898</v>
      </c>
      <c r="P54" s="8">
        <v>45898</v>
      </c>
      <c r="Q54" t="s">
        <v>37</v>
      </c>
      <c r="Y54" t="s">
        <v>128</v>
      </c>
      <c r="Z54" t="s">
        <v>128</v>
      </c>
      <c r="AC54" t="s">
        <v>41</v>
      </c>
      <c r="AD54" t="s">
        <v>42</v>
      </c>
    </row>
    <row r="55" spans="3:30" x14ac:dyDescent="0.25">
      <c r="C55" s="32" t="s">
        <v>43</v>
      </c>
      <c r="D55" s="32" t="s">
        <v>44</v>
      </c>
      <c r="E55" s="32" t="s">
        <v>122</v>
      </c>
      <c r="F55">
        <v>282.5</v>
      </c>
      <c r="G55" t="s">
        <v>123</v>
      </c>
      <c r="H55" t="s">
        <v>124</v>
      </c>
      <c r="I55" t="s">
        <v>176</v>
      </c>
      <c r="K55" t="s">
        <v>126</v>
      </c>
      <c r="L55" t="s">
        <v>35</v>
      </c>
      <c r="M55" t="s">
        <v>36</v>
      </c>
      <c r="N55" s="8">
        <v>45747</v>
      </c>
      <c r="O55" s="8">
        <v>45898</v>
      </c>
      <c r="P55" s="8">
        <v>45898</v>
      </c>
      <c r="Q55" t="s">
        <v>37</v>
      </c>
      <c r="Y55" t="s">
        <v>128</v>
      </c>
      <c r="Z55" t="s">
        <v>128</v>
      </c>
      <c r="AC55" t="s">
        <v>41</v>
      </c>
      <c r="AD55" t="s">
        <v>42</v>
      </c>
    </row>
    <row r="56" spans="3:30" x14ac:dyDescent="0.25">
      <c r="C56" s="32" t="s">
        <v>43</v>
      </c>
      <c r="D56" s="32" t="s">
        <v>44</v>
      </c>
      <c r="E56" s="32" t="s">
        <v>122</v>
      </c>
      <c r="F56">
        <v>282.5</v>
      </c>
      <c r="G56" t="s">
        <v>123</v>
      </c>
      <c r="H56" t="s">
        <v>124</v>
      </c>
      <c r="I56" t="s">
        <v>177</v>
      </c>
      <c r="K56" t="s">
        <v>126</v>
      </c>
      <c r="L56" t="s">
        <v>35</v>
      </c>
      <c r="M56" t="s">
        <v>36</v>
      </c>
      <c r="N56" s="8">
        <v>45747</v>
      </c>
      <c r="O56" s="8">
        <v>45898</v>
      </c>
      <c r="P56" s="8">
        <v>45898</v>
      </c>
      <c r="Q56" t="s">
        <v>37</v>
      </c>
      <c r="Y56" t="s">
        <v>128</v>
      </c>
      <c r="Z56" t="s">
        <v>128</v>
      </c>
      <c r="AC56" t="s">
        <v>41</v>
      </c>
      <c r="AD56" t="s">
        <v>42</v>
      </c>
    </row>
    <row r="57" spans="3:30" x14ac:dyDescent="0.25">
      <c r="C57" s="32" t="s">
        <v>43</v>
      </c>
      <c r="D57" s="32" t="s">
        <v>44</v>
      </c>
      <c r="E57" s="32" t="s">
        <v>122</v>
      </c>
      <c r="F57">
        <v>282.5</v>
      </c>
      <c r="G57" t="s">
        <v>123</v>
      </c>
      <c r="H57" t="s">
        <v>124</v>
      </c>
      <c r="I57" t="s">
        <v>178</v>
      </c>
      <c r="K57" t="s">
        <v>126</v>
      </c>
      <c r="L57" t="s">
        <v>35</v>
      </c>
      <c r="M57" t="s">
        <v>36</v>
      </c>
      <c r="N57" s="8">
        <v>45747</v>
      </c>
      <c r="O57" s="8">
        <v>45898</v>
      </c>
      <c r="P57" s="8">
        <v>45898</v>
      </c>
      <c r="Q57" t="s">
        <v>37</v>
      </c>
      <c r="Y57" t="s">
        <v>128</v>
      </c>
      <c r="Z57" t="s">
        <v>128</v>
      </c>
      <c r="AC57" t="s">
        <v>41</v>
      </c>
      <c r="AD57" t="s">
        <v>42</v>
      </c>
    </row>
    <row r="58" spans="3:30" x14ac:dyDescent="0.25">
      <c r="C58" s="32" t="s">
        <v>43</v>
      </c>
      <c r="D58" s="32" t="s">
        <v>44</v>
      </c>
      <c r="E58" s="32" t="s">
        <v>122</v>
      </c>
      <c r="F58">
        <v>282.5</v>
      </c>
      <c r="G58" t="s">
        <v>123</v>
      </c>
      <c r="H58" t="s">
        <v>124</v>
      </c>
      <c r="I58" t="s">
        <v>179</v>
      </c>
      <c r="K58" t="s">
        <v>126</v>
      </c>
      <c r="L58" t="s">
        <v>35</v>
      </c>
      <c r="M58" t="s">
        <v>36</v>
      </c>
      <c r="N58" s="8">
        <v>45747</v>
      </c>
      <c r="O58" s="8">
        <v>45898</v>
      </c>
      <c r="P58" s="8">
        <v>45898</v>
      </c>
      <c r="Q58" t="s">
        <v>37</v>
      </c>
      <c r="Y58" t="s">
        <v>128</v>
      </c>
      <c r="Z58" t="s">
        <v>128</v>
      </c>
      <c r="AC58" t="s">
        <v>41</v>
      </c>
      <c r="AD58" t="s">
        <v>42</v>
      </c>
    </row>
    <row r="59" spans="3:30" x14ac:dyDescent="0.25">
      <c r="C59" s="32" t="s">
        <v>43</v>
      </c>
      <c r="D59" s="32" t="s">
        <v>44</v>
      </c>
      <c r="E59" s="32" t="s">
        <v>122</v>
      </c>
      <c r="F59">
        <v>282.5</v>
      </c>
      <c r="G59" t="s">
        <v>123</v>
      </c>
      <c r="H59" t="s">
        <v>124</v>
      </c>
      <c r="I59" t="s">
        <v>180</v>
      </c>
      <c r="K59" t="s">
        <v>126</v>
      </c>
      <c r="L59" t="s">
        <v>35</v>
      </c>
      <c r="M59" t="s">
        <v>36</v>
      </c>
      <c r="N59" s="8">
        <v>45747</v>
      </c>
      <c r="O59" s="8">
        <v>45898</v>
      </c>
      <c r="P59" s="8">
        <v>45898</v>
      </c>
      <c r="Q59" t="s">
        <v>37</v>
      </c>
      <c r="Y59" t="s">
        <v>128</v>
      </c>
      <c r="Z59" t="s">
        <v>128</v>
      </c>
      <c r="AC59" t="s">
        <v>41</v>
      </c>
      <c r="AD59" t="s">
        <v>42</v>
      </c>
    </row>
    <row r="60" spans="3:30" x14ac:dyDescent="0.25">
      <c r="C60" s="32" t="s">
        <v>43</v>
      </c>
      <c r="D60" s="32" t="s">
        <v>44</v>
      </c>
      <c r="E60" s="32" t="s">
        <v>122</v>
      </c>
      <c r="F60">
        <v>282.5</v>
      </c>
      <c r="G60" t="s">
        <v>123</v>
      </c>
      <c r="H60" t="s">
        <v>124</v>
      </c>
      <c r="I60" t="s">
        <v>181</v>
      </c>
      <c r="K60" t="s">
        <v>126</v>
      </c>
      <c r="L60" t="s">
        <v>35</v>
      </c>
      <c r="M60" t="s">
        <v>36</v>
      </c>
      <c r="N60" s="8">
        <v>45747</v>
      </c>
      <c r="O60" s="8">
        <v>45898</v>
      </c>
      <c r="P60" s="8">
        <v>45898</v>
      </c>
      <c r="Q60" t="s">
        <v>37</v>
      </c>
      <c r="Y60" t="s">
        <v>128</v>
      </c>
      <c r="Z60" t="s">
        <v>128</v>
      </c>
      <c r="AC60" t="s">
        <v>41</v>
      </c>
      <c r="AD60" t="s">
        <v>42</v>
      </c>
    </row>
    <row r="61" spans="3:30" x14ac:dyDescent="0.25">
      <c r="C61" s="32" t="s">
        <v>43</v>
      </c>
      <c r="D61" s="32" t="s">
        <v>44</v>
      </c>
      <c r="E61" s="32" t="s">
        <v>122</v>
      </c>
      <c r="F61">
        <v>282.5</v>
      </c>
      <c r="G61" t="s">
        <v>123</v>
      </c>
      <c r="H61" t="s">
        <v>124</v>
      </c>
      <c r="I61" t="s">
        <v>182</v>
      </c>
      <c r="K61" t="s">
        <v>126</v>
      </c>
      <c r="L61" t="s">
        <v>35</v>
      </c>
      <c r="M61" t="s">
        <v>36</v>
      </c>
      <c r="N61" s="8">
        <v>45747</v>
      </c>
      <c r="O61" s="8">
        <v>45898</v>
      </c>
      <c r="P61" s="8">
        <v>45898</v>
      </c>
      <c r="Q61" t="s">
        <v>37</v>
      </c>
      <c r="Y61" t="s">
        <v>128</v>
      </c>
      <c r="Z61" t="s">
        <v>128</v>
      </c>
      <c r="AC61" t="s">
        <v>41</v>
      </c>
      <c r="AD61" t="s">
        <v>42</v>
      </c>
    </row>
    <row r="62" spans="3:30" x14ac:dyDescent="0.25">
      <c r="C62" s="32" t="s">
        <v>43</v>
      </c>
      <c r="D62" s="32" t="s">
        <v>44</v>
      </c>
      <c r="E62" s="32" t="s">
        <v>122</v>
      </c>
      <c r="F62">
        <v>282.5</v>
      </c>
      <c r="G62" t="s">
        <v>123</v>
      </c>
      <c r="H62" t="s">
        <v>124</v>
      </c>
      <c r="I62" t="s">
        <v>183</v>
      </c>
      <c r="K62" t="s">
        <v>126</v>
      </c>
      <c r="L62" t="s">
        <v>35</v>
      </c>
      <c r="M62" t="s">
        <v>36</v>
      </c>
      <c r="N62" s="8">
        <v>45747</v>
      </c>
      <c r="O62" s="8">
        <v>45898</v>
      </c>
      <c r="P62" s="8">
        <v>45898</v>
      </c>
      <c r="Q62" t="s">
        <v>37</v>
      </c>
      <c r="Y62" t="s">
        <v>128</v>
      </c>
      <c r="Z62" t="s">
        <v>128</v>
      </c>
      <c r="AC62" t="s">
        <v>41</v>
      </c>
      <c r="AD62" t="s">
        <v>42</v>
      </c>
    </row>
    <row r="63" spans="3:30" x14ac:dyDescent="0.25">
      <c r="C63" s="32" t="s">
        <v>43</v>
      </c>
      <c r="D63" s="32" t="s">
        <v>44</v>
      </c>
      <c r="E63" s="32" t="s">
        <v>122</v>
      </c>
      <c r="F63">
        <v>282.5</v>
      </c>
      <c r="G63" t="s">
        <v>123</v>
      </c>
      <c r="H63" t="s">
        <v>124</v>
      </c>
      <c r="I63" t="s">
        <v>184</v>
      </c>
      <c r="K63" t="s">
        <v>126</v>
      </c>
      <c r="L63" t="s">
        <v>35</v>
      </c>
      <c r="M63" t="s">
        <v>36</v>
      </c>
      <c r="N63" s="8">
        <v>45747</v>
      </c>
      <c r="O63" s="8">
        <v>45898</v>
      </c>
      <c r="P63" s="8">
        <v>45898</v>
      </c>
      <c r="Q63" t="s">
        <v>37</v>
      </c>
      <c r="Y63" t="s">
        <v>128</v>
      </c>
      <c r="Z63" t="s">
        <v>128</v>
      </c>
      <c r="AC63" t="s">
        <v>41</v>
      </c>
      <c r="AD63" t="s">
        <v>42</v>
      </c>
    </row>
    <row r="64" spans="3:30" x14ac:dyDescent="0.25">
      <c r="C64" s="32" t="s">
        <v>43</v>
      </c>
      <c r="D64" s="32" t="s">
        <v>44</v>
      </c>
      <c r="E64" s="32" t="s">
        <v>122</v>
      </c>
      <c r="F64">
        <v>282.5</v>
      </c>
      <c r="G64" t="s">
        <v>123</v>
      </c>
      <c r="H64" t="s">
        <v>124</v>
      </c>
      <c r="I64" t="s">
        <v>185</v>
      </c>
      <c r="K64" t="s">
        <v>126</v>
      </c>
      <c r="L64" t="s">
        <v>35</v>
      </c>
      <c r="M64" t="s">
        <v>36</v>
      </c>
      <c r="N64" s="8">
        <v>45747</v>
      </c>
      <c r="O64" s="8">
        <v>45898</v>
      </c>
      <c r="P64" s="8">
        <v>45898</v>
      </c>
      <c r="Q64" t="s">
        <v>37</v>
      </c>
      <c r="Y64" t="s">
        <v>128</v>
      </c>
      <c r="Z64" t="s">
        <v>128</v>
      </c>
      <c r="AC64" t="s">
        <v>41</v>
      </c>
      <c r="AD64" t="s">
        <v>42</v>
      </c>
    </row>
    <row r="65" spans="3:30" x14ac:dyDescent="0.25">
      <c r="C65" s="32" t="s">
        <v>43</v>
      </c>
      <c r="D65" s="32" t="s">
        <v>44</v>
      </c>
      <c r="E65" s="32" t="s">
        <v>122</v>
      </c>
      <c r="F65">
        <v>282.5</v>
      </c>
      <c r="G65" t="s">
        <v>123</v>
      </c>
      <c r="H65" t="s">
        <v>124</v>
      </c>
      <c r="I65" t="s">
        <v>186</v>
      </c>
      <c r="K65" t="s">
        <v>126</v>
      </c>
      <c r="L65" t="s">
        <v>35</v>
      </c>
      <c r="M65" t="s">
        <v>36</v>
      </c>
      <c r="N65" s="8">
        <v>45747</v>
      </c>
      <c r="O65" s="8">
        <v>45898</v>
      </c>
      <c r="P65" s="8">
        <v>45898</v>
      </c>
      <c r="Q65" t="s">
        <v>37</v>
      </c>
      <c r="Y65" t="s">
        <v>128</v>
      </c>
      <c r="Z65" t="s">
        <v>128</v>
      </c>
      <c r="AC65" t="s">
        <v>41</v>
      </c>
      <c r="AD65" t="s">
        <v>42</v>
      </c>
    </row>
    <row r="66" spans="3:30" x14ac:dyDescent="0.25">
      <c r="C66" s="32" t="s">
        <v>43</v>
      </c>
      <c r="D66" s="32" t="s">
        <v>44</v>
      </c>
      <c r="E66" s="32" t="s">
        <v>187</v>
      </c>
      <c r="F66">
        <v>700</v>
      </c>
      <c r="G66" t="s">
        <v>123</v>
      </c>
      <c r="H66" t="s">
        <v>124</v>
      </c>
      <c r="I66" t="s">
        <v>188</v>
      </c>
      <c r="K66" t="s">
        <v>126</v>
      </c>
      <c r="L66" t="s">
        <v>35</v>
      </c>
      <c r="M66" t="s">
        <v>36</v>
      </c>
      <c r="N66" s="8">
        <v>45747</v>
      </c>
      <c r="O66" s="8">
        <v>45898</v>
      </c>
      <c r="P66" s="8">
        <v>45898</v>
      </c>
      <c r="Q66" t="s">
        <v>37</v>
      </c>
      <c r="Y66" t="s">
        <v>128</v>
      </c>
      <c r="Z66" t="s">
        <v>128</v>
      </c>
      <c r="AC66" t="s">
        <v>41</v>
      </c>
      <c r="AD66" t="s">
        <v>42</v>
      </c>
    </row>
    <row r="67" spans="3:30" x14ac:dyDescent="0.25">
      <c r="C67" s="32" t="s">
        <v>43</v>
      </c>
      <c r="D67" s="32" t="s">
        <v>44</v>
      </c>
      <c r="E67" s="32" t="s">
        <v>187</v>
      </c>
      <c r="F67">
        <v>700</v>
      </c>
      <c r="G67" t="s">
        <v>123</v>
      </c>
      <c r="H67" t="s">
        <v>124</v>
      </c>
      <c r="I67" t="s">
        <v>189</v>
      </c>
      <c r="K67" t="s">
        <v>126</v>
      </c>
      <c r="L67" t="s">
        <v>35</v>
      </c>
      <c r="M67" t="s">
        <v>36</v>
      </c>
      <c r="N67" s="8">
        <v>45747</v>
      </c>
      <c r="O67" s="8">
        <v>45898</v>
      </c>
      <c r="P67" s="8">
        <v>45898</v>
      </c>
      <c r="Q67" t="s">
        <v>37</v>
      </c>
      <c r="Y67" t="s">
        <v>128</v>
      </c>
      <c r="Z67" t="s">
        <v>128</v>
      </c>
      <c r="AC67" t="s">
        <v>41</v>
      </c>
      <c r="AD67" t="s">
        <v>42</v>
      </c>
    </row>
    <row r="68" spans="3:30" x14ac:dyDescent="0.25">
      <c r="C68" s="32" t="s">
        <v>104</v>
      </c>
      <c r="D68" s="32" t="s">
        <v>105</v>
      </c>
      <c r="E68" s="32" t="s">
        <v>190</v>
      </c>
      <c r="F68">
        <v>4282</v>
      </c>
      <c r="G68" t="s">
        <v>191</v>
      </c>
      <c r="H68" t="s">
        <v>192</v>
      </c>
      <c r="I68" t="s">
        <v>193</v>
      </c>
      <c r="K68" t="s">
        <v>194</v>
      </c>
      <c r="L68" t="s">
        <v>35</v>
      </c>
      <c r="M68" t="s">
        <v>36</v>
      </c>
      <c r="N68" s="8">
        <v>45737</v>
      </c>
      <c r="O68" s="8">
        <v>45933</v>
      </c>
      <c r="P68" s="8">
        <v>45933</v>
      </c>
      <c r="Q68" t="s">
        <v>127</v>
      </c>
      <c r="R68" t="s">
        <v>195</v>
      </c>
      <c r="W68" t="s">
        <v>196</v>
      </c>
      <c r="Y68" t="s">
        <v>197</v>
      </c>
      <c r="Z68" t="s">
        <v>197</v>
      </c>
      <c r="AC68" t="s">
        <v>41</v>
      </c>
      <c r="AD68" t="s">
        <v>42</v>
      </c>
    </row>
    <row r="69" spans="3:30" x14ac:dyDescent="0.25">
      <c r="C69" s="32" t="s">
        <v>198</v>
      </c>
      <c r="D69" s="32" t="s">
        <v>199</v>
      </c>
      <c r="E69" s="32" t="s">
        <v>200</v>
      </c>
      <c r="F69">
        <v>2299</v>
      </c>
      <c r="G69" t="s">
        <v>201</v>
      </c>
      <c r="H69" t="s">
        <v>202</v>
      </c>
      <c r="I69" t="s">
        <v>203</v>
      </c>
      <c r="K69" t="s">
        <v>204</v>
      </c>
      <c r="L69" t="s">
        <v>35</v>
      </c>
      <c r="M69" t="s">
        <v>36</v>
      </c>
      <c r="N69" s="8">
        <v>45769</v>
      </c>
      <c r="O69" s="8"/>
      <c r="P69" s="8"/>
      <c r="Q69" t="s">
        <v>64</v>
      </c>
      <c r="R69" t="s">
        <v>205</v>
      </c>
      <c r="AC69" t="s">
        <v>64</v>
      </c>
      <c r="AD69" t="s">
        <v>42</v>
      </c>
    </row>
    <row r="70" spans="3:30" x14ac:dyDescent="0.25">
      <c r="C70" s="32" t="s">
        <v>206</v>
      </c>
      <c r="D70" s="32" t="s">
        <v>44</v>
      </c>
      <c r="F70">
        <v>13740.4</v>
      </c>
      <c r="G70" t="s">
        <v>207</v>
      </c>
      <c r="H70" t="s">
        <v>208</v>
      </c>
      <c r="I70" t="s">
        <v>209</v>
      </c>
      <c r="K70" t="s">
        <v>210</v>
      </c>
      <c r="L70" t="s">
        <v>35</v>
      </c>
      <c r="M70" t="s">
        <v>36</v>
      </c>
      <c r="N70" s="8">
        <v>45600</v>
      </c>
      <c r="O70" s="8">
        <v>45930</v>
      </c>
      <c r="P70" s="8">
        <v>45930</v>
      </c>
      <c r="Q70" t="s">
        <v>37</v>
      </c>
      <c r="Y70" t="s">
        <v>211</v>
      </c>
      <c r="Z70" t="s">
        <v>211</v>
      </c>
      <c r="AC70" t="s">
        <v>41</v>
      </c>
      <c r="AD70" t="s">
        <v>42</v>
      </c>
    </row>
    <row r="71" spans="3:30" x14ac:dyDescent="0.25">
      <c r="C71" s="32" t="s">
        <v>198</v>
      </c>
      <c r="D71" s="32" t="s">
        <v>79</v>
      </c>
      <c r="E71" s="32" t="s">
        <v>212</v>
      </c>
      <c r="F71">
        <v>1505</v>
      </c>
      <c r="G71" t="s">
        <v>213</v>
      </c>
      <c r="H71" t="s">
        <v>214</v>
      </c>
      <c r="I71" t="s">
        <v>215</v>
      </c>
      <c r="K71" t="s">
        <v>216</v>
      </c>
      <c r="L71" t="s">
        <v>55</v>
      </c>
      <c r="M71" t="s">
        <v>36</v>
      </c>
      <c r="N71" s="8">
        <v>45769</v>
      </c>
      <c r="O71" s="8"/>
      <c r="P71" s="8"/>
      <c r="Q71" t="s">
        <v>47</v>
      </c>
      <c r="R71" t="s">
        <v>217</v>
      </c>
      <c r="T71" t="s">
        <v>218</v>
      </c>
      <c r="U71" t="s">
        <v>86</v>
      </c>
      <c r="AC71" t="s">
        <v>41</v>
      </c>
      <c r="AD71" t="s">
        <v>42</v>
      </c>
    </row>
    <row r="72" spans="3:30" x14ac:dyDescent="0.25">
      <c r="C72" s="32" t="s">
        <v>198</v>
      </c>
      <c r="D72" s="32" t="s">
        <v>79</v>
      </c>
      <c r="E72" s="32" t="s">
        <v>212</v>
      </c>
      <c r="F72">
        <v>387.5</v>
      </c>
      <c r="G72" t="s">
        <v>213</v>
      </c>
      <c r="H72" t="s">
        <v>214</v>
      </c>
      <c r="I72" t="s">
        <v>219</v>
      </c>
      <c r="K72" t="s">
        <v>216</v>
      </c>
      <c r="L72" t="s">
        <v>55</v>
      </c>
      <c r="M72" t="s">
        <v>36</v>
      </c>
      <c r="N72" s="8">
        <v>45769</v>
      </c>
      <c r="O72" s="8"/>
      <c r="P72" s="8"/>
      <c r="Q72" t="s">
        <v>47</v>
      </c>
      <c r="AC72" t="s">
        <v>41</v>
      </c>
      <c r="AD72" t="s">
        <v>42</v>
      </c>
    </row>
    <row r="73" spans="3:30" x14ac:dyDescent="0.25">
      <c r="C73" s="32" t="s">
        <v>198</v>
      </c>
      <c r="D73" s="32" t="s">
        <v>79</v>
      </c>
      <c r="E73" s="32" t="s">
        <v>212</v>
      </c>
      <c r="F73">
        <v>387.5</v>
      </c>
      <c r="G73" t="s">
        <v>213</v>
      </c>
      <c r="H73" t="s">
        <v>214</v>
      </c>
      <c r="I73" t="s">
        <v>220</v>
      </c>
      <c r="K73" t="s">
        <v>216</v>
      </c>
      <c r="L73" t="s">
        <v>55</v>
      </c>
      <c r="M73" t="s">
        <v>36</v>
      </c>
      <c r="N73" s="8">
        <v>45769</v>
      </c>
      <c r="O73" s="8"/>
      <c r="P73" s="8"/>
      <c r="Q73" t="s">
        <v>37</v>
      </c>
      <c r="AC73" t="s">
        <v>41</v>
      </c>
      <c r="AD73" t="s">
        <v>42</v>
      </c>
    </row>
    <row r="74" spans="3:30" x14ac:dyDescent="0.25">
      <c r="C74" s="32" t="s">
        <v>198</v>
      </c>
      <c r="D74" s="32" t="s">
        <v>221</v>
      </c>
      <c r="E74" s="32" t="s">
        <v>222</v>
      </c>
      <c r="F74">
        <v>0</v>
      </c>
      <c r="G74" t="s">
        <v>213</v>
      </c>
      <c r="H74" t="s">
        <v>223</v>
      </c>
      <c r="I74" t="s">
        <v>224</v>
      </c>
      <c r="K74" t="s">
        <v>216</v>
      </c>
      <c r="L74" t="s">
        <v>55</v>
      </c>
      <c r="M74" t="s">
        <v>36</v>
      </c>
      <c r="N74" s="8">
        <v>45489</v>
      </c>
      <c r="O74" s="8">
        <v>45814</v>
      </c>
      <c r="P74" s="8">
        <v>45814</v>
      </c>
      <c r="Q74" t="s">
        <v>37</v>
      </c>
      <c r="Y74" t="s">
        <v>86</v>
      </c>
      <c r="Z74" t="s">
        <v>86</v>
      </c>
      <c r="AC74" t="s">
        <v>41</v>
      </c>
      <c r="AD74" t="s">
        <v>42</v>
      </c>
    </row>
    <row r="75" spans="3:30" x14ac:dyDescent="0.25">
      <c r="C75" s="32" t="s">
        <v>28</v>
      </c>
      <c r="D75" s="32" t="s">
        <v>105</v>
      </c>
      <c r="F75">
        <v>5050</v>
      </c>
      <c r="G75" t="s">
        <v>225</v>
      </c>
      <c r="H75" t="s">
        <v>226</v>
      </c>
      <c r="I75" t="s">
        <v>227</v>
      </c>
      <c r="J75" t="s">
        <v>228</v>
      </c>
      <c r="K75" t="s">
        <v>229</v>
      </c>
      <c r="L75" t="s">
        <v>35</v>
      </c>
      <c r="M75" t="s">
        <v>36</v>
      </c>
      <c r="N75" s="8">
        <v>45763</v>
      </c>
      <c r="O75" s="8">
        <v>45835</v>
      </c>
      <c r="P75" s="8"/>
      <c r="Q75" t="s">
        <v>37</v>
      </c>
      <c r="W75" t="s">
        <v>230</v>
      </c>
      <c r="Z75" t="s">
        <v>111</v>
      </c>
      <c r="AA75" t="s">
        <v>111</v>
      </c>
      <c r="AC75" t="s">
        <v>41</v>
      </c>
      <c r="AD75" t="s">
        <v>231</v>
      </c>
    </row>
    <row r="76" spans="3:30" x14ac:dyDescent="0.25">
      <c r="C76" s="32" t="s">
        <v>198</v>
      </c>
      <c r="D76" s="32" t="s">
        <v>232</v>
      </c>
      <c r="E76" s="32" t="s">
        <v>233</v>
      </c>
      <c r="F76">
        <v>1725</v>
      </c>
      <c r="G76" t="s">
        <v>234</v>
      </c>
      <c r="H76" t="s">
        <v>235</v>
      </c>
      <c r="I76" t="s">
        <v>236</v>
      </c>
      <c r="K76" t="s">
        <v>84</v>
      </c>
      <c r="L76" t="s">
        <v>55</v>
      </c>
      <c r="M76" t="s">
        <v>36</v>
      </c>
      <c r="N76" s="8">
        <v>45733</v>
      </c>
      <c r="O76" s="8">
        <v>45805</v>
      </c>
      <c r="P76" s="8">
        <v>45805</v>
      </c>
      <c r="Q76" t="s">
        <v>64</v>
      </c>
      <c r="R76" t="s">
        <v>237</v>
      </c>
      <c r="S76" t="s">
        <v>238</v>
      </c>
      <c r="T76" t="s">
        <v>239</v>
      </c>
      <c r="W76" t="s">
        <v>240</v>
      </c>
      <c r="Y76" t="s">
        <v>241</v>
      </c>
      <c r="Z76" t="s">
        <v>241</v>
      </c>
      <c r="AC76" t="s">
        <v>64</v>
      </c>
      <c r="AD76" t="s">
        <v>42</v>
      </c>
    </row>
    <row r="77" spans="3:30" x14ac:dyDescent="0.25">
      <c r="C77" s="32" t="s">
        <v>28</v>
      </c>
      <c r="D77" s="32" t="s">
        <v>79</v>
      </c>
      <c r="E77" s="32" t="s">
        <v>242</v>
      </c>
      <c r="F77">
        <v>945</v>
      </c>
      <c r="G77" t="s">
        <v>234</v>
      </c>
      <c r="H77" t="s">
        <v>243</v>
      </c>
      <c r="I77" t="s">
        <v>244</v>
      </c>
      <c r="K77" t="s">
        <v>84</v>
      </c>
      <c r="L77" t="s">
        <v>55</v>
      </c>
      <c r="M77" t="s">
        <v>36</v>
      </c>
      <c r="N77" s="8">
        <v>45741</v>
      </c>
      <c r="O77" s="8">
        <v>45865</v>
      </c>
      <c r="P77" s="8">
        <v>45865</v>
      </c>
      <c r="Q77" t="s">
        <v>47</v>
      </c>
      <c r="Y77" t="s">
        <v>245</v>
      </c>
      <c r="Z77" t="s">
        <v>245</v>
      </c>
      <c r="AC77" t="s">
        <v>41</v>
      </c>
      <c r="AD77" t="s">
        <v>42</v>
      </c>
    </row>
    <row r="78" spans="3:30" x14ac:dyDescent="0.25">
      <c r="C78" s="32" t="s">
        <v>28</v>
      </c>
      <c r="D78" s="32" t="s">
        <v>79</v>
      </c>
      <c r="E78" s="32" t="s">
        <v>246</v>
      </c>
      <c r="F78">
        <v>1250</v>
      </c>
      <c r="G78" t="s">
        <v>247</v>
      </c>
      <c r="H78" t="s">
        <v>248</v>
      </c>
      <c r="I78" t="s">
        <v>249</v>
      </c>
      <c r="K78" t="s">
        <v>204</v>
      </c>
      <c r="L78" t="s">
        <v>35</v>
      </c>
      <c r="M78" t="s">
        <v>36</v>
      </c>
      <c r="N78" s="8">
        <v>45769</v>
      </c>
      <c r="O78" s="8">
        <v>45814</v>
      </c>
      <c r="P78" s="8">
        <v>45814</v>
      </c>
      <c r="Q78" t="s">
        <v>47</v>
      </c>
      <c r="R78" t="s">
        <v>56</v>
      </c>
      <c r="U78" t="s">
        <v>86</v>
      </c>
      <c r="Y78" t="s">
        <v>86</v>
      </c>
      <c r="Z78" t="s">
        <v>86</v>
      </c>
      <c r="AC78" t="s">
        <v>41</v>
      </c>
      <c r="AD78" t="s">
        <v>42</v>
      </c>
    </row>
    <row r="79" spans="3:30" x14ac:dyDescent="0.25">
      <c r="C79" s="32" t="s">
        <v>28</v>
      </c>
      <c r="D79" s="32" t="s">
        <v>79</v>
      </c>
      <c r="E79" s="32" t="s">
        <v>250</v>
      </c>
      <c r="F79">
        <v>375</v>
      </c>
      <c r="G79" t="s">
        <v>247</v>
      </c>
      <c r="H79" t="s">
        <v>248</v>
      </c>
      <c r="I79" t="s">
        <v>251</v>
      </c>
      <c r="K79" t="s">
        <v>204</v>
      </c>
      <c r="L79" t="s">
        <v>35</v>
      </c>
      <c r="M79" t="s">
        <v>36</v>
      </c>
      <c r="N79" s="8">
        <v>45769</v>
      </c>
      <c r="O79" s="8">
        <v>45814</v>
      </c>
      <c r="P79" s="8">
        <v>45814</v>
      </c>
      <c r="Q79" t="s">
        <v>37</v>
      </c>
      <c r="U79" t="s">
        <v>86</v>
      </c>
      <c r="Y79" t="s">
        <v>86</v>
      </c>
      <c r="Z79" t="s">
        <v>86</v>
      </c>
      <c r="AC79" t="s">
        <v>41</v>
      </c>
      <c r="AD79" t="s">
        <v>42</v>
      </c>
    </row>
    <row r="80" spans="3:30" x14ac:dyDescent="0.25">
      <c r="C80" s="32" t="s">
        <v>28</v>
      </c>
      <c r="D80" s="32" t="s">
        <v>79</v>
      </c>
      <c r="E80" s="32" t="s">
        <v>250</v>
      </c>
      <c r="F80">
        <v>1250</v>
      </c>
      <c r="G80" t="s">
        <v>247</v>
      </c>
      <c r="H80" t="s">
        <v>252</v>
      </c>
      <c r="I80" t="s">
        <v>253</v>
      </c>
      <c r="K80" t="s">
        <v>204</v>
      </c>
      <c r="L80" t="s">
        <v>35</v>
      </c>
      <c r="M80" t="s">
        <v>36</v>
      </c>
      <c r="N80" s="8">
        <v>45769</v>
      </c>
      <c r="O80" s="8">
        <v>45849</v>
      </c>
      <c r="P80" s="8">
        <v>45849</v>
      </c>
      <c r="Q80" t="s">
        <v>47</v>
      </c>
      <c r="R80" t="s">
        <v>254</v>
      </c>
      <c r="Y80" t="s">
        <v>255</v>
      </c>
      <c r="Z80" t="s">
        <v>255</v>
      </c>
      <c r="AC80" t="s">
        <v>41</v>
      </c>
      <c r="AD80" t="s">
        <v>42</v>
      </c>
    </row>
    <row r="81" spans="3:30" x14ac:dyDescent="0.25">
      <c r="C81" s="32" t="s">
        <v>28</v>
      </c>
      <c r="D81" s="32" t="s">
        <v>79</v>
      </c>
      <c r="E81" s="32" t="s">
        <v>250</v>
      </c>
      <c r="F81">
        <v>375</v>
      </c>
      <c r="G81" t="s">
        <v>247</v>
      </c>
      <c r="H81" t="s">
        <v>252</v>
      </c>
      <c r="I81" t="s">
        <v>256</v>
      </c>
      <c r="K81" t="s">
        <v>204</v>
      </c>
      <c r="L81" t="s">
        <v>35</v>
      </c>
      <c r="M81" t="s">
        <v>36</v>
      </c>
      <c r="N81" s="8">
        <v>45769</v>
      </c>
      <c r="O81" s="8">
        <v>45849</v>
      </c>
      <c r="P81" s="8">
        <v>45849</v>
      </c>
      <c r="Q81" t="s">
        <v>37</v>
      </c>
      <c r="Y81" t="s">
        <v>255</v>
      </c>
      <c r="Z81" t="s">
        <v>255</v>
      </c>
      <c r="AC81" t="s">
        <v>41</v>
      </c>
      <c r="AD81" t="s">
        <v>42</v>
      </c>
    </row>
    <row r="82" spans="3:30" x14ac:dyDescent="0.25">
      <c r="C82" s="32" t="s">
        <v>28</v>
      </c>
      <c r="D82" s="32" t="s">
        <v>105</v>
      </c>
      <c r="E82" s="32" t="s">
        <v>50</v>
      </c>
      <c r="F82">
        <v>1025</v>
      </c>
      <c r="G82" t="s">
        <v>257</v>
      </c>
      <c r="H82" t="s">
        <v>258</v>
      </c>
      <c r="I82" t="s">
        <v>259</v>
      </c>
      <c r="K82" t="s">
        <v>54</v>
      </c>
      <c r="L82" t="s">
        <v>55</v>
      </c>
      <c r="M82" t="s">
        <v>36</v>
      </c>
      <c r="N82" s="8">
        <v>45791</v>
      </c>
      <c r="O82" s="8"/>
      <c r="P82" s="8"/>
      <c r="Q82" t="s">
        <v>127</v>
      </c>
      <c r="R82" t="s">
        <v>260</v>
      </c>
      <c r="X82" t="s">
        <v>59</v>
      </c>
      <c r="AC82" t="s">
        <v>41</v>
      </c>
      <c r="AD82" t="s">
        <v>42</v>
      </c>
    </row>
    <row r="83" spans="3:30" x14ac:dyDescent="0.25">
      <c r="C83" s="32" t="s">
        <v>28</v>
      </c>
      <c r="D83" s="32" t="s">
        <v>105</v>
      </c>
      <c r="E83" s="32" t="s">
        <v>50</v>
      </c>
      <c r="F83">
        <v>1275</v>
      </c>
      <c r="G83" t="s">
        <v>257</v>
      </c>
      <c r="H83" t="s">
        <v>258</v>
      </c>
      <c r="I83" t="s">
        <v>261</v>
      </c>
      <c r="K83" t="s">
        <v>54</v>
      </c>
      <c r="L83" t="s">
        <v>55</v>
      </c>
      <c r="M83" t="s">
        <v>36</v>
      </c>
      <c r="N83" s="8">
        <v>45791</v>
      </c>
      <c r="O83" s="8"/>
      <c r="P83" s="8"/>
      <c r="Q83" t="s">
        <v>127</v>
      </c>
      <c r="R83" t="s">
        <v>260</v>
      </c>
      <c r="X83" t="s">
        <v>59</v>
      </c>
      <c r="AC83" t="s">
        <v>41</v>
      </c>
      <c r="AD83" t="s">
        <v>42</v>
      </c>
    </row>
    <row r="84" spans="3:30" x14ac:dyDescent="0.25">
      <c r="C84" s="32" t="s">
        <v>28</v>
      </c>
      <c r="D84" s="32" t="s">
        <v>105</v>
      </c>
      <c r="E84" s="32" t="s">
        <v>50</v>
      </c>
      <c r="F84">
        <v>1525</v>
      </c>
      <c r="G84" t="s">
        <v>257</v>
      </c>
      <c r="H84" t="s">
        <v>258</v>
      </c>
      <c r="I84" t="s">
        <v>262</v>
      </c>
      <c r="K84" t="s">
        <v>54</v>
      </c>
      <c r="L84" t="s">
        <v>55</v>
      </c>
      <c r="M84" t="s">
        <v>36</v>
      </c>
      <c r="N84" s="8">
        <v>45791</v>
      </c>
      <c r="O84" s="8"/>
      <c r="P84" s="8"/>
      <c r="Q84" t="s">
        <v>127</v>
      </c>
      <c r="R84" t="s">
        <v>260</v>
      </c>
      <c r="X84" t="s">
        <v>59</v>
      </c>
      <c r="AC84" t="s">
        <v>41</v>
      </c>
      <c r="AD84" t="s">
        <v>42</v>
      </c>
    </row>
    <row r="85" spans="3:30" x14ac:dyDescent="0.25">
      <c r="C85" s="32" t="s">
        <v>28</v>
      </c>
      <c r="D85" s="32" t="s">
        <v>105</v>
      </c>
      <c r="E85" s="32" t="s">
        <v>50</v>
      </c>
      <c r="F85">
        <v>-4168.6166666666686</v>
      </c>
      <c r="G85" t="s">
        <v>263</v>
      </c>
      <c r="H85" t="s">
        <v>264</v>
      </c>
      <c r="I85" t="s">
        <v>265</v>
      </c>
      <c r="J85" t="s">
        <v>266</v>
      </c>
      <c r="K85" t="s">
        <v>267</v>
      </c>
      <c r="L85" t="s">
        <v>55</v>
      </c>
      <c r="M85" t="s">
        <v>36</v>
      </c>
      <c r="N85" s="8">
        <v>45761</v>
      </c>
      <c r="O85" s="8">
        <v>45821</v>
      </c>
      <c r="P85" s="8"/>
      <c r="Q85" t="s">
        <v>64</v>
      </c>
      <c r="U85" t="s">
        <v>86</v>
      </c>
      <c r="W85" t="s">
        <v>196</v>
      </c>
      <c r="Z85" t="s">
        <v>87</v>
      </c>
      <c r="AA85" t="s">
        <v>87</v>
      </c>
      <c r="AC85" t="s">
        <v>64</v>
      </c>
      <c r="AD85" t="s">
        <v>231</v>
      </c>
    </row>
    <row r="86" spans="3:30" x14ac:dyDescent="0.25">
      <c r="C86" s="32" t="s">
        <v>71</v>
      </c>
      <c r="D86" s="32" t="s">
        <v>72</v>
      </c>
      <c r="E86" s="32" t="s">
        <v>268</v>
      </c>
      <c r="G86" t="s">
        <v>269</v>
      </c>
      <c r="H86" t="s">
        <v>270</v>
      </c>
      <c r="I86" t="s">
        <v>271</v>
      </c>
      <c r="K86" t="s">
        <v>126</v>
      </c>
      <c r="L86" t="s">
        <v>35</v>
      </c>
      <c r="M86" t="s">
        <v>36</v>
      </c>
      <c r="N86" s="8">
        <v>45800</v>
      </c>
      <c r="O86" s="8"/>
      <c r="P86" s="8"/>
      <c r="Q86" t="s">
        <v>64</v>
      </c>
      <c r="AC86" t="s">
        <v>64</v>
      </c>
      <c r="AD86" t="s">
        <v>42</v>
      </c>
    </row>
    <row r="87" spans="3:30" x14ac:dyDescent="0.25">
      <c r="C87" s="32" t="s">
        <v>28</v>
      </c>
      <c r="D87" s="32" t="s">
        <v>105</v>
      </c>
      <c r="F87">
        <v>1050</v>
      </c>
      <c r="G87" t="s">
        <v>272</v>
      </c>
      <c r="H87" t="s">
        <v>273</v>
      </c>
      <c r="I87" t="s">
        <v>274</v>
      </c>
      <c r="J87" t="s">
        <v>275</v>
      </c>
      <c r="K87" t="s">
        <v>229</v>
      </c>
      <c r="L87" t="s">
        <v>35</v>
      </c>
      <c r="M87" t="s">
        <v>276</v>
      </c>
      <c r="N87" s="8">
        <v>45742</v>
      </c>
      <c r="O87" s="8">
        <v>45828</v>
      </c>
      <c r="P87" s="8">
        <v>45828</v>
      </c>
      <c r="Q87" t="s">
        <v>127</v>
      </c>
      <c r="U87" t="s">
        <v>87</v>
      </c>
      <c r="W87" t="s">
        <v>277</v>
      </c>
      <c r="Y87" t="s">
        <v>57</v>
      </c>
      <c r="Z87" t="s">
        <v>57</v>
      </c>
      <c r="AA87" t="s">
        <v>57</v>
      </c>
      <c r="AC87" t="s">
        <v>41</v>
      </c>
      <c r="AD87" t="s">
        <v>231</v>
      </c>
    </row>
    <row r="88" spans="3:30" x14ac:dyDescent="0.25">
      <c r="C88" s="32" t="s">
        <v>28</v>
      </c>
      <c r="D88" s="32" t="s">
        <v>105</v>
      </c>
      <c r="F88">
        <v>0</v>
      </c>
      <c r="G88" t="s">
        <v>272</v>
      </c>
      <c r="H88" t="s">
        <v>273</v>
      </c>
      <c r="I88" t="s">
        <v>278</v>
      </c>
      <c r="J88" t="s">
        <v>279</v>
      </c>
      <c r="K88" t="s">
        <v>229</v>
      </c>
      <c r="L88" t="s">
        <v>35</v>
      </c>
      <c r="M88" t="s">
        <v>276</v>
      </c>
      <c r="N88" s="8">
        <v>45742</v>
      </c>
      <c r="O88" s="8">
        <v>45828</v>
      </c>
      <c r="P88" s="8"/>
      <c r="Q88" t="s">
        <v>37</v>
      </c>
      <c r="W88" t="s">
        <v>277</v>
      </c>
      <c r="Z88" t="s">
        <v>57</v>
      </c>
      <c r="AA88" t="s">
        <v>57</v>
      </c>
      <c r="AC88" t="s">
        <v>41</v>
      </c>
      <c r="AD88" t="s">
        <v>231</v>
      </c>
    </row>
    <row r="89" spans="3:30" x14ac:dyDescent="0.25">
      <c r="C89" s="32" t="s">
        <v>28</v>
      </c>
      <c r="D89" s="32" t="s">
        <v>105</v>
      </c>
      <c r="F89">
        <v>0</v>
      </c>
      <c r="G89" t="s">
        <v>272</v>
      </c>
      <c r="H89" t="s">
        <v>273</v>
      </c>
      <c r="I89" t="s">
        <v>280</v>
      </c>
      <c r="J89" t="s">
        <v>281</v>
      </c>
      <c r="K89" t="s">
        <v>229</v>
      </c>
      <c r="L89" t="s">
        <v>35</v>
      </c>
      <c r="M89" t="s">
        <v>276</v>
      </c>
      <c r="N89" s="8">
        <v>45742</v>
      </c>
      <c r="O89" s="8">
        <v>45828</v>
      </c>
      <c r="P89" s="8"/>
      <c r="Q89" t="s">
        <v>37</v>
      </c>
      <c r="W89" t="s">
        <v>277</v>
      </c>
      <c r="Z89" t="s">
        <v>57</v>
      </c>
      <c r="AA89" t="s">
        <v>57</v>
      </c>
      <c r="AC89" t="s">
        <v>41</v>
      </c>
      <c r="AD89" t="s">
        <v>231</v>
      </c>
    </row>
    <row r="90" spans="3:30" x14ac:dyDescent="0.25">
      <c r="F90">
        <v>3970</v>
      </c>
      <c r="G90" t="s">
        <v>282</v>
      </c>
      <c r="H90" t="s">
        <v>283</v>
      </c>
      <c r="I90" t="s">
        <v>284</v>
      </c>
      <c r="K90" t="s">
        <v>285</v>
      </c>
      <c r="L90" t="s">
        <v>35</v>
      </c>
      <c r="M90" t="s">
        <v>36</v>
      </c>
      <c r="N90" s="8">
        <v>45799</v>
      </c>
      <c r="O90" s="8"/>
      <c r="P90" s="8"/>
      <c r="Q90" t="s">
        <v>47</v>
      </c>
      <c r="T90" t="s">
        <v>286</v>
      </c>
      <c r="AC90" t="s">
        <v>41</v>
      </c>
      <c r="AD90" t="s">
        <v>42</v>
      </c>
    </row>
    <row r="91" spans="3:30" x14ac:dyDescent="0.25">
      <c r="F91">
        <v>1962</v>
      </c>
      <c r="G91" t="s">
        <v>282</v>
      </c>
      <c r="H91" t="s">
        <v>283</v>
      </c>
      <c r="I91" t="s">
        <v>287</v>
      </c>
      <c r="K91" t="s">
        <v>285</v>
      </c>
      <c r="L91" t="s">
        <v>35</v>
      </c>
      <c r="M91" t="s">
        <v>36</v>
      </c>
      <c r="N91" s="8">
        <v>45799</v>
      </c>
      <c r="O91" s="8"/>
      <c r="P91" s="8"/>
      <c r="Q91" t="s">
        <v>64</v>
      </c>
      <c r="AC91" t="s">
        <v>64</v>
      </c>
      <c r="AD91" t="s">
        <v>42</v>
      </c>
    </row>
    <row r="92" spans="3:30" x14ac:dyDescent="0.25">
      <c r="C92" s="32" t="s">
        <v>43</v>
      </c>
      <c r="D92" s="32" t="s">
        <v>72</v>
      </c>
      <c r="E92" s="32" t="s">
        <v>288</v>
      </c>
      <c r="F92">
        <v>0</v>
      </c>
      <c r="G92" t="s">
        <v>289</v>
      </c>
      <c r="H92" t="s">
        <v>290</v>
      </c>
      <c r="I92" t="s">
        <v>291</v>
      </c>
      <c r="J92" t="s">
        <v>292</v>
      </c>
      <c r="K92" t="s">
        <v>229</v>
      </c>
      <c r="L92" t="s">
        <v>35</v>
      </c>
      <c r="M92" t="s">
        <v>276</v>
      </c>
      <c r="N92" s="8">
        <v>45596</v>
      </c>
      <c r="O92" s="8">
        <v>45814</v>
      </c>
      <c r="P92" s="8"/>
      <c r="Q92" t="s">
        <v>37</v>
      </c>
      <c r="W92" t="s">
        <v>293</v>
      </c>
      <c r="Z92" t="s">
        <v>86</v>
      </c>
      <c r="AA92" t="s">
        <v>86</v>
      </c>
      <c r="AC92" t="s">
        <v>41</v>
      </c>
      <c r="AD92" t="s">
        <v>231</v>
      </c>
    </row>
    <row r="93" spans="3:30" x14ac:dyDescent="0.25">
      <c r="C93" s="32" t="s">
        <v>198</v>
      </c>
      <c r="D93" s="32" t="s">
        <v>199</v>
      </c>
      <c r="E93" s="32" t="s">
        <v>294</v>
      </c>
      <c r="F93">
        <v>417.5</v>
      </c>
      <c r="G93" t="s">
        <v>295</v>
      </c>
      <c r="H93" t="s">
        <v>296</v>
      </c>
      <c r="I93" t="s">
        <v>297</v>
      </c>
      <c r="K93" t="s">
        <v>126</v>
      </c>
      <c r="L93" t="s">
        <v>35</v>
      </c>
      <c r="M93" t="s">
        <v>36</v>
      </c>
      <c r="N93" s="8">
        <v>45757</v>
      </c>
      <c r="O93" s="8"/>
      <c r="P93" s="8"/>
      <c r="Q93" t="s">
        <v>37</v>
      </c>
      <c r="AC93" t="s">
        <v>41</v>
      </c>
      <c r="AD93" t="s">
        <v>42</v>
      </c>
    </row>
    <row r="94" spans="3:30" x14ac:dyDescent="0.25">
      <c r="C94" s="32" t="s">
        <v>198</v>
      </c>
      <c r="D94" s="32" t="s">
        <v>199</v>
      </c>
      <c r="E94" s="32" t="s">
        <v>294</v>
      </c>
      <c r="F94">
        <v>417.5</v>
      </c>
      <c r="G94" t="s">
        <v>295</v>
      </c>
      <c r="H94" t="s">
        <v>296</v>
      </c>
      <c r="I94" t="s">
        <v>298</v>
      </c>
      <c r="K94" t="s">
        <v>126</v>
      </c>
      <c r="L94" t="s">
        <v>35</v>
      </c>
      <c r="M94" t="s">
        <v>36</v>
      </c>
      <c r="N94" s="8">
        <v>45757</v>
      </c>
      <c r="O94" s="8"/>
      <c r="P94" s="8"/>
      <c r="Q94" t="s">
        <v>47</v>
      </c>
      <c r="AC94" t="s">
        <v>41</v>
      </c>
      <c r="AD94" t="s">
        <v>42</v>
      </c>
    </row>
    <row r="95" spans="3:30" x14ac:dyDescent="0.25">
      <c r="C95" s="32" t="s">
        <v>104</v>
      </c>
      <c r="D95" s="32" t="s">
        <v>79</v>
      </c>
      <c r="E95" s="32" t="s">
        <v>299</v>
      </c>
      <c r="G95" t="s">
        <v>295</v>
      </c>
      <c r="H95" t="s">
        <v>300</v>
      </c>
      <c r="I95" t="s">
        <v>301</v>
      </c>
      <c r="K95" t="s">
        <v>126</v>
      </c>
      <c r="L95" t="s">
        <v>35</v>
      </c>
      <c r="M95" t="s">
        <v>36</v>
      </c>
      <c r="N95" s="8">
        <v>45744</v>
      </c>
      <c r="O95" s="8"/>
      <c r="P95" s="8"/>
      <c r="Q95" t="s">
        <v>64</v>
      </c>
      <c r="R95" t="s">
        <v>302</v>
      </c>
      <c r="S95" t="s">
        <v>303</v>
      </c>
      <c r="T95" t="s">
        <v>304</v>
      </c>
      <c r="AC95" t="s">
        <v>64</v>
      </c>
      <c r="AD95" t="s">
        <v>42</v>
      </c>
    </row>
    <row r="96" spans="3:30" x14ac:dyDescent="0.25">
      <c r="C96" s="32" t="s">
        <v>104</v>
      </c>
      <c r="D96" s="32" t="s">
        <v>79</v>
      </c>
      <c r="E96" s="32" t="s">
        <v>299</v>
      </c>
      <c r="G96" t="s">
        <v>295</v>
      </c>
      <c r="H96" t="s">
        <v>305</v>
      </c>
      <c r="I96" t="s">
        <v>306</v>
      </c>
      <c r="K96" t="s">
        <v>126</v>
      </c>
      <c r="L96" t="s">
        <v>35</v>
      </c>
      <c r="M96" t="s">
        <v>36</v>
      </c>
      <c r="N96" s="8">
        <v>45757</v>
      </c>
      <c r="O96" s="8">
        <v>45814</v>
      </c>
      <c r="P96" s="8">
        <v>45814</v>
      </c>
      <c r="Q96" t="s">
        <v>64</v>
      </c>
      <c r="X96" t="s">
        <v>307</v>
      </c>
      <c r="Y96" t="s">
        <v>86</v>
      </c>
      <c r="Z96" t="s">
        <v>86</v>
      </c>
      <c r="AC96" t="s">
        <v>64</v>
      </c>
      <c r="AD96" t="s">
        <v>42</v>
      </c>
    </row>
    <row r="97" spans="3:30" x14ac:dyDescent="0.25">
      <c r="C97" s="32" t="s">
        <v>104</v>
      </c>
      <c r="D97" s="32" t="s">
        <v>79</v>
      </c>
      <c r="E97" s="32" t="s">
        <v>308</v>
      </c>
      <c r="F97">
        <v>417.5</v>
      </c>
      <c r="G97" t="s">
        <v>295</v>
      </c>
      <c r="H97" t="s">
        <v>309</v>
      </c>
      <c r="I97" t="s">
        <v>310</v>
      </c>
      <c r="K97" t="s">
        <v>126</v>
      </c>
      <c r="L97" t="s">
        <v>35</v>
      </c>
      <c r="M97" t="s">
        <v>36</v>
      </c>
      <c r="N97" s="8">
        <v>45754</v>
      </c>
      <c r="O97" s="8">
        <v>45805</v>
      </c>
      <c r="P97" s="8">
        <v>45805</v>
      </c>
      <c r="Q97" t="s">
        <v>47</v>
      </c>
      <c r="R97" t="s">
        <v>311</v>
      </c>
      <c r="U97" t="s">
        <v>40</v>
      </c>
      <c r="W97" t="s">
        <v>312</v>
      </c>
      <c r="X97" t="s">
        <v>313</v>
      </c>
      <c r="Y97" t="s">
        <v>241</v>
      </c>
      <c r="Z97" t="s">
        <v>241</v>
      </c>
      <c r="AC97" t="s">
        <v>41</v>
      </c>
      <c r="AD97" t="s">
        <v>42</v>
      </c>
    </row>
    <row r="98" spans="3:30" x14ac:dyDescent="0.25">
      <c r="C98" s="32" t="s">
        <v>104</v>
      </c>
      <c r="D98" s="32" t="s">
        <v>79</v>
      </c>
      <c r="E98" s="32" t="s">
        <v>308</v>
      </c>
      <c r="F98">
        <v>417.5</v>
      </c>
      <c r="G98" t="s">
        <v>295</v>
      </c>
      <c r="H98" t="s">
        <v>309</v>
      </c>
      <c r="I98" t="s">
        <v>314</v>
      </c>
      <c r="K98" t="s">
        <v>126</v>
      </c>
      <c r="L98" t="s">
        <v>35</v>
      </c>
      <c r="M98" t="s">
        <v>36</v>
      </c>
      <c r="N98" s="8">
        <v>45754</v>
      </c>
      <c r="O98" s="8">
        <v>45805</v>
      </c>
      <c r="P98" s="8">
        <v>45805</v>
      </c>
      <c r="Q98" t="s">
        <v>47</v>
      </c>
      <c r="R98" t="s">
        <v>311</v>
      </c>
      <c r="U98" t="s">
        <v>40</v>
      </c>
      <c r="X98" t="s">
        <v>313</v>
      </c>
      <c r="Y98" t="s">
        <v>241</v>
      </c>
      <c r="Z98" t="s">
        <v>241</v>
      </c>
      <c r="AC98" t="s">
        <v>41</v>
      </c>
      <c r="AD98" t="s">
        <v>42</v>
      </c>
    </row>
    <row r="99" spans="3:30" x14ac:dyDescent="0.25">
      <c r="C99" s="32" t="s">
        <v>198</v>
      </c>
      <c r="D99" s="32" t="s">
        <v>105</v>
      </c>
      <c r="E99" s="32" t="s">
        <v>315</v>
      </c>
      <c r="F99">
        <v>110.61</v>
      </c>
      <c r="G99" t="s">
        <v>295</v>
      </c>
      <c r="H99" t="s">
        <v>316</v>
      </c>
      <c r="I99" t="s">
        <v>317</v>
      </c>
      <c r="K99" t="s">
        <v>126</v>
      </c>
      <c r="L99" t="s">
        <v>35</v>
      </c>
      <c r="M99" t="s">
        <v>36</v>
      </c>
      <c r="N99" s="8">
        <v>45785</v>
      </c>
      <c r="O99" s="8"/>
      <c r="P99" s="8"/>
      <c r="Q99" t="s">
        <v>64</v>
      </c>
      <c r="AC99" t="s">
        <v>64</v>
      </c>
      <c r="AD99" t="s">
        <v>42</v>
      </c>
    </row>
    <row r="100" spans="3:30" x14ac:dyDescent="0.25">
      <c r="C100" s="32" t="s">
        <v>318</v>
      </c>
      <c r="D100" s="32" t="s">
        <v>318</v>
      </c>
      <c r="F100">
        <v>110.61</v>
      </c>
      <c r="G100" t="s">
        <v>295</v>
      </c>
      <c r="H100" t="s">
        <v>319</v>
      </c>
      <c r="I100" t="s">
        <v>320</v>
      </c>
      <c r="K100" t="s">
        <v>126</v>
      </c>
      <c r="L100" t="s">
        <v>35</v>
      </c>
      <c r="M100" t="s">
        <v>36</v>
      </c>
      <c r="N100" s="8">
        <v>45792</v>
      </c>
      <c r="O100" s="8"/>
      <c r="P100" s="8"/>
      <c r="Q100" t="s">
        <v>64</v>
      </c>
      <c r="AC100" t="s">
        <v>64</v>
      </c>
      <c r="AD100" t="s">
        <v>42</v>
      </c>
    </row>
    <row r="101" spans="3:30" x14ac:dyDescent="0.25">
      <c r="C101" s="32" t="s">
        <v>318</v>
      </c>
      <c r="D101" s="32" t="s">
        <v>318</v>
      </c>
      <c r="F101">
        <v>110.61</v>
      </c>
      <c r="G101" t="s">
        <v>295</v>
      </c>
      <c r="H101" t="s">
        <v>321</v>
      </c>
      <c r="I101" t="s">
        <v>322</v>
      </c>
      <c r="K101" t="s">
        <v>126</v>
      </c>
      <c r="L101" t="s">
        <v>35</v>
      </c>
      <c r="M101" t="s">
        <v>36</v>
      </c>
      <c r="N101" s="8">
        <v>45792</v>
      </c>
      <c r="O101" s="8"/>
      <c r="P101" s="8"/>
      <c r="Q101" t="s">
        <v>64</v>
      </c>
      <c r="AC101" t="s">
        <v>64</v>
      </c>
      <c r="AD101" t="s">
        <v>42</v>
      </c>
    </row>
    <row r="102" spans="3:30" x14ac:dyDescent="0.25">
      <c r="C102" s="32" t="s">
        <v>71</v>
      </c>
      <c r="D102" s="32" t="s">
        <v>72</v>
      </c>
      <c r="E102" s="32" t="s">
        <v>323</v>
      </c>
      <c r="F102">
        <v>766.41</v>
      </c>
      <c r="G102" t="s">
        <v>295</v>
      </c>
      <c r="H102" t="s">
        <v>324</v>
      </c>
      <c r="I102" t="s">
        <v>325</v>
      </c>
      <c r="K102" t="s">
        <v>126</v>
      </c>
      <c r="L102" t="s">
        <v>35</v>
      </c>
      <c r="M102" t="s">
        <v>36</v>
      </c>
      <c r="N102" s="8">
        <v>45792</v>
      </c>
      <c r="O102" s="8"/>
      <c r="P102" s="8"/>
      <c r="Q102" t="s">
        <v>37</v>
      </c>
      <c r="AC102" t="s">
        <v>41</v>
      </c>
      <c r="AD102" t="s">
        <v>42</v>
      </c>
    </row>
    <row r="103" spans="3:30" x14ac:dyDescent="0.25">
      <c r="C103" s="32" t="s">
        <v>198</v>
      </c>
      <c r="D103" s="32" t="s">
        <v>79</v>
      </c>
      <c r="E103" s="32" t="s">
        <v>326</v>
      </c>
      <c r="G103" t="s">
        <v>295</v>
      </c>
      <c r="H103" t="s">
        <v>327</v>
      </c>
      <c r="I103" t="s">
        <v>328</v>
      </c>
      <c r="K103" t="s">
        <v>126</v>
      </c>
      <c r="L103" t="s">
        <v>35</v>
      </c>
      <c r="M103" t="s">
        <v>36</v>
      </c>
      <c r="N103" s="8">
        <v>45798</v>
      </c>
      <c r="O103" s="8"/>
      <c r="P103" s="8"/>
      <c r="Q103" t="s">
        <v>64</v>
      </c>
      <c r="AC103" t="s">
        <v>64</v>
      </c>
      <c r="AD103" t="s">
        <v>42</v>
      </c>
    </row>
    <row r="104" spans="3:30" x14ac:dyDescent="0.25">
      <c r="C104" s="32" t="s">
        <v>198</v>
      </c>
      <c r="D104" s="32" t="s">
        <v>79</v>
      </c>
      <c r="E104" s="32" t="s">
        <v>326</v>
      </c>
      <c r="G104" t="s">
        <v>295</v>
      </c>
      <c r="H104" t="s">
        <v>327</v>
      </c>
      <c r="I104" t="s">
        <v>329</v>
      </c>
      <c r="K104" t="s">
        <v>126</v>
      </c>
      <c r="L104" t="s">
        <v>35</v>
      </c>
      <c r="M104" t="s">
        <v>36</v>
      </c>
      <c r="N104" s="8">
        <v>45798</v>
      </c>
      <c r="O104" s="8"/>
      <c r="P104" s="8"/>
      <c r="Q104" t="s">
        <v>64</v>
      </c>
      <c r="R104" t="s">
        <v>330</v>
      </c>
      <c r="AC104" t="s">
        <v>64</v>
      </c>
      <c r="AD104" t="s">
        <v>42</v>
      </c>
    </row>
    <row r="105" spans="3:30" x14ac:dyDescent="0.25">
      <c r="F105">
        <v>0</v>
      </c>
      <c r="G105" t="s">
        <v>295</v>
      </c>
      <c r="H105" t="s">
        <v>331</v>
      </c>
      <c r="I105" t="s">
        <v>332</v>
      </c>
      <c r="K105" t="s">
        <v>333</v>
      </c>
      <c r="L105" t="s">
        <v>35</v>
      </c>
      <c r="M105" t="s">
        <v>36</v>
      </c>
      <c r="N105" s="8">
        <v>45279</v>
      </c>
      <c r="O105" s="8"/>
      <c r="P105" s="8"/>
      <c r="Q105" t="s">
        <v>37</v>
      </c>
      <c r="AC105" t="s">
        <v>41</v>
      </c>
      <c r="AD105" t="s">
        <v>42</v>
      </c>
    </row>
    <row r="106" spans="3:30" x14ac:dyDescent="0.25">
      <c r="C106" s="32" t="s">
        <v>43</v>
      </c>
      <c r="D106" s="32" t="s">
        <v>29</v>
      </c>
      <c r="E106" s="32" t="s">
        <v>334</v>
      </c>
      <c r="G106" t="s">
        <v>295</v>
      </c>
      <c r="H106" t="s">
        <v>335</v>
      </c>
      <c r="I106" t="s">
        <v>336</v>
      </c>
      <c r="K106" t="s">
        <v>126</v>
      </c>
      <c r="L106" t="s">
        <v>35</v>
      </c>
      <c r="M106" t="s">
        <v>36</v>
      </c>
      <c r="N106" s="8">
        <v>45475</v>
      </c>
      <c r="O106" s="8"/>
      <c r="P106" s="8"/>
      <c r="Q106" t="s">
        <v>64</v>
      </c>
      <c r="AC106" t="s">
        <v>64</v>
      </c>
      <c r="AD106" t="s">
        <v>42</v>
      </c>
    </row>
    <row r="107" spans="3:30" x14ac:dyDescent="0.25">
      <c r="F107">
        <v>1480</v>
      </c>
      <c r="G107" t="s">
        <v>337</v>
      </c>
      <c r="H107" t="s">
        <v>338</v>
      </c>
      <c r="I107" t="s">
        <v>339</v>
      </c>
      <c r="K107" t="s">
        <v>340</v>
      </c>
      <c r="L107" t="s">
        <v>35</v>
      </c>
      <c r="M107" t="s">
        <v>36</v>
      </c>
      <c r="N107" s="8">
        <v>45786</v>
      </c>
      <c r="O107" s="8"/>
      <c r="P107" s="8"/>
      <c r="Q107" t="s">
        <v>64</v>
      </c>
      <c r="R107" t="s">
        <v>341</v>
      </c>
      <c r="U107" t="s">
        <v>341</v>
      </c>
      <c r="W107" t="s">
        <v>342</v>
      </c>
      <c r="AC107" t="s">
        <v>64</v>
      </c>
      <c r="AD107" t="s">
        <v>42</v>
      </c>
    </row>
    <row r="108" spans="3:30" x14ac:dyDescent="0.25">
      <c r="C108" s="32" t="s">
        <v>104</v>
      </c>
      <c r="D108" s="32" t="s">
        <v>79</v>
      </c>
      <c r="E108" s="32" t="s">
        <v>343</v>
      </c>
      <c r="F108">
        <v>4879.75</v>
      </c>
      <c r="G108" t="s">
        <v>344</v>
      </c>
      <c r="H108" t="s">
        <v>345</v>
      </c>
      <c r="I108" t="s">
        <v>346</v>
      </c>
      <c r="J108" t="s">
        <v>347</v>
      </c>
      <c r="K108" t="s">
        <v>229</v>
      </c>
      <c r="L108" t="s">
        <v>35</v>
      </c>
      <c r="M108" t="s">
        <v>276</v>
      </c>
      <c r="N108" s="8">
        <v>45617</v>
      </c>
      <c r="O108" s="8">
        <v>45842</v>
      </c>
      <c r="P108" s="8"/>
      <c r="Q108" t="s">
        <v>47</v>
      </c>
      <c r="W108" t="s">
        <v>348</v>
      </c>
      <c r="Z108" t="s">
        <v>112</v>
      </c>
      <c r="AA108" t="s">
        <v>112</v>
      </c>
      <c r="AC108" t="s">
        <v>41</v>
      </c>
      <c r="AD108" t="s">
        <v>231</v>
      </c>
    </row>
    <row r="109" spans="3:30" x14ac:dyDescent="0.25">
      <c r="C109" s="32" t="s">
        <v>104</v>
      </c>
      <c r="D109" s="32" t="s">
        <v>79</v>
      </c>
      <c r="E109" s="32" t="s">
        <v>343</v>
      </c>
      <c r="F109">
        <v>2682</v>
      </c>
      <c r="G109" t="s">
        <v>344</v>
      </c>
      <c r="H109" t="s">
        <v>345</v>
      </c>
      <c r="I109" t="s">
        <v>349</v>
      </c>
      <c r="J109" t="s">
        <v>350</v>
      </c>
      <c r="K109" t="s">
        <v>229</v>
      </c>
      <c r="L109" t="s">
        <v>35</v>
      </c>
      <c r="M109" t="s">
        <v>276</v>
      </c>
      <c r="N109" s="8">
        <v>45617</v>
      </c>
      <c r="O109" s="8">
        <v>45842</v>
      </c>
      <c r="P109" s="8"/>
      <c r="Q109" t="s">
        <v>47</v>
      </c>
      <c r="W109" t="s">
        <v>348</v>
      </c>
      <c r="Z109" t="s">
        <v>112</v>
      </c>
      <c r="AA109" t="s">
        <v>112</v>
      </c>
      <c r="AC109" t="s">
        <v>41</v>
      </c>
      <c r="AD109" t="s">
        <v>231</v>
      </c>
    </row>
    <row r="110" spans="3:30" x14ac:dyDescent="0.25">
      <c r="C110" s="32" t="s">
        <v>104</v>
      </c>
      <c r="D110" s="32" t="s">
        <v>79</v>
      </c>
      <c r="E110" s="32" t="s">
        <v>343</v>
      </c>
      <c r="F110">
        <v>0</v>
      </c>
      <c r="G110" t="s">
        <v>344</v>
      </c>
      <c r="H110" t="s">
        <v>345</v>
      </c>
      <c r="I110" t="s">
        <v>351</v>
      </c>
      <c r="J110" t="s">
        <v>352</v>
      </c>
      <c r="K110" t="s">
        <v>229</v>
      </c>
      <c r="L110" t="s">
        <v>35</v>
      </c>
      <c r="M110" t="s">
        <v>276</v>
      </c>
      <c r="N110" s="8">
        <v>45617</v>
      </c>
      <c r="O110" s="8">
        <v>45842</v>
      </c>
      <c r="P110" s="8"/>
      <c r="Q110" t="s">
        <v>37</v>
      </c>
      <c r="W110" t="s">
        <v>348</v>
      </c>
      <c r="Z110" t="s">
        <v>112</v>
      </c>
      <c r="AA110" t="s">
        <v>112</v>
      </c>
      <c r="AC110" t="s">
        <v>41</v>
      </c>
      <c r="AD110" t="s">
        <v>231</v>
      </c>
    </row>
    <row r="111" spans="3:30" x14ac:dyDescent="0.25">
      <c r="C111" s="32" t="s">
        <v>104</v>
      </c>
      <c r="D111" s="32" t="s">
        <v>79</v>
      </c>
      <c r="E111" s="32" t="s">
        <v>343</v>
      </c>
      <c r="F111">
        <v>0</v>
      </c>
      <c r="G111" t="s">
        <v>344</v>
      </c>
      <c r="H111" t="s">
        <v>345</v>
      </c>
      <c r="I111" t="s">
        <v>353</v>
      </c>
      <c r="J111" t="s">
        <v>354</v>
      </c>
      <c r="K111" t="s">
        <v>229</v>
      </c>
      <c r="L111" t="s">
        <v>35</v>
      </c>
      <c r="M111" t="s">
        <v>276</v>
      </c>
      <c r="N111" s="8">
        <v>45617</v>
      </c>
      <c r="O111" s="8">
        <v>45842</v>
      </c>
      <c r="P111" s="8"/>
      <c r="Q111" t="s">
        <v>37</v>
      </c>
      <c r="W111" t="s">
        <v>348</v>
      </c>
      <c r="Z111" t="s">
        <v>112</v>
      </c>
      <c r="AA111" t="s">
        <v>112</v>
      </c>
      <c r="AC111" t="s">
        <v>41</v>
      </c>
      <c r="AD111" t="s">
        <v>231</v>
      </c>
    </row>
    <row r="112" spans="3:30" x14ac:dyDescent="0.25">
      <c r="F112">
        <v>630</v>
      </c>
      <c r="G112" t="s">
        <v>355</v>
      </c>
      <c r="H112" t="s">
        <v>356</v>
      </c>
      <c r="I112" t="s">
        <v>357</v>
      </c>
      <c r="K112" t="s">
        <v>216</v>
      </c>
      <c r="L112" t="s">
        <v>35</v>
      </c>
      <c r="M112" t="s">
        <v>36</v>
      </c>
      <c r="N112" s="8">
        <v>45792</v>
      </c>
      <c r="O112" s="8"/>
      <c r="P112" s="8"/>
      <c r="Q112" t="s">
        <v>47</v>
      </c>
      <c r="AC112" t="s">
        <v>41</v>
      </c>
      <c r="AD112" t="s">
        <v>42</v>
      </c>
    </row>
    <row r="113" spans="3:30" x14ac:dyDescent="0.25">
      <c r="F113">
        <v>630</v>
      </c>
      <c r="G113" t="s">
        <v>355</v>
      </c>
      <c r="H113" t="s">
        <v>356</v>
      </c>
      <c r="I113" t="s">
        <v>358</v>
      </c>
      <c r="K113" t="s">
        <v>216</v>
      </c>
      <c r="L113" t="s">
        <v>35</v>
      </c>
      <c r="M113" t="s">
        <v>36</v>
      </c>
      <c r="N113" s="8">
        <v>45792</v>
      </c>
      <c r="O113" s="8"/>
      <c r="P113" s="8"/>
      <c r="Q113" t="s">
        <v>37</v>
      </c>
      <c r="AC113" t="s">
        <v>41</v>
      </c>
      <c r="AD113" t="s">
        <v>42</v>
      </c>
    </row>
    <row r="114" spans="3:30" x14ac:dyDescent="0.25">
      <c r="C114" s="32" t="s">
        <v>206</v>
      </c>
      <c r="D114" s="32" t="s">
        <v>105</v>
      </c>
      <c r="E114" s="32" t="s">
        <v>359</v>
      </c>
      <c r="F114">
        <v>14157</v>
      </c>
      <c r="G114" t="s">
        <v>355</v>
      </c>
      <c r="H114" t="s">
        <v>360</v>
      </c>
      <c r="I114" t="s">
        <v>361</v>
      </c>
      <c r="K114" t="s">
        <v>362</v>
      </c>
      <c r="L114" t="s">
        <v>35</v>
      </c>
      <c r="M114" t="s">
        <v>36</v>
      </c>
      <c r="N114" s="8">
        <v>45274</v>
      </c>
      <c r="O114" s="8">
        <v>45807</v>
      </c>
      <c r="P114" s="8">
        <v>45807</v>
      </c>
      <c r="Q114" t="s">
        <v>37</v>
      </c>
      <c r="Y114" t="s">
        <v>40</v>
      </c>
      <c r="Z114" t="s">
        <v>40</v>
      </c>
      <c r="AC114" t="s">
        <v>41</v>
      </c>
      <c r="AD114" t="s">
        <v>42</v>
      </c>
    </row>
    <row r="115" spans="3:30" x14ac:dyDescent="0.25">
      <c r="C115" s="32" t="s">
        <v>206</v>
      </c>
      <c r="D115" s="32" t="s">
        <v>105</v>
      </c>
      <c r="E115" s="32" t="s">
        <v>359</v>
      </c>
      <c r="F115">
        <v>11956.7</v>
      </c>
      <c r="G115" t="s">
        <v>355</v>
      </c>
      <c r="H115" t="s">
        <v>360</v>
      </c>
      <c r="I115" t="s">
        <v>363</v>
      </c>
      <c r="K115" t="s">
        <v>362</v>
      </c>
      <c r="L115" t="s">
        <v>35</v>
      </c>
      <c r="M115" t="s">
        <v>36</v>
      </c>
      <c r="N115" s="8">
        <v>45274</v>
      </c>
      <c r="O115" s="8">
        <v>45807</v>
      </c>
      <c r="P115" s="8">
        <v>45807</v>
      </c>
      <c r="Q115" t="s">
        <v>37</v>
      </c>
      <c r="Y115" t="s">
        <v>40</v>
      </c>
      <c r="Z115" t="s">
        <v>40</v>
      </c>
      <c r="AC115" t="s">
        <v>41</v>
      </c>
      <c r="AD115" t="s">
        <v>42</v>
      </c>
    </row>
    <row r="116" spans="3:30" x14ac:dyDescent="0.25">
      <c r="C116" s="32" t="s">
        <v>104</v>
      </c>
      <c r="D116" s="32" t="s">
        <v>105</v>
      </c>
      <c r="E116" s="32" t="s">
        <v>104</v>
      </c>
      <c r="F116">
        <v>0</v>
      </c>
      <c r="G116" t="s">
        <v>355</v>
      </c>
      <c r="H116" t="s">
        <v>364</v>
      </c>
      <c r="I116" t="s">
        <v>365</v>
      </c>
      <c r="K116" t="s">
        <v>340</v>
      </c>
      <c r="L116" t="s">
        <v>35</v>
      </c>
      <c r="M116" t="s">
        <v>36</v>
      </c>
      <c r="N116" s="8">
        <v>45273</v>
      </c>
      <c r="O116" s="8">
        <v>45804</v>
      </c>
      <c r="P116" s="8">
        <v>45804</v>
      </c>
      <c r="Q116" t="s">
        <v>64</v>
      </c>
      <c r="R116" t="s">
        <v>366</v>
      </c>
      <c r="S116" t="s">
        <v>367</v>
      </c>
      <c r="T116" t="s">
        <v>368</v>
      </c>
      <c r="W116" t="s">
        <v>369</v>
      </c>
      <c r="Y116" t="s">
        <v>370</v>
      </c>
      <c r="Z116" t="s">
        <v>370</v>
      </c>
      <c r="AC116" t="s">
        <v>64</v>
      </c>
      <c r="AD116" t="s">
        <v>42</v>
      </c>
    </row>
    <row r="117" spans="3:30" x14ac:dyDescent="0.25">
      <c r="C117" s="32" t="s">
        <v>104</v>
      </c>
      <c r="D117" s="32" t="s">
        <v>105</v>
      </c>
      <c r="E117" s="32" t="s">
        <v>104</v>
      </c>
      <c r="F117">
        <v>0</v>
      </c>
      <c r="G117" t="s">
        <v>355</v>
      </c>
      <c r="H117" t="s">
        <v>364</v>
      </c>
      <c r="I117" t="s">
        <v>371</v>
      </c>
      <c r="K117" t="s">
        <v>340</v>
      </c>
      <c r="L117" t="s">
        <v>35</v>
      </c>
      <c r="M117" t="s">
        <v>36</v>
      </c>
      <c r="N117" s="8">
        <v>45273</v>
      </c>
      <c r="O117" s="8">
        <v>45804</v>
      </c>
      <c r="P117" s="8">
        <v>45804</v>
      </c>
      <c r="Q117" t="s">
        <v>64</v>
      </c>
      <c r="R117" t="s">
        <v>366</v>
      </c>
      <c r="S117" t="s">
        <v>367</v>
      </c>
      <c r="T117" t="s">
        <v>372</v>
      </c>
      <c r="W117" t="s">
        <v>369</v>
      </c>
      <c r="Y117" t="s">
        <v>370</v>
      </c>
      <c r="Z117" t="s">
        <v>370</v>
      </c>
      <c r="AC117" t="s">
        <v>64</v>
      </c>
      <c r="AD117" t="s">
        <v>42</v>
      </c>
    </row>
    <row r="118" spans="3:30" x14ac:dyDescent="0.25">
      <c r="C118" s="32" t="s">
        <v>104</v>
      </c>
      <c r="D118" s="32" t="s">
        <v>105</v>
      </c>
      <c r="E118" s="32" t="s">
        <v>104</v>
      </c>
      <c r="F118">
        <v>1634</v>
      </c>
      <c r="G118" t="s">
        <v>355</v>
      </c>
      <c r="H118" t="s">
        <v>364</v>
      </c>
      <c r="I118" t="s">
        <v>373</v>
      </c>
      <c r="K118" t="s">
        <v>340</v>
      </c>
      <c r="L118" t="s">
        <v>35</v>
      </c>
      <c r="M118" t="s">
        <v>36</v>
      </c>
      <c r="N118" s="8">
        <v>45273</v>
      </c>
      <c r="O118" s="8">
        <v>45807</v>
      </c>
      <c r="P118" s="8">
        <v>45807</v>
      </c>
      <c r="Q118" t="s">
        <v>37</v>
      </c>
      <c r="R118" t="s">
        <v>374</v>
      </c>
      <c r="S118" t="s">
        <v>375</v>
      </c>
      <c r="T118" t="s">
        <v>376</v>
      </c>
      <c r="U118" t="s">
        <v>377</v>
      </c>
      <c r="X118" t="s">
        <v>378</v>
      </c>
      <c r="Y118" t="s">
        <v>40</v>
      </c>
      <c r="Z118" t="s">
        <v>40</v>
      </c>
      <c r="AC118" t="s">
        <v>41</v>
      </c>
      <c r="AD118" t="s">
        <v>42</v>
      </c>
    </row>
    <row r="119" spans="3:30" x14ac:dyDescent="0.25">
      <c r="C119" s="32" t="s">
        <v>104</v>
      </c>
      <c r="D119" s="32" t="s">
        <v>105</v>
      </c>
      <c r="E119" s="32" t="s">
        <v>104</v>
      </c>
      <c r="F119">
        <v>1634</v>
      </c>
      <c r="G119" t="s">
        <v>355</v>
      </c>
      <c r="H119" t="s">
        <v>364</v>
      </c>
      <c r="I119" t="s">
        <v>379</v>
      </c>
      <c r="K119" t="s">
        <v>340</v>
      </c>
      <c r="L119" t="s">
        <v>35</v>
      </c>
      <c r="M119" t="s">
        <v>36</v>
      </c>
      <c r="N119" s="8">
        <v>45273</v>
      </c>
      <c r="O119" s="8">
        <v>45807</v>
      </c>
      <c r="P119" s="8">
        <v>45807</v>
      </c>
      <c r="Q119" t="s">
        <v>37</v>
      </c>
      <c r="R119" t="s">
        <v>380</v>
      </c>
      <c r="S119" t="s">
        <v>381</v>
      </c>
      <c r="T119" t="s">
        <v>382</v>
      </c>
      <c r="U119" t="s">
        <v>377</v>
      </c>
      <c r="X119" t="s">
        <v>378</v>
      </c>
      <c r="Y119" t="s">
        <v>40</v>
      </c>
      <c r="Z119" t="s">
        <v>40</v>
      </c>
      <c r="AC119" t="s">
        <v>41</v>
      </c>
      <c r="AD119" t="s">
        <v>42</v>
      </c>
    </row>
    <row r="120" spans="3:30" x14ac:dyDescent="0.25">
      <c r="C120" s="32" t="s">
        <v>104</v>
      </c>
      <c r="D120" s="32" t="s">
        <v>105</v>
      </c>
      <c r="E120" s="32" t="s">
        <v>104</v>
      </c>
      <c r="F120">
        <v>2203.1999999999998</v>
      </c>
      <c r="G120" t="s">
        <v>355</v>
      </c>
      <c r="H120" t="s">
        <v>364</v>
      </c>
      <c r="I120" t="s">
        <v>383</v>
      </c>
      <c r="K120" t="s">
        <v>340</v>
      </c>
      <c r="L120" t="s">
        <v>35</v>
      </c>
      <c r="M120" t="s">
        <v>36</v>
      </c>
      <c r="N120" s="8">
        <v>45273</v>
      </c>
      <c r="O120" s="8">
        <v>45804</v>
      </c>
      <c r="P120" s="8">
        <v>45804</v>
      </c>
      <c r="Q120" t="s">
        <v>37</v>
      </c>
      <c r="U120" t="s">
        <v>384</v>
      </c>
      <c r="X120" t="s">
        <v>385</v>
      </c>
      <c r="Y120" t="s">
        <v>370</v>
      </c>
      <c r="Z120" t="s">
        <v>370</v>
      </c>
      <c r="AC120" t="s">
        <v>41</v>
      </c>
      <c r="AD120" t="s">
        <v>42</v>
      </c>
    </row>
    <row r="121" spans="3:30" x14ac:dyDescent="0.25">
      <c r="C121" s="32" t="s">
        <v>206</v>
      </c>
      <c r="D121" s="32" t="s">
        <v>105</v>
      </c>
      <c r="E121" s="32" t="s">
        <v>359</v>
      </c>
      <c r="F121">
        <v>-9403.9399999999987</v>
      </c>
      <c r="G121" t="s">
        <v>355</v>
      </c>
      <c r="H121" t="s">
        <v>386</v>
      </c>
      <c r="I121" t="s">
        <v>361</v>
      </c>
      <c r="K121" t="s">
        <v>362</v>
      </c>
      <c r="L121" t="s">
        <v>35</v>
      </c>
      <c r="M121" t="s">
        <v>36</v>
      </c>
      <c r="N121" s="8">
        <v>45646</v>
      </c>
      <c r="O121" s="8">
        <v>45807</v>
      </c>
      <c r="P121" s="8">
        <v>45807</v>
      </c>
      <c r="Q121" t="s">
        <v>64</v>
      </c>
      <c r="Y121" t="s">
        <v>40</v>
      </c>
      <c r="Z121" t="s">
        <v>40</v>
      </c>
      <c r="AC121" t="s">
        <v>64</v>
      </c>
      <c r="AD121" t="s">
        <v>42</v>
      </c>
    </row>
    <row r="122" spans="3:30" x14ac:dyDescent="0.25">
      <c r="C122" s="32" t="s">
        <v>206</v>
      </c>
      <c r="D122" s="32" t="s">
        <v>105</v>
      </c>
      <c r="E122" s="32" t="s">
        <v>359</v>
      </c>
      <c r="F122">
        <v>-7203.64</v>
      </c>
      <c r="G122" t="s">
        <v>355</v>
      </c>
      <c r="H122" t="s">
        <v>386</v>
      </c>
      <c r="I122" t="s">
        <v>363</v>
      </c>
      <c r="K122" t="s">
        <v>362</v>
      </c>
      <c r="L122" t="s">
        <v>35</v>
      </c>
      <c r="M122" t="s">
        <v>36</v>
      </c>
      <c r="N122" s="8">
        <v>45646</v>
      </c>
      <c r="O122" s="8">
        <v>45807</v>
      </c>
      <c r="P122" s="8">
        <v>45807</v>
      </c>
      <c r="Q122" t="s">
        <v>64</v>
      </c>
      <c r="Y122" t="s">
        <v>40</v>
      </c>
      <c r="Z122" t="s">
        <v>40</v>
      </c>
      <c r="AC122" t="s">
        <v>64</v>
      </c>
      <c r="AD122" t="s">
        <v>42</v>
      </c>
    </row>
    <row r="123" spans="3:30" x14ac:dyDescent="0.25">
      <c r="C123" s="32" t="s">
        <v>198</v>
      </c>
      <c r="D123" s="32" t="s">
        <v>49</v>
      </c>
      <c r="E123" s="32" t="s">
        <v>387</v>
      </c>
      <c r="F123">
        <v>977.5</v>
      </c>
      <c r="G123" t="s">
        <v>388</v>
      </c>
      <c r="H123" t="s">
        <v>389</v>
      </c>
      <c r="I123" t="s">
        <v>390</v>
      </c>
      <c r="K123" t="s">
        <v>34</v>
      </c>
      <c r="L123" t="s">
        <v>35</v>
      </c>
      <c r="M123" t="s">
        <v>36</v>
      </c>
      <c r="N123" s="8">
        <v>45728</v>
      </c>
      <c r="O123" s="8"/>
      <c r="P123" s="8"/>
      <c r="Q123" t="s">
        <v>47</v>
      </c>
      <c r="R123" t="s">
        <v>260</v>
      </c>
      <c r="U123" t="s">
        <v>112</v>
      </c>
      <c r="W123" t="s">
        <v>391</v>
      </c>
      <c r="AC123" t="s">
        <v>41</v>
      </c>
      <c r="AD123" t="s">
        <v>42</v>
      </c>
    </row>
    <row r="124" spans="3:30" x14ac:dyDescent="0.25">
      <c r="C124" s="32" t="s">
        <v>198</v>
      </c>
      <c r="D124" s="32" t="s">
        <v>49</v>
      </c>
      <c r="E124" s="32" t="s">
        <v>387</v>
      </c>
      <c r="F124">
        <v>977.5</v>
      </c>
      <c r="G124" t="s">
        <v>388</v>
      </c>
      <c r="H124" t="s">
        <v>389</v>
      </c>
      <c r="I124" t="s">
        <v>392</v>
      </c>
      <c r="K124" t="s">
        <v>34</v>
      </c>
      <c r="L124" t="s">
        <v>35</v>
      </c>
      <c r="M124" t="s">
        <v>36</v>
      </c>
      <c r="N124" s="8">
        <v>45728</v>
      </c>
      <c r="O124" s="8"/>
      <c r="P124" s="8"/>
      <c r="Q124" t="s">
        <v>47</v>
      </c>
      <c r="U124" t="s">
        <v>112</v>
      </c>
      <c r="AC124" t="s">
        <v>41</v>
      </c>
      <c r="AD124" t="s">
        <v>42</v>
      </c>
    </row>
    <row r="125" spans="3:30" x14ac:dyDescent="0.25">
      <c r="C125" s="32" t="s">
        <v>28</v>
      </c>
      <c r="D125" s="32" t="s">
        <v>105</v>
      </c>
      <c r="E125" s="32" t="s">
        <v>393</v>
      </c>
      <c r="F125">
        <v>-1005.25</v>
      </c>
      <c r="G125" t="s">
        <v>394</v>
      </c>
      <c r="H125" t="s">
        <v>395</v>
      </c>
      <c r="I125" t="s">
        <v>396</v>
      </c>
      <c r="J125" t="s">
        <v>397</v>
      </c>
      <c r="K125" t="s">
        <v>267</v>
      </c>
      <c r="L125" t="s">
        <v>35</v>
      </c>
      <c r="M125" t="s">
        <v>276</v>
      </c>
      <c r="N125" s="8">
        <v>45743</v>
      </c>
      <c r="O125" s="8">
        <v>45805</v>
      </c>
      <c r="P125" s="8">
        <v>45779</v>
      </c>
      <c r="Q125" t="s">
        <v>64</v>
      </c>
      <c r="U125" t="s">
        <v>56</v>
      </c>
      <c r="W125" t="s">
        <v>398</v>
      </c>
      <c r="Y125" t="s">
        <v>399</v>
      </c>
      <c r="Z125" t="s">
        <v>241</v>
      </c>
      <c r="AA125" t="s">
        <v>241</v>
      </c>
      <c r="AC125" t="s">
        <v>64</v>
      </c>
      <c r="AD125" t="s">
        <v>231</v>
      </c>
    </row>
    <row r="126" spans="3:30" x14ac:dyDescent="0.25">
      <c r="C126" s="32" t="s">
        <v>28</v>
      </c>
      <c r="D126" s="32" t="s">
        <v>44</v>
      </c>
      <c r="E126" s="32" t="s">
        <v>50</v>
      </c>
      <c r="F126">
        <v>518.20000000000005</v>
      </c>
      <c r="G126" t="s">
        <v>394</v>
      </c>
      <c r="H126" t="s">
        <v>395</v>
      </c>
      <c r="I126" t="s">
        <v>400</v>
      </c>
      <c r="J126" t="s">
        <v>401</v>
      </c>
      <c r="K126" t="s">
        <v>267</v>
      </c>
      <c r="L126" t="s">
        <v>35</v>
      </c>
      <c r="M126" t="s">
        <v>276</v>
      </c>
      <c r="N126" s="8">
        <v>45743</v>
      </c>
      <c r="O126" s="8">
        <v>45805</v>
      </c>
      <c r="P126" s="8">
        <v>45779</v>
      </c>
      <c r="Q126" t="s">
        <v>64</v>
      </c>
      <c r="U126" t="s">
        <v>56</v>
      </c>
      <c r="W126" t="s">
        <v>398</v>
      </c>
      <c r="Y126" t="s">
        <v>399</v>
      </c>
      <c r="Z126" t="s">
        <v>241</v>
      </c>
      <c r="AA126" t="s">
        <v>241</v>
      </c>
      <c r="AC126" t="s">
        <v>64</v>
      </c>
      <c r="AD126" t="s">
        <v>231</v>
      </c>
    </row>
    <row r="127" spans="3:30" x14ac:dyDescent="0.25">
      <c r="C127" s="32" t="s">
        <v>28</v>
      </c>
      <c r="D127" s="32" t="s">
        <v>105</v>
      </c>
      <c r="E127" s="32" t="s">
        <v>393</v>
      </c>
      <c r="F127">
        <v>0</v>
      </c>
      <c r="G127" t="s">
        <v>394</v>
      </c>
      <c r="H127" t="s">
        <v>395</v>
      </c>
      <c r="I127" t="s">
        <v>402</v>
      </c>
      <c r="J127" t="s">
        <v>403</v>
      </c>
      <c r="K127" t="s">
        <v>267</v>
      </c>
      <c r="L127" t="s">
        <v>35</v>
      </c>
      <c r="M127" t="s">
        <v>276</v>
      </c>
      <c r="N127" s="8">
        <v>45743</v>
      </c>
      <c r="O127" s="8">
        <v>45805</v>
      </c>
      <c r="P127" s="8">
        <v>45779</v>
      </c>
      <c r="Q127" t="s">
        <v>37</v>
      </c>
      <c r="U127" t="s">
        <v>56</v>
      </c>
      <c r="W127" t="s">
        <v>398</v>
      </c>
      <c r="Y127" t="s">
        <v>399</v>
      </c>
      <c r="Z127" t="s">
        <v>241</v>
      </c>
      <c r="AA127" t="s">
        <v>241</v>
      </c>
      <c r="AC127" t="s">
        <v>41</v>
      </c>
      <c r="AD127" t="s">
        <v>231</v>
      </c>
    </row>
    <row r="128" spans="3:30" x14ac:dyDescent="0.25">
      <c r="F128">
        <v>2012</v>
      </c>
      <c r="G128" t="s">
        <v>404</v>
      </c>
      <c r="H128" t="s">
        <v>405</v>
      </c>
      <c r="I128" t="s">
        <v>406</v>
      </c>
      <c r="K128" t="s">
        <v>407</v>
      </c>
      <c r="L128" t="s">
        <v>35</v>
      </c>
      <c r="M128" t="s">
        <v>36</v>
      </c>
      <c r="N128" s="8">
        <v>45093</v>
      </c>
      <c r="O128" s="8">
        <v>45838</v>
      </c>
      <c r="P128" s="8">
        <v>45838</v>
      </c>
      <c r="Q128" t="s">
        <v>37</v>
      </c>
      <c r="R128" t="s">
        <v>408</v>
      </c>
      <c r="S128" t="s">
        <v>409</v>
      </c>
      <c r="T128" t="s">
        <v>410</v>
      </c>
      <c r="W128" t="s">
        <v>411</v>
      </c>
      <c r="X128" t="s">
        <v>412</v>
      </c>
      <c r="Y128" t="s">
        <v>391</v>
      </c>
      <c r="Z128" t="s">
        <v>391</v>
      </c>
      <c r="AC128" t="s">
        <v>41</v>
      </c>
      <c r="AD128" t="s">
        <v>42</v>
      </c>
    </row>
    <row r="129" spans="3:30" x14ac:dyDescent="0.25">
      <c r="F129">
        <v>2012</v>
      </c>
      <c r="G129" t="s">
        <v>404</v>
      </c>
      <c r="H129" t="s">
        <v>405</v>
      </c>
      <c r="I129" t="s">
        <v>413</v>
      </c>
      <c r="K129" t="s">
        <v>407</v>
      </c>
      <c r="L129" t="s">
        <v>35</v>
      </c>
      <c r="M129" t="s">
        <v>36</v>
      </c>
      <c r="N129" s="8">
        <v>45093</v>
      </c>
      <c r="O129" s="8">
        <v>45838</v>
      </c>
      <c r="P129" s="8">
        <v>45838</v>
      </c>
      <c r="Q129" t="s">
        <v>127</v>
      </c>
      <c r="R129" t="s">
        <v>414</v>
      </c>
      <c r="S129" t="s">
        <v>415</v>
      </c>
      <c r="T129" t="s">
        <v>415</v>
      </c>
      <c r="W129" t="s">
        <v>391</v>
      </c>
      <c r="X129" t="s">
        <v>412</v>
      </c>
      <c r="Y129" t="s">
        <v>391</v>
      </c>
      <c r="Z129" t="s">
        <v>391</v>
      </c>
      <c r="AC129" t="s">
        <v>41</v>
      </c>
      <c r="AD129" t="s">
        <v>42</v>
      </c>
    </row>
    <row r="130" spans="3:30" x14ac:dyDescent="0.25">
      <c r="C130" s="32" t="s">
        <v>28</v>
      </c>
      <c r="D130" s="32" t="s">
        <v>49</v>
      </c>
      <c r="E130" s="32" t="s">
        <v>50</v>
      </c>
      <c r="F130">
        <v>350</v>
      </c>
      <c r="G130" t="s">
        <v>416</v>
      </c>
      <c r="H130" t="s">
        <v>417</v>
      </c>
      <c r="I130" t="s">
        <v>418</v>
      </c>
      <c r="K130" t="s">
        <v>54</v>
      </c>
      <c r="L130" t="s">
        <v>55</v>
      </c>
      <c r="M130" t="s">
        <v>36</v>
      </c>
      <c r="N130" s="8">
        <v>45707</v>
      </c>
      <c r="O130" s="8">
        <v>45828</v>
      </c>
      <c r="P130" s="8">
        <v>45828</v>
      </c>
      <c r="Q130" t="s">
        <v>47</v>
      </c>
      <c r="R130" t="s">
        <v>419</v>
      </c>
      <c r="U130" t="s">
        <v>87</v>
      </c>
      <c r="W130" t="s">
        <v>420</v>
      </c>
      <c r="X130" t="s">
        <v>421</v>
      </c>
      <c r="Y130" t="s">
        <v>57</v>
      </c>
      <c r="Z130" t="s">
        <v>57</v>
      </c>
      <c r="AC130" t="s">
        <v>41</v>
      </c>
      <c r="AD130" t="s">
        <v>42</v>
      </c>
    </row>
    <row r="131" spans="3:30" x14ac:dyDescent="0.25">
      <c r="C131" s="32" t="s">
        <v>104</v>
      </c>
      <c r="D131" s="32" t="s">
        <v>221</v>
      </c>
      <c r="E131" s="32" t="s">
        <v>422</v>
      </c>
      <c r="F131">
        <v>821</v>
      </c>
      <c r="G131" t="s">
        <v>423</v>
      </c>
      <c r="H131" t="s">
        <v>424</v>
      </c>
      <c r="I131" t="s">
        <v>425</v>
      </c>
      <c r="J131" t="s">
        <v>426</v>
      </c>
      <c r="K131" t="s">
        <v>427</v>
      </c>
      <c r="L131" t="s">
        <v>55</v>
      </c>
      <c r="M131" t="s">
        <v>36</v>
      </c>
      <c r="N131" s="8">
        <v>45481</v>
      </c>
      <c r="O131" s="8">
        <v>45814</v>
      </c>
      <c r="P131" s="8">
        <v>45772</v>
      </c>
      <c r="Q131" t="s">
        <v>37</v>
      </c>
      <c r="U131" t="s">
        <v>428</v>
      </c>
      <c r="W131" t="s">
        <v>429</v>
      </c>
      <c r="Y131" t="s">
        <v>56</v>
      </c>
      <c r="Z131" t="s">
        <v>86</v>
      </c>
      <c r="AA131" t="s">
        <v>86</v>
      </c>
      <c r="AC131" t="s">
        <v>41</v>
      </c>
      <c r="AD131" t="s">
        <v>231</v>
      </c>
    </row>
    <row r="132" spans="3:30" x14ac:dyDescent="0.25">
      <c r="C132" s="32" t="s">
        <v>104</v>
      </c>
      <c r="D132" s="32" t="s">
        <v>221</v>
      </c>
      <c r="E132" s="32" t="s">
        <v>422</v>
      </c>
      <c r="F132">
        <v>85</v>
      </c>
      <c r="G132" t="s">
        <v>423</v>
      </c>
      <c r="H132" t="s">
        <v>424</v>
      </c>
      <c r="I132" t="s">
        <v>430</v>
      </c>
      <c r="J132" t="s">
        <v>431</v>
      </c>
      <c r="K132" t="s">
        <v>427</v>
      </c>
      <c r="L132" t="s">
        <v>55</v>
      </c>
      <c r="M132" t="s">
        <v>36</v>
      </c>
      <c r="N132" s="8">
        <v>45481</v>
      </c>
      <c r="O132" s="8">
        <v>45814</v>
      </c>
      <c r="P132" s="8">
        <v>45765</v>
      </c>
      <c r="Q132" t="s">
        <v>37</v>
      </c>
      <c r="U132" t="s">
        <v>428</v>
      </c>
      <c r="W132" t="s">
        <v>429</v>
      </c>
      <c r="Y132" t="s">
        <v>432</v>
      </c>
      <c r="Z132" t="s">
        <v>86</v>
      </c>
      <c r="AA132" t="s">
        <v>86</v>
      </c>
      <c r="AC132" t="s">
        <v>41</v>
      </c>
      <c r="AD132" t="s">
        <v>231</v>
      </c>
    </row>
    <row r="133" spans="3:30" x14ac:dyDescent="0.25">
      <c r="C133" s="32" t="s">
        <v>104</v>
      </c>
      <c r="D133" s="32" t="s">
        <v>221</v>
      </c>
      <c r="E133" s="32" t="s">
        <v>422</v>
      </c>
      <c r="F133">
        <v>94</v>
      </c>
      <c r="G133" t="s">
        <v>423</v>
      </c>
      <c r="H133" t="s">
        <v>424</v>
      </c>
      <c r="I133" t="s">
        <v>433</v>
      </c>
      <c r="J133" t="s">
        <v>434</v>
      </c>
      <c r="K133" t="s">
        <v>427</v>
      </c>
      <c r="L133" t="s">
        <v>55</v>
      </c>
      <c r="M133" t="s">
        <v>36</v>
      </c>
      <c r="N133" s="8">
        <v>45481</v>
      </c>
      <c r="O133" s="8">
        <v>45814</v>
      </c>
      <c r="P133" s="8">
        <v>45765</v>
      </c>
      <c r="Q133" t="s">
        <v>37</v>
      </c>
      <c r="U133" t="s">
        <v>428</v>
      </c>
      <c r="W133" t="s">
        <v>429</v>
      </c>
      <c r="Y133" t="s">
        <v>432</v>
      </c>
      <c r="Z133" t="s">
        <v>86</v>
      </c>
      <c r="AA133" t="s">
        <v>86</v>
      </c>
      <c r="AC133" t="s">
        <v>41</v>
      </c>
      <c r="AD133" t="s">
        <v>231</v>
      </c>
    </row>
    <row r="134" spans="3:30" x14ac:dyDescent="0.25">
      <c r="C134" s="32" t="s">
        <v>104</v>
      </c>
      <c r="D134" s="32" t="s">
        <v>221</v>
      </c>
      <c r="E134" s="32" t="s">
        <v>422</v>
      </c>
      <c r="F134">
        <v>85</v>
      </c>
      <c r="G134" t="s">
        <v>423</v>
      </c>
      <c r="H134" t="s">
        <v>424</v>
      </c>
      <c r="I134" t="s">
        <v>435</v>
      </c>
      <c r="J134" t="s">
        <v>436</v>
      </c>
      <c r="K134" t="s">
        <v>427</v>
      </c>
      <c r="L134" t="s">
        <v>55</v>
      </c>
      <c r="M134" t="s">
        <v>36</v>
      </c>
      <c r="N134" s="8">
        <v>45481</v>
      </c>
      <c r="O134" s="8">
        <v>45814</v>
      </c>
      <c r="P134" s="8">
        <v>45765</v>
      </c>
      <c r="Q134" t="s">
        <v>37</v>
      </c>
      <c r="U134" t="s">
        <v>428</v>
      </c>
      <c r="W134" t="s">
        <v>429</v>
      </c>
      <c r="Y134" t="s">
        <v>432</v>
      </c>
      <c r="Z134" t="s">
        <v>86</v>
      </c>
      <c r="AA134" t="s">
        <v>86</v>
      </c>
      <c r="AC134" t="s">
        <v>41</v>
      </c>
      <c r="AD134" t="s">
        <v>231</v>
      </c>
    </row>
    <row r="135" spans="3:30" x14ac:dyDescent="0.25">
      <c r="C135" s="32" t="s">
        <v>104</v>
      </c>
      <c r="D135" s="32" t="s">
        <v>221</v>
      </c>
      <c r="E135" s="32" t="s">
        <v>422</v>
      </c>
      <c r="F135">
        <v>146</v>
      </c>
      <c r="G135" t="s">
        <v>423</v>
      </c>
      <c r="H135" t="s">
        <v>424</v>
      </c>
      <c r="I135" t="s">
        <v>437</v>
      </c>
      <c r="J135" t="s">
        <v>438</v>
      </c>
      <c r="K135" t="s">
        <v>427</v>
      </c>
      <c r="L135" t="s">
        <v>55</v>
      </c>
      <c r="M135" t="s">
        <v>36</v>
      </c>
      <c r="N135" s="8">
        <v>45481</v>
      </c>
      <c r="O135" s="8">
        <v>45814</v>
      </c>
      <c r="P135" s="8">
        <v>45765</v>
      </c>
      <c r="Q135" t="s">
        <v>37</v>
      </c>
      <c r="U135" t="s">
        <v>428</v>
      </c>
      <c r="W135" t="s">
        <v>429</v>
      </c>
      <c r="Y135" t="s">
        <v>432</v>
      </c>
      <c r="Z135" t="s">
        <v>86</v>
      </c>
      <c r="AA135" t="s">
        <v>86</v>
      </c>
      <c r="AC135" t="s">
        <v>41</v>
      </c>
      <c r="AD135" t="s">
        <v>231</v>
      </c>
    </row>
    <row r="136" spans="3:30" x14ac:dyDescent="0.25">
      <c r="C136" s="32" t="s">
        <v>104</v>
      </c>
      <c r="D136" s="32" t="s">
        <v>221</v>
      </c>
      <c r="E136" s="32" t="s">
        <v>422</v>
      </c>
      <c r="F136">
        <v>638</v>
      </c>
      <c r="G136" t="s">
        <v>423</v>
      </c>
      <c r="H136" t="s">
        <v>439</v>
      </c>
      <c r="I136" t="s">
        <v>440</v>
      </c>
      <c r="J136" t="s">
        <v>441</v>
      </c>
      <c r="K136" t="s">
        <v>427</v>
      </c>
      <c r="L136" t="s">
        <v>55</v>
      </c>
      <c r="M136" t="s">
        <v>36</v>
      </c>
      <c r="N136" s="8">
        <v>45496</v>
      </c>
      <c r="O136" s="8">
        <v>45838</v>
      </c>
      <c r="P136" s="8">
        <v>45772</v>
      </c>
      <c r="Q136" t="s">
        <v>37</v>
      </c>
      <c r="U136" t="s">
        <v>428</v>
      </c>
      <c r="W136" t="s">
        <v>442</v>
      </c>
      <c r="Y136" t="s">
        <v>56</v>
      </c>
      <c r="Z136" t="s">
        <v>391</v>
      </c>
      <c r="AA136" t="s">
        <v>391</v>
      </c>
      <c r="AC136" t="s">
        <v>41</v>
      </c>
      <c r="AD136" t="s">
        <v>231</v>
      </c>
    </row>
    <row r="137" spans="3:30" x14ac:dyDescent="0.25">
      <c r="C137" s="32" t="s">
        <v>104</v>
      </c>
      <c r="D137" s="32" t="s">
        <v>221</v>
      </c>
      <c r="E137" s="32" t="s">
        <v>422</v>
      </c>
      <c r="F137">
        <v>629</v>
      </c>
      <c r="G137" t="s">
        <v>423</v>
      </c>
      <c r="H137" t="s">
        <v>443</v>
      </c>
      <c r="I137" t="s">
        <v>444</v>
      </c>
      <c r="J137" t="s">
        <v>445</v>
      </c>
      <c r="K137" t="s">
        <v>427</v>
      </c>
      <c r="L137" t="s">
        <v>55</v>
      </c>
      <c r="M137" t="s">
        <v>36</v>
      </c>
      <c r="N137" s="8">
        <v>45527</v>
      </c>
      <c r="O137" s="8">
        <v>45838</v>
      </c>
      <c r="P137" s="8">
        <v>45716</v>
      </c>
      <c r="Q137" t="s">
        <v>127</v>
      </c>
      <c r="U137" t="s">
        <v>446</v>
      </c>
      <c r="W137" t="s">
        <v>447</v>
      </c>
      <c r="Y137" t="s">
        <v>448</v>
      </c>
      <c r="Z137" t="s">
        <v>391</v>
      </c>
      <c r="AA137" t="s">
        <v>391</v>
      </c>
      <c r="AC137" t="s">
        <v>41</v>
      </c>
      <c r="AD137" t="s">
        <v>231</v>
      </c>
    </row>
    <row r="138" spans="3:30" x14ac:dyDescent="0.25">
      <c r="C138" s="32" t="s">
        <v>104</v>
      </c>
      <c r="D138" s="32" t="s">
        <v>221</v>
      </c>
      <c r="E138" s="32" t="s">
        <v>422</v>
      </c>
      <c r="F138">
        <v>92</v>
      </c>
      <c r="G138" t="s">
        <v>423</v>
      </c>
      <c r="H138" t="s">
        <v>443</v>
      </c>
      <c r="I138" t="s">
        <v>449</v>
      </c>
      <c r="J138" t="s">
        <v>450</v>
      </c>
      <c r="K138" t="s">
        <v>427</v>
      </c>
      <c r="L138" t="s">
        <v>55</v>
      </c>
      <c r="M138" t="s">
        <v>36</v>
      </c>
      <c r="N138" s="8">
        <v>45527</v>
      </c>
      <c r="O138" s="8">
        <v>45838</v>
      </c>
      <c r="P138" s="8">
        <v>45716</v>
      </c>
      <c r="Q138" t="s">
        <v>37</v>
      </c>
      <c r="U138" t="s">
        <v>446</v>
      </c>
      <c r="W138" t="s">
        <v>447</v>
      </c>
      <c r="Y138" t="s">
        <v>448</v>
      </c>
      <c r="Z138" t="s">
        <v>391</v>
      </c>
      <c r="AA138" t="s">
        <v>391</v>
      </c>
      <c r="AC138" t="s">
        <v>41</v>
      </c>
      <c r="AD138" t="s">
        <v>231</v>
      </c>
    </row>
    <row r="139" spans="3:30" x14ac:dyDescent="0.25">
      <c r="C139" s="32" t="s">
        <v>104</v>
      </c>
      <c r="D139" s="32" t="s">
        <v>221</v>
      </c>
      <c r="E139" s="32" t="s">
        <v>422</v>
      </c>
      <c r="F139">
        <v>96</v>
      </c>
      <c r="G139" t="s">
        <v>423</v>
      </c>
      <c r="H139" t="s">
        <v>443</v>
      </c>
      <c r="I139" t="s">
        <v>451</v>
      </c>
      <c r="J139" t="s">
        <v>452</v>
      </c>
      <c r="K139" t="s">
        <v>427</v>
      </c>
      <c r="L139" t="s">
        <v>55</v>
      </c>
      <c r="M139" t="s">
        <v>36</v>
      </c>
      <c r="N139" s="8">
        <v>45527</v>
      </c>
      <c r="O139" s="8">
        <v>45838</v>
      </c>
      <c r="P139" s="8">
        <v>45716</v>
      </c>
      <c r="Q139" t="s">
        <v>127</v>
      </c>
      <c r="U139" t="s">
        <v>446</v>
      </c>
      <c r="W139" t="s">
        <v>447</v>
      </c>
      <c r="Y139" t="s">
        <v>448</v>
      </c>
      <c r="Z139" t="s">
        <v>391</v>
      </c>
      <c r="AA139" t="s">
        <v>391</v>
      </c>
      <c r="AC139" t="s">
        <v>41</v>
      </c>
      <c r="AD139" t="s">
        <v>231</v>
      </c>
    </row>
    <row r="140" spans="3:30" x14ac:dyDescent="0.25">
      <c r="C140" s="32" t="s">
        <v>104</v>
      </c>
      <c r="D140" s="32" t="s">
        <v>221</v>
      </c>
      <c r="E140" s="32" t="s">
        <v>422</v>
      </c>
      <c r="F140">
        <v>85</v>
      </c>
      <c r="G140" t="s">
        <v>423</v>
      </c>
      <c r="H140" t="s">
        <v>443</v>
      </c>
      <c r="I140" t="s">
        <v>453</v>
      </c>
      <c r="J140" t="s">
        <v>454</v>
      </c>
      <c r="K140" t="s">
        <v>427</v>
      </c>
      <c r="L140" t="s">
        <v>55</v>
      </c>
      <c r="M140" t="s">
        <v>276</v>
      </c>
      <c r="N140" s="8">
        <v>45527</v>
      </c>
      <c r="O140" s="8">
        <v>45838</v>
      </c>
      <c r="P140" s="8">
        <v>45716</v>
      </c>
      <c r="Q140" t="s">
        <v>127</v>
      </c>
      <c r="U140" t="s">
        <v>446</v>
      </c>
      <c r="W140" t="s">
        <v>447</v>
      </c>
      <c r="Y140" t="s">
        <v>448</v>
      </c>
      <c r="Z140" t="s">
        <v>391</v>
      </c>
      <c r="AA140" t="s">
        <v>391</v>
      </c>
      <c r="AC140" t="s">
        <v>41</v>
      </c>
      <c r="AD140" t="s">
        <v>231</v>
      </c>
    </row>
    <row r="141" spans="3:30" x14ac:dyDescent="0.25">
      <c r="C141" s="32" t="s">
        <v>104</v>
      </c>
      <c r="D141" s="32" t="s">
        <v>221</v>
      </c>
      <c r="E141" s="32" t="s">
        <v>422</v>
      </c>
      <c r="F141">
        <v>163</v>
      </c>
      <c r="G141" t="s">
        <v>423</v>
      </c>
      <c r="H141" t="s">
        <v>443</v>
      </c>
      <c r="I141" t="s">
        <v>455</v>
      </c>
      <c r="J141" t="s">
        <v>456</v>
      </c>
      <c r="K141" t="s">
        <v>427</v>
      </c>
      <c r="L141" t="s">
        <v>55</v>
      </c>
      <c r="M141" t="s">
        <v>36</v>
      </c>
      <c r="N141" s="8">
        <v>45527</v>
      </c>
      <c r="O141" s="8">
        <v>45838</v>
      </c>
      <c r="P141" s="8">
        <v>45716</v>
      </c>
      <c r="Q141" t="s">
        <v>127</v>
      </c>
      <c r="U141" t="s">
        <v>446</v>
      </c>
      <c r="W141" t="s">
        <v>447</v>
      </c>
      <c r="Y141" t="s">
        <v>448</v>
      </c>
      <c r="Z141" t="s">
        <v>391</v>
      </c>
      <c r="AA141" t="s">
        <v>391</v>
      </c>
      <c r="AC141" t="s">
        <v>41</v>
      </c>
      <c r="AD141" t="s">
        <v>231</v>
      </c>
    </row>
    <row r="142" spans="3:30" x14ac:dyDescent="0.25">
      <c r="C142" s="32" t="s">
        <v>104</v>
      </c>
      <c r="D142" s="32" t="s">
        <v>221</v>
      </c>
      <c r="E142" s="32" t="s">
        <v>422</v>
      </c>
      <c r="F142">
        <v>117</v>
      </c>
      <c r="G142" t="s">
        <v>423</v>
      </c>
      <c r="H142" t="s">
        <v>457</v>
      </c>
      <c r="I142" t="s">
        <v>458</v>
      </c>
      <c r="J142" t="s">
        <v>459</v>
      </c>
      <c r="K142" t="s">
        <v>427</v>
      </c>
      <c r="L142" t="s">
        <v>55</v>
      </c>
      <c r="M142" t="s">
        <v>276</v>
      </c>
      <c r="N142" s="8">
        <v>45710</v>
      </c>
      <c r="O142" s="8">
        <v>45838</v>
      </c>
      <c r="P142" s="8">
        <v>45828</v>
      </c>
      <c r="Q142" t="s">
        <v>37</v>
      </c>
      <c r="U142" t="s">
        <v>87</v>
      </c>
      <c r="W142" t="s">
        <v>460</v>
      </c>
      <c r="Y142" t="s">
        <v>57</v>
      </c>
      <c r="Z142" t="s">
        <v>391</v>
      </c>
      <c r="AA142" t="s">
        <v>391</v>
      </c>
      <c r="AC142" t="s">
        <v>41</v>
      </c>
      <c r="AD142" t="s">
        <v>231</v>
      </c>
    </row>
    <row r="143" spans="3:30" x14ac:dyDescent="0.25">
      <c r="C143" s="32" t="s">
        <v>104</v>
      </c>
      <c r="D143" s="32" t="s">
        <v>221</v>
      </c>
      <c r="E143" s="32" t="s">
        <v>422</v>
      </c>
      <c r="F143">
        <v>283</v>
      </c>
      <c r="G143" t="s">
        <v>423</v>
      </c>
      <c r="H143" t="s">
        <v>461</v>
      </c>
      <c r="I143" t="s">
        <v>462</v>
      </c>
      <c r="J143" t="s">
        <v>463</v>
      </c>
      <c r="K143" t="s">
        <v>427</v>
      </c>
      <c r="L143" t="s">
        <v>55</v>
      </c>
      <c r="M143" t="s">
        <v>276</v>
      </c>
      <c r="N143" s="8">
        <v>45728</v>
      </c>
      <c r="O143" s="8">
        <v>45838</v>
      </c>
      <c r="P143" s="8"/>
      <c r="Q143" t="s">
        <v>37</v>
      </c>
      <c r="W143" t="s">
        <v>464</v>
      </c>
      <c r="Z143" t="s">
        <v>391</v>
      </c>
      <c r="AA143" t="s">
        <v>391</v>
      </c>
      <c r="AC143" t="s">
        <v>41</v>
      </c>
      <c r="AD143" t="s">
        <v>231</v>
      </c>
    </row>
    <row r="144" spans="3:30" x14ac:dyDescent="0.25">
      <c r="C144" s="32" t="s">
        <v>104</v>
      </c>
      <c r="D144" s="32" t="s">
        <v>105</v>
      </c>
      <c r="E144" s="32" t="s">
        <v>465</v>
      </c>
      <c r="F144">
        <v>188</v>
      </c>
      <c r="G144" t="s">
        <v>423</v>
      </c>
      <c r="H144" t="s">
        <v>466</v>
      </c>
      <c r="I144" t="s">
        <v>467</v>
      </c>
      <c r="J144" t="s">
        <v>468</v>
      </c>
      <c r="K144" t="s">
        <v>427</v>
      </c>
      <c r="L144" t="s">
        <v>55</v>
      </c>
      <c r="M144" t="s">
        <v>36</v>
      </c>
      <c r="N144" s="8">
        <v>45777</v>
      </c>
      <c r="O144" s="8">
        <v>45838</v>
      </c>
      <c r="P144" s="8">
        <v>45838</v>
      </c>
      <c r="Q144" t="s">
        <v>127</v>
      </c>
      <c r="U144" t="s">
        <v>111</v>
      </c>
      <c r="W144" t="s">
        <v>230</v>
      </c>
      <c r="Y144" t="s">
        <v>391</v>
      </c>
      <c r="Z144" t="s">
        <v>391</v>
      </c>
      <c r="AA144" t="s">
        <v>391</v>
      </c>
      <c r="AC144" t="s">
        <v>41</v>
      </c>
      <c r="AD144" t="s">
        <v>231</v>
      </c>
    </row>
    <row r="145" spans="3:30" x14ac:dyDescent="0.25">
      <c r="C145" s="32" t="s">
        <v>28</v>
      </c>
      <c r="D145" s="32" t="s">
        <v>105</v>
      </c>
      <c r="E145" s="32" t="s">
        <v>469</v>
      </c>
      <c r="F145">
        <v>475</v>
      </c>
      <c r="G145" t="s">
        <v>470</v>
      </c>
      <c r="H145" t="s">
        <v>471</v>
      </c>
      <c r="I145" t="s">
        <v>472</v>
      </c>
      <c r="K145" t="s">
        <v>473</v>
      </c>
      <c r="L145" t="s">
        <v>55</v>
      </c>
      <c r="M145" t="s">
        <v>36</v>
      </c>
      <c r="N145" s="8">
        <v>45744</v>
      </c>
      <c r="O145" s="8">
        <v>45870</v>
      </c>
      <c r="P145" s="8">
        <v>45870</v>
      </c>
      <c r="Q145" t="s">
        <v>47</v>
      </c>
      <c r="R145" t="s">
        <v>474</v>
      </c>
      <c r="U145" t="s">
        <v>475</v>
      </c>
      <c r="W145" t="s">
        <v>476</v>
      </c>
      <c r="Y145" t="s">
        <v>477</v>
      </c>
      <c r="Z145" t="s">
        <v>477</v>
      </c>
      <c r="AC145" t="s">
        <v>41</v>
      </c>
      <c r="AD145" t="s">
        <v>42</v>
      </c>
    </row>
    <row r="146" spans="3:30" x14ac:dyDescent="0.25">
      <c r="C146" s="32" t="s">
        <v>198</v>
      </c>
      <c r="D146" s="32" t="s">
        <v>72</v>
      </c>
      <c r="E146" s="32" t="s">
        <v>478</v>
      </c>
      <c r="F146">
        <v>540</v>
      </c>
      <c r="G146" t="s">
        <v>479</v>
      </c>
      <c r="H146" t="s">
        <v>480</v>
      </c>
      <c r="I146" t="s">
        <v>481</v>
      </c>
      <c r="K146" t="s">
        <v>285</v>
      </c>
      <c r="L146" t="s">
        <v>35</v>
      </c>
      <c r="M146" t="s">
        <v>36</v>
      </c>
      <c r="N146" s="8">
        <v>45653</v>
      </c>
      <c r="O146" s="8">
        <v>45807</v>
      </c>
      <c r="P146" s="8">
        <v>45758</v>
      </c>
      <c r="Q146" t="s">
        <v>47</v>
      </c>
      <c r="Y146" t="s">
        <v>428</v>
      </c>
      <c r="Z146" t="s">
        <v>428</v>
      </c>
      <c r="AA146" t="s">
        <v>40</v>
      </c>
      <c r="AC146" t="s">
        <v>41</v>
      </c>
      <c r="AD146" t="s">
        <v>42</v>
      </c>
    </row>
    <row r="147" spans="3:30" x14ac:dyDescent="0.25">
      <c r="C147" s="32" t="s">
        <v>198</v>
      </c>
      <c r="D147" s="32" t="s">
        <v>72</v>
      </c>
      <c r="E147" s="32" t="s">
        <v>478</v>
      </c>
      <c r="F147">
        <v>540</v>
      </c>
      <c r="G147" t="s">
        <v>479</v>
      </c>
      <c r="H147" t="s">
        <v>480</v>
      </c>
      <c r="I147" t="s">
        <v>482</v>
      </c>
      <c r="K147" t="s">
        <v>285</v>
      </c>
      <c r="L147" t="s">
        <v>35</v>
      </c>
      <c r="M147" t="s">
        <v>36</v>
      </c>
      <c r="N147" s="8">
        <v>45653</v>
      </c>
      <c r="O147" s="8">
        <v>45807</v>
      </c>
      <c r="P147" s="8">
        <v>45758</v>
      </c>
      <c r="Q147" t="s">
        <v>47</v>
      </c>
      <c r="R147" t="s">
        <v>483</v>
      </c>
      <c r="Y147" t="s">
        <v>428</v>
      </c>
      <c r="Z147" t="s">
        <v>428</v>
      </c>
      <c r="AA147" t="s">
        <v>40</v>
      </c>
      <c r="AC147" t="s">
        <v>41</v>
      </c>
      <c r="AD147" t="s">
        <v>42</v>
      </c>
    </row>
    <row r="148" spans="3:30" x14ac:dyDescent="0.25">
      <c r="C148" s="32" t="s">
        <v>198</v>
      </c>
      <c r="D148" s="32" t="s">
        <v>232</v>
      </c>
      <c r="F148">
        <v>2495</v>
      </c>
      <c r="G148" t="s">
        <v>479</v>
      </c>
      <c r="H148" t="s">
        <v>484</v>
      </c>
      <c r="I148" t="s">
        <v>485</v>
      </c>
      <c r="K148" t="s">
        <v>285</v>
      </c>
      <c r="L148" t="s">
        <v>35</v>
      </c>
      <c r="M148" t="s">
        <v>36</v>
      </c>
      <c r="N148" s="8">
        <v>45775</v>
      </c>
      <c r="O148" s="8"/>
      <c r="P148" s="8"/>
      <c r="Q148" t="s">
        <v>37</v>
      </c>
      <c r="AC148" t="s">
        <v>41</v>
      </c>
      <c r="AD148" t="s">
        <v>42</v>
      </c>
    </row>
    <row r="149" spans="3:30" x14ac:dyDescent="0.25">
      <c r="C149" s="32" t="s">
        <v>198</v>
      </c>
      <c r="D149" s="32" t="s">
        <v>232</v>
      </c>
      <c r="F149">
        <v>2495</v>
      </c>
      <c r="G149" t="s">
        <v>479</v>
      </c>
      <c r="H149" t="s">
        <v>484</v>
      </c>
      <c r="I149" t="s">
        <v>486</v>
      </c>
      <c r="K149" t="s">
        <v>285</v>
      </c>
      <c r="L149" t="s">
        <v>35</v>
      </c>
      <c r="M149" t="s">
        <v>36</v>
      </c>
      <c r="N149" s="8">
        <v>45775</v>
      </c>
      <c r="O149" s="8"/>
      <c r="P149" s="8"/>
      <c r="Q149" t="s">
        <v>37</v>
      </c>
      <c r="AC149" t="s">
        <v>41</v>
      </c>
      <c r="AD149" t="s">
        <v>42</v>
      </c>
    </row>
    <row r="150" spans="3:30" x14ac:dyDescent="0.25">
      <c r="C150" s="32" t="s">
        <v>198</v>
      </c>
      <c r="D150" s="32" t="s">
        <v>105</v>
      </c>
      <c r="F150">
        <v>1995</v>
      </c>
      <c r="G150" t="s">
        <v>479</v>
      </c>
      <c r="H150" t="s">
        <v>484</v>
      </c>
      <c r="I150" t="s">
        <v>487</v>
      </c>
      <c r="K150" t="s">
        <v>285</v>
      </c>
      <c r="L150" t="s">
        <v>35</v>
      </c>
      <c r="M150" t="s">
        <v>36</v>
      </c>
      <c r="N150" s="8">
        <v>45775</v>
      </c>
      <c r="O150" s="8"/>
      <c r="P150" s="8"/>
      <c r="Q150" t="s">
        <v>37</v>
      </c>
      <c r="R150" t="s">
        <v>488</v>
      </c>
      <c r="W150" t="s">
        <v>476</v>
      </c>
      <c r="X150" t="s">
        <v>489</v>
      </c>
      <c r="AC150" t="s">
        <v>41</v>
      </c>
      <c r="AD150" t="s">
        <v>42</v>
      </c>
    </row>
    <row r="151" spans="3:30" x14ac:dyDescent="0.25">
      <c r="C151" s="32" t="s">
        <v>198</v>
      </c>
      <c r="D151" s="32" t="s">
        <v>105</v>
      </c>
      <c r="F151">
        <v>1995</v>
      </c>
      <c r="G151" t="s">
        <v>479</v>
      </c>
      <c r="H151" t="s">
        <v>484</v>
      </c>
      <c r="I151" t="s">
        <v>490</v>
      </c>
      <c r="K151" t="s">
        <v>285</v>
      </c>
      <c r="L151" t="s">
        <v>35</v>
      </c>
      <c r="M151" t="s">
        <v>36</v>
      </c>
      <c r="N151" s="8">
        <v>45775</v>
      </c>
      <c r="O151" s="8"/>
      <c r="P151" s="8"/>
      <c r="Q151" t="s">
        <v>37</v>
      </c>
      <c r="R151" t="s">
        <v>488</v>
      </c>
      <c r="W151" t="s">
        <v>476</v>
      </c>
      <c r="X151" t="s">
        <v>489</v>
      </c>
      <c r="AC151" t="s">
        <v>41</v>
      </c>
      <c r="AD151" t="s">
        <v>42</v>
      </c>
    </row>
    <row r="152" spans="3:30" x14ac:dyDescent="0.25">
      <c r="C152" s="32" t="s">
        <v>198</v>
      </c>
      <c r="D152" s="32" t="s">
        <v>232</v>
      </c>
      <c r="F152">
        <v>2520</v>
      </c>
      <c r="G152" t="s">
        <v>479</v>
      </c>
      <c r="H152" t="s">
        <v>484</v>
      </c>
      <c r="I152" t="s">
        <v>491</v>
      </c>
      <c r="K152" t="s">
        <v>285</v>
      </c>
      <c r="L152" t="s">
        <v>35</v>
      </c>
      <c r="M152" t="s">
        <v>36</v>
      </c>
      <c r="N152" s="8">
        <v>45775</v>
      </c>
      <c r="O152" s="8">
        <v>45835</v>
      </c>
      <c r="P152" s="8">
        <v>45835</v>
      </c>
      <c r="Q152" t="s">
        <v>37</v>
      </c>
      <c r="R152" t="s">
        <v>492</v>
      </c>
      <c r="S152" t="s">
        <v>493</v>
      </c>
      <c r="U152" t="s">
        <v>112</v>
      </c>
      <c r="W152" t="s">
        <v>111</v>
      </c>
      <c r="Y152" t="s">
        <v>111</v>
      </c>
      <c r="Z152" t="s">
        <v>111</v>
      </c>
      <c r="AC152" t="s">
        <v>41</v>
      </c>
      <c r="AD152" t="s">
        <v>42</v>
      </c>
    </row>
    <row r="153" spans="3:30" x14ac:dyDescent="0.25">
      <c r="C153" s="32" t="s">
        <v>198</v>
      </c>
      <c r="D153" s="32" t="s">
        <v>232</v>
      </c>
      <c r="F153">
        <v>2520</v>
      </c>
      <c r="G153" t="s">
        <v>479</v>
      </c>
      <c r="H153" t="s">
        <v>484</v>
      </c>
      <c r="I153" t="s">
        <v>494</v>
      </c>
      <c r="K153" t="s">
        <v>285</v>
      </c>
      <c r="L153" t="s">
        <v>35</v>
      </c>
      <c r="M153" t="s">
        <v>36</v>
      </c>
      <c r="N153" s="8">
        <v>45775</v>
      </c>
      <c r="O153" s="8">
        <v>45835</v>
      </c>
      <c r="P153" s="8">
        <v>45835</v>
      </c>
      <c r="Q153" t="s">
        <v>37</v>
      </c>
      <c r="R153" t="s">
        <v>492</v>
      </c>
      <c r="S153" t="s">
        <v>495</v>
      </c>
      <c r="U153" t="s">
        <v>112</v>
      </c>
      <c r="W153" t="s">
        <v>112</v>
      </c>
      <c r="Y153" t="s">
        <v>111</v>
      </c>
      <c r="Z153" t="s">
        <v>111</v>
      </c>
      <c r="AC153" t="s">
        <v>41</v>
      </c>
      <c r="AD153" t="s">
        <v>42</v>
      </c>
    </row>
    <row r="154" spans="3:30" x14ac:dyDescent="0.25">
      <c r="C154" s="32" t="s">
        <v>198</v>
      </c>
      <c r="D154" s="32" t="s">
        <v>232</v>
      </c>
      <c r="F154">
        <v>2520</v>
      </c>
      <c r="G154" t="s">
        <v>479</v>
      </c>
      <c r="H154" t="s">
        <v>484</v>
      </c>
      <c r="I154" t="s">
        <v>496</v>
      </c>
      <c r="K154" t="s">
        <v>285</v>
      </c>
      <c r="L154" t="s">
        <v>35</v>
      </c>
      <c r="M154" t="s">
        <v>36</v>
      </c>
      <c r="N154" s="8">
        <v>45775</v>
      </c>
      <c r="O154" s="8">
        <v>45821</v>
      </c>
      <c r="P154" s="8">
        <v>45821</v>
      </c>
      <c r="Q154" t="s">
        <v>37</v>
      </c>
      <c r="R154" t="s">
        <v>492</v>
      </c>
      <c r="S154" t="s">
        <v>497</v>
      </c>
      <c r="T154" t="s">
        <v>498</v>
      </c>
      <c r="U154" t="s">
        <v>255</v>
      </c>
      <c r="W154" t="s">
        <v>112</v>
      </c>
      <c r="Y154" t="s">
        <v>87</v>
      </c>
      <c r="Z154" t="s">
        <v>87</v>
      </c>
      <c r="AC154" t="s">
        <v>41</v>
      </c>
      <c r="AD154" t="s">
        <v>42</v>
      </c>
    </row>
    <row r="155" spans="3:30" x14ac:dyDescent="0.25">
      <c r="C155" s="32" t="s">
        <v>198</v>
      </c>
      <c r="D155" s="32" t="s">
        <v>232</v>
      </c>
      <c r="F155">
        <v>2520</v>
      </c>
      <c r="G155" t="s">
        <v>479</v>
      </c>
      <c r="H155" t="s">
        <v>484</v>
      </c>
      <c r="I155" t="s">
        <v>499</v>
      </c>
      <c r="K155" t="s">
        <v>285</v>
      </c>
      <c r="L155" t="s">
        <v>35</v>
      </c>
      <c r="M155" t="s">
        <v>36</v>
      </c>
      <c r="N155" s="8">
        <v>45775</v>
      </c>
      <c r="O155" s="8">
        <v>45821</v>
      </c>
      <c r="P155" s="8">
        <v>45821</v>
      </c>
      <c r="Q155" t="s">
        <v>37</v>
      </c>
      <c r="R155" t="s">
        <v>492</v>
      </c>
      <c r="S155" t="s">
        <v>500</v>
      </c>
      <c r="T155" t="s">
        <v>498</v>
      </c>
      <c r="U155" t="s">
        <v>255</v>
      </c>
      <c r="W155" t="s">
        <v>112</v>
      </c>
      <c r="Y155" t="s">
        <v>87</v>
      </c>
      <c r="Z155" t="s">
        <v>87</v>
      </c>
      <c r="AC155" t="s">
        <v>41</v>
      </c>
      <c r="AD155" t="s">
        <v>42</v>
      </c>
    </row>
    <row r="156" spans="3:30" x14ac:dyDescent="0.25">
      <c r="C156" s="32" t="s">
        <v>198</v>
      </c>
      <c r="D156" s="32" t="s">
        <v>105</v>
      </c>
      <c r="F156">
        <v>1372.5</v>
      </c>
      <c r="G156" t="s">
        <v>479</v>
      </c>
      <c r="H156" t="s">
        <v>484</v>
      </c>
      <c r="I156" t="s">
        <v>501</v>
      </c>
      <c r="K156" t="s">
        <v>285</v>
      </c>
      <c r="L156" t="s">
        <v>35</v>
      </c>
      <c r="M156" t="s">
        <v>36</v>
      </c>
      <c r="N156" s="8">
        <v>45775</v>
      </c>
      <c r="O156" s="8">
        <v>45807</v>
      </c>
      <c r="P156" s="8">
        <v>45807</v>
      </c>
      <c r="Q156" t="s">
        <v>127</v>
      </c>
      <c r="R156" t="s">
        <v>488</v>
      </c>
      <c r="S156" t="s">
        <v>502</v>
      </c>
      <c r="T156" t="s">
        <v>503</v>
      </c>
      <c r="U156" t="s">
        <v>40</v>
      </c>
      <c r="W156" t="s">
        <v>504</v>
      </c>
      <c r="X156" t="s">
        <v>505</v>
      </c>
      <c r="Y156" t="s">
        <v>40</v>
      </c>
      <c r="Z156" t="s">
        <v>40</v>
      </c>
      <c r="AC156" t="s">
        <v>41</v>
      </c>
      <c r="AD156" t="s">
        <v>42</v>
      </c>
    </row>
    <row r="157" spans="3:30" x14ac:dyDescent="0.25">
      <c r="C157" s="32" t="s">
        <v>198</v>
      </c>
      <c r="D157" s="32" t="s">
        <v>105</v>
      </c>
      <c r="F157">
        <v>1372.5</v>
      </c>
      <c r="G157" t="s">
        <v>479</v>
      </c>
      <c r="H157" t="s">
        <v>484</v>
      </c>
      <c r="I157" t="s">
        <v>506</v>
      </c>
      <c r="K157" t="s">
        <v>285</v>
      </c>
      <c r="L157" t="s">
        <v>35</v>
      </c>
      <c r="M157" t="s">
        <v>36</v>
      </c>
      <c r="N157" s="8">
        <v>45775</v>
      </c>
      <c r="O157" s="8">
        <v>45807</v>
      </c>
      <c r="P157" s="8">
        <v>45807</v>
      </c>
      <c r="Q157" t="s">
        <v>127</v>
      </c>
      <c r="R157" t="s">
        <v>488</v>
      </c>
      <c r="S157" t="s">
        <v>507</v>
      </c>
      <c r="T157" t="s">
        <v>503</v>
      </c>
      <c r="U157" t="s">
        <v>40</v>
      </c>
      <c r="W157" t="s">
        <v>504</v>
      </c>
      <c r="X157" t="s">
        <v>505</v>
      </c>
      <c r="Y157" t="s">
        <v>40</v>
      </c>
      <c r="Z157" t="s">
        <v>40</v>
      </c>
      <c r="AC157" t="s">
        <v>41</v>
      </c>
      <c r="AD157" t="s">
        <v>42</v>
      </c>
    </row>
    <row r="158" spans="3:30" x14ac:dyDescent="0.25">
      <c r="C158" s="32" t="s">
        <v>198</v>
      </c>
      <c r="D158" s="32" t="s">
        <v>105</v>
      </c>
      <c r="F158">
        <v>1372.5</v>
      </c>
      <c r="G158" t="s">
        <v>479</v>
      </c>
      <c r="H158" t="s">
        <v>484</v>
      </c>
      <c r="I158" t="s">
        <v>508</v>
      </c>
      <c r="K158" t="s">
        <v>285</v>
      </c>
      <c r="L158" t="s">
        <v>35</v>
      </c>
      <c r="M158" t="s">
        <v>36</v>
      </c>
      <c r="N158" s="8">
        <v>45775</v>
      </c>
      <c r="O158" s="8">
        <v>45807</v>
      </c>
      <c r="P158" s="8">
        <v>45807</v>
      </c>
      <c r="Q158" t="s">
        <v>127</v>
      </c>
      <c r="R158" t="s">
        <v>488</v>
      </c>
      <c r="S158" t="s">
        <v>502</v>
      </c>
      <c r="T158" t="s">
        <v>509</v>
      </c>
      <c r="U158" t="s">
        <v>40</v>
      </c>
      <c r="W158" t="s">
        <v>504</v>
      </c>
      <c r="X158" t="s">
        <v>505</v>
      </c>
      <c r="Y158" t="s">
        <v>40</v>
      </c>
      <c r="Z158" t="s">
        <v>40</v>
      </c>
      <c r="AC158" t="s">
        <v>41</v>
      </c>
      <c r="AD158" t="s">
        <v>42</v>
      </c>
    </row>
    <row r="159" spans="3:30" x14ac:dyDescent="0.25">
      <c r="C159" s="32" t="s">
        <v>198</v>
      </c>
      <c r="D159" s="32" t="s">
        <v>105</v>
      </c>
      <c r="F159">
        <v>1372.5</v>
      </c>
      <c r="G159" t="s">
        <v>479</v>
      </c>
      <c r="H159" t="s">
        <v>484</v>
      </c>
      <c r="I159" t="s">
        <v>510</v>
      </c>
      <c r="K159" t="s">
        <v>285</v>
      </c>
      <c r="L159" t="s">
        <v>35</v>
      </c>
      <c r="M159" t="s">
        <v>36</v>
      </c>
      <c r="N159" s="8">
        <v>45775</v>
      </c>
      <c r="O159" s="8">
        <v>45807</v>
      </c>
      <c r="P159" s="8">
        <v>45807</v>
      </c>
      <c r="Q159" t="s">
        <v>127</v>
      </c>
      <c r="R159" t="s">
        <v>488</v>
      </c>
      <c r="S159" t="s">
        <v>511</v>
      </c>
      <c r="T159" t="s">
        <v>509</v>
      </c>
      <c r="U159" t="s">
        <v>40</v>
      </c>
      <c r="W159" t="s">
        <v>504</v>
      </c>
      <c r="X159" t="s">
        <v>505</v>
      </c>
      <c r="Y159" t="s">
        <v>40</v>
      </c>
      <c r="Z159" t="s">
        <v>40</v>
      </c>
      <c r="AC159" t="s">
        <v>41</v>
      </c>
      <c r="AD159" t="s">
        <v>42</v>
      </c>
    </row>
    <row r="160" spans="3:30" x14ac:dyDescent="0.25">
      <c r="C160" s="32" t="s">
        <v>198</v>
      </c>
      <c r="D160" s="32" t="s">
        <v>105</v>
      </c>
      <c r="F160">
        <v>1372.5</v>
      </c>
      <c r="G160" t="s">
        <v>479</v>
      </c>
      <c r="H160" t="s">
        <v>484</v>
      </c>
      <c r="I160" t="s">
        <v>512</v>
      </c>
      <c r="K160" t="s">
        <v>285</v>
      </c>
      <c r="L160" t="s">
        <v>35</v>
      </c>
      <c r="M160" t="s">
        <v>36</v>
      </c>
      <c r="N160" s="8">
        <v>45775</v>
      </c>
      <c r="O160" s="8">
        <v>45807</v>
      </c>
      <c r="P160" s="8">
        <v>45807</v>
      </c>
      <c r="Q160" t="s">
        <v>127</v>
      </c>
      <c r="R160" t="s">
        <v>488</v>
      </c>
      <c r="S160" t="s">
        <v>513</v>
      </c>
      <c r="T160" t="s">
        <v>514</v>
      </c>
      <c r="U160" t="s">
        <v>40</v>
      </c>
      <c r="W160" t="s">
        <v>504</v>
      </c>
      <c r="X160" t="s">
        <v>505</v>
      </c>
      <c r="Y160" t="s">
        <v>40</v>
      </c>
      <c r="Z160" t="s">
        <v>40</v>
      </c>
      <c r="AC160" t="s">
        <v>41</v>
      </c>
      <c r="AD160" t="s">
        <v>42</v>
      </c>
    </row>
    <row r="161" spans="3:30" x14ac:dyDescent="0.25">
      <c r="C161" s="32" t="s">
        <v>198</v>
      </c>
      <c r="D161" s="32" t="s">
        <v>105</v>
      </c>
      <c r="F161">
        <v>1372.5</v>
      </c>
      <c r="G161" t="s">
        <v>479</v>
      </c>
      <c r="H161" t="s">
        <v>484</v>
      </c>
      <c r="I161" t="s">
        <v>515</v>
      </c>
      <c r="K161" t="s">
        <v>285</v>
      </c>
      <c r="L161" t="s">
        <v>35</v>
      </c>
      <c r="M161" t="s">
        <v>36</v>
      </c>
      <c r="N161" s="8">
        <v>45775</v>
      </c>
      <c r="O161" s="8">
        <v>45807</v>
      </c>
      <c r="P161" s="8">
        <v>45807</v>
      </c>
      <c r="Q161" t="s">
        <v>127</v>
      </c>
      <c r="R161" t="s">
        <v>488</v>
      </c>
      <c r="S161" t="s">
        <v>516</v>
      </c>
      <c r="T161" t="s">
        <v>514</v>
      </c>
      <c r="U161" t="s">
        <v>40</v>
      </c>
      <c r="W161" t="s">
        <v>504</v>
      </c>
      <c r="X161" t="s">
        <v>505</v>
      </c>
      <c r="Y161" t="s">
        <v>40</v>
      </c>
      <c r="Z161" t="s">
        <v>40</v>
      </c>
      <c r="AC161" t="s">
        <v>41</v>
      </c>
      <c r="AD161" t="s">
        <v>42</v>
      </c>
    </row>
    <row r="162" spans="3:30" x14ac:dyDescent="0.25">
      <c r="C162" s="32" t="s">
        <v>104</v>
      </c>
      <c r="D162" s="32" t="s">
        <v>105</v>
      </c>
      <c r="E162" s="32" t="s">
        <v>190</v>
      </c>
      <c r="F162">
        <v>2472.5</v>
      </c>
      <c r="G162" t="s">
        <v>517</v>
      </c>
      <c r="H162" t="s">
        <v>518</v>
      </c>
      <c r="I162" t="s">
        <v>519</v>
      </c>
      <c r="K162" t="s">
        <v>194</v>
      </c>
      <c r="L162" t="s">
        <v>35</v>
      </c>
      <c r="M162" t="s">
        <v>36</v>
      </c>
      <c r="N162" s="8">
        <v>45698</v>
      </c>
      <c r="O162" s="8">
        <v>45849</v>
      </c>
      <c r="P162" s="8">
        <v>45849</v>
      </c>
      <c r="Q162" t="s">
        <v>47</v>
      </c>
      <c r="R162" t="s">
        <v>520</v>
      </c>
      <c r="W162" t="s">
        <v>521</v>
      </c>
      <c r="Y162" t="s">
        <v>255</v>
      </c>
      <c r="Z162" t="s">
        <v>255</v>
      </c>
      <c r="AC162" t="s">
        <v>41</v>
      </c>
      <c r="AD162" t="s">
        <v>42</v>
      </c>
    </row>
    <row r="163" spans="3:30" x14ac:dyDescent="0.25">
      <c r="C163" s="32" t="s">
        <v>104</v>
      </c>
      <c r="D163" s="32" t="s">
        <v>105</v>
      </c>
      <c r="E163" s="32" t="s">
        <v>522</v>
      </c>
      <c r="G163" t="s">
        <v>517</v>
      </c>
      <c r="H163" t="s">
        <v>518</v>
      </c>
      <c r="I163" t="s">
        <v>523</v>
      </c>
      <c r="K163" t="s">
        <v>194</v>
      </c>
      <c r="L163" t="s">
        <v>35</v>
      </c>
      <c r="M163" t="s">
        <v>36</v>
      </c>
      <c r="N163" s="8">
        <v>45698</v>
      </c>
      <c r="O163" s="8">
        <v>45849</v>
      </c>
      <c r="P163" s="8">
        <v>45849</v>
      </c>
      <c r="Q163" t="s">
        <v>64</v>
      </c>
      <c r="R163" t="s">
        <v>524</v>
      </c>
      <c r="Y163" t="s">
        <v>255</v>
      </c>
      <c r="Z163" t="s">
        <v>255</v>
      </c>
      <c r="AC163" t="s">
        <v>64</v>
      </c>
      <c r="AD163" t="s">
        <v>42</v>
      </c>
    </row>
    <row r="164" spans="3:30" x14ac:dyDescent="0.25">
      <c r="C164" s="32" t="s">
        <v>104</v>
      </c>
      <c r="D164" s="32" t="s">
        <v>44</v>
      </c>
      <c r="E164" s="32" t="s">
        <v>525</v>
      </c>
      <c r="F164">
        <v>4275</v>
      </c>
      <c r="G164" t="s">
        <v>526</v>
      </c>
      <c r="H164" t="s">
        <v>527</v>
      </c>
      <c r="I164" t="s">
        <v>528</v>
      </c>
      <c r="J164" t="s">
        <v>529</v>
      </c>
      <c r="K164" t="s">
        <v>530</v>
      </c>
      <c r="L164" t="s">
        <v>35</v>
      </c>
      <c r="M164" t="s">
        <v>36</v>
      </c>
      <c r="N164" s="8">
        <v>45762</v>
      </c>
      <c r="O164" s="8">
        <v>45805</v>
      </c>
      <c r="P164" s="8">
        <v>45897</v>
      </c>
      <c r="Q164" t="s">
        <v>127</v>
      </c>
      <c r="U164" t="s">
        <v>241</v>
      </c>
      <c r="W164" t="s">
        <v>531</v>
      </c>
      <c r="Y164" t="s">
        <v>532</v>
      </c>
      <c r="Z164" t="s">
        <v>241</v>
      </c>
      <c r="AA164" t="s">
        <v>241</v>
      </c>
      <c r="AC164" t="s">
        <v>41</v>
      </c>
      <c r="AD164" t="s">
        <v>231</v>
      </c>
    </row>
    <row r="165" spans="3:30" x14ac:dyDescent="0.25">
      <c r="C165" s="32" t="s">
        <v>104</v>
      </c>
      <c r="D165" s="32" t="s">
        <v>44</v>
      </c>
      <c r="E165" s="32" t="s">
        <v>525</v>
      </c>
      <c r="F165">
        <v>4575</v>
      </c>
      <c r="G165" t="s">
        <v>526</v>
      </c>
      <c r="H165" t="s">
        <v>527</v>
      </c>
      <c r="I165" t="s">
        <v>533</v>
      </c>
      <c r="J165" t="s">
        <v>534</v>
      </c>
      <c r="K165" t="s">
        <v>530</v>
      </c>
      <c r="L165" t="s">
        <v>35</v>
      </c>
      <c r="M165" t="s">
        <v>36</v>
      </c>
      <c r="N165" s="8">
        <v>45762</v>
      </c>
      <c r="O165" s="8">
        <v>45805</v>
      </c>
      <c r="P165" s="8">
        <v>45897</v>
      </c>
      <c r="Q165" t="s">
        <v>127</v>
      </c>
      <c r="U165" t="s">
        <v>241</v>
      </c>
      <c r="W165" t="s">
        <v>531</v>
      </c>
      <c r="Y165" t="s">
        <v>532</v>
      </c>
      <c r="Z165" t="s">
        <v>241</v>
      </c>
      <c r="AA165" t="s">
        <v>241</v>
      </c>
      <c r="AC165" t="s">
        <v>41</v>
      </c>
      <c r="AD165" t="s">
        <v>231</v>
      </c>
    </row>
    <row r="166" spans="3:30" x14ac:dyDescent="0.25">
      <c r="C166" s="32" t="s">
        <v>318</v>
      </c>
      <c r="D166" s="32" t="s">
        <v>318</v>
      </c>
      <c r="F166">
        <v>2166</v>
      </c>
      <c r="G166" t="s">
        <v>535</v>
      </c>
      <c r="H166" t="s">
        <v>536</v>
      </c>
      <c r="I166" t="s">
        <v>537</v>
      </c>
      <c r="K166" t="s">
        <v>194</v>
      </c>
      <c r="L166" t="s">
        <v>35</v>
      </c>
      <c r="M166" t="s">
        <v>36</v>
      </c>
      <c r="N166" s="8">
        <v>45636</v>
      </c>
      <c r="O166" s="8">
        <v>45931</v>
      </c>
      <c r="P166" s="8">
        <v>45931</v>
      </c>
      <c r="Q166" t="s">
        <v>127</v>
      </c>
      <c r="R166" t="s">
        <v>538</v>
      </c>
      <c r="S166" t="s">
        <v>539</v>
      </c>
      <c r="T166" t="s">
        <v>540</v>
      </c>
      <c r="W166" t="s">
        <v>38</v>
      </c>
      <c r="Y166" t="s">
        <v>541</v>
      </c>
      <c r="Z166" t="s">
        <v>541</v>
      </c>
      <c r="AB166" t="s">
        <v>542</v>
      </c>
      <c r="AC166" t="s">
        <v>41</v>
      </c>
      <c r="AD166" t="s">
        <v>42</v>
      </c>
    </row>
    <row r="167" spans="3:30" x14ac:dyDescent="0.25">
      <c r="C167" s="32" t="s">
        <v>28</v>
      </c>
      <c r="D167" s="32" t="s">
        <v>543</v>
      </c>
      <c r="E167" s="32" t="s">
        <v>544</v>
      </c>
      <c r="F167">
        <v>2091</v>
      </c>
      <c r="G167" t="s">
        <v>535</v>
      </c>
      <c r="H167" t="s">
        <v>536</v>
      </c>
      <c r="I167" t="s">
        <v>545</v>
      </c>
      <c r="K167" t="s">
        <v>194</v>
      </c>
      <c r="L167" t="s">
        <v>35</v>
      </c>
      <c r="M167" t="s">
        <v>36</v>
      </c>
      <c r="N167" s="8">
        <v>45636</v>
      </c>
      <c r="O167" s="8">
        <v>45931</v>
      </c>
      <c r="P167" s="8">
        <v>45931</v>
      </c>
      <c r="Q167" t="s">
        <v>127</v>
      </c>
      <c r="R167" t="s">
        <v>538</v>
      </c>
      <c r="W167" t="s">
        <v>38</v>
      </c>
      <c r="Y167" t="s">
        <v>541</v>
      </c>
      <c r="Z167" t="s">
        <v>541</v>
      </c>
      <c r="AC167" t="s">
        <v>41</v>
      </c>
      <c r="AD167" t="s">
        <v>42</v>
      </c>
    </row>
    <row r="168" spans="3:30" x14ac:dyDescent="0.25">
      <c r="C168" s="32" t="s">
        <v>104</v>
      </c>
      <c r="D168" s="32" t="s">
        <v>105</v>
      </c>
      <c r="E168" s="32" t="s">
        <v>190</v>
      </c>
      <c r="F168">
        <v>1125</v>
      </c>
      <c r="G168" t="s">
        <v>546</v>
      </c>
      <c r="H168" t="s">
        <v>547</v>
      </c>
      <c r="I168" t="s">
        <v>548</v>
      </c>
      <c r="K168" t="s">
        <v>194</v>
      </c>
      <c r="L168" t="s">
        <v>35</v>
      </c>
      <c r="M168" t="s">
        <v>36</v>
      </c>
      <c r="N168" s="8">
        <v>45791</v>
      </c>
      <c r="O168" s="8">
        <v>45884</v>
      </c>
      <c r="P168" s="8">
        <v>45884</v>
      </c>
      <c r="Q168" t="s">
        <v>47</v>
      </c>
      <c r="R168" t="s">
        <v>549</v>
      </c>
      <c r="U168" t="s">
        <v>550</v>
      </c>
      <c r="W168" t="s">
        <v>476</v>
      </c>
      <c r="Y168" t="s">
        <v>550</v>
      </c>
      <c r="Z168" t="s">
        <v>550</v>
      </c>
      <c r="AC168" t="s">
        <v>41</v>
      </c>
      <c r="AD168" t="s">
        <v>42</v>
      </c>
    </row>
    <row r="169" spans="3:30" x14ac:dyDescent="0.25">
      <c r="C169" s="32" t="s">
        <v>104</v>
      </c>
      <c r="D169" s="32" t="s">
        <v>105</v>
      </c>
      <c r="E169" s="32" t="s">
        <v>190</v>
      </c>
      <c r="F169">
        <v>1125</v>
      </c>
      <c r="G169" t="s">
        <v>546</v>
      </c>
      <c r="H169" t="s">
        <v>547</v>
      </c>
      <c r="I169" t="s">
        <v>551</v>
      </c>
      <c r="K169" t="s">
        <v>194</v>
      </c>
      <c r="L169" t="s">
        <v>35</v>
      </c>
      <c r="M169" t="s">
        <v>36</v>
      </c>
      <c r="N169" s="8">
        <v>45791</v>
      </c>
      <c r="O169" s="8">
        <v>45884</v>
      </c>
      <c r="P169" s="8">
        <v>45884</v>
      </c>
      <c r="Q169" t="s">
        <v>47</v>
      </c>
      <c r="R169" t="s">
        <v>549</v>
      </c>
      <c r="U169" t="s">
        <v>550</v>
      </c>
      <c r="W169" t="s">
        <v>476</v>
      </c>
      <c r="Y169" t="s">
        <v>550</v>
      </c>
      <c r="Z169" t="s">
        <v>550</v>
      </c>
      <c r="AC169" t="s">
        <v>41</v>
      </c>
      <c r="AD169" t="s">
        <v>42</v>
      </c>
    </row>
    <row r="170" spans="3:30" x14ac:dyDescent="0.25">
      <c r="C170" s="32" t="s">
        <v>104</v>
      </c>
      <c r="D170" s="32" t="s">
        <v>543</v>
      </c>
      <c r="E170" s="32" t="s">
        <v>552</v>
      </c>
      <c r="F170">
        <v>4500</v>
      </c>
      <c r="G170" t="s">
        <v>553</v>
      </c>
      <c r="H170" t="s">
        <v>554</v>
      </c>
      <c r="I170" t="s">
        <v>555</v>
      </c>
      <c r="J170" t="s">
        <v>556</v>
      </c>
      <c r="K170" t="s">
        <v>557</v>
      </c>
      <c r="L170" t="s">
        <v>35</v>
      </c>
      <c r="M170" t="s">
        <v>36</v>
      </c>
      <c r="N170" s="8">
        <v>45349</v>
      </c>
      <c r="O170" s="8">
        <v>45835</v>
      </c>
      <c r="P170" s="8">
        <v>45835</v>
      </c>
      <c r="Q170" t="s">
        <v>37</v>
      </c>
      <c r="U170" t="s">
        <v>57</v>
      </c>
      <c r="W170" t="s">
        <v>558</v>
      </c>
      <c r="Y170" t="s">
        <v>111</v>
      </c>
      <c r="Z170" t="s">
        <v>111</v>
      </c>
      <c r="AA170" t="s">
        <v>111</v>
      </c>
      <c r="AC170" t="s">
        <v>41</v>
      </c>
      <c r="AD170" t="s">
        <v>231</v>
      </c>
    </row>
    <row r="171" spans="3:30" x14ac:dyDescent="0.25">
      <c r="C171" s="32" t="s">
        <v>104</v>
      </c>
      <c r="D171" s="32" t="s">
        <v>543</v>
      </c>
      <c r="E171" s="32" t="s">
        <v>552</v>
      </c>
      <c r="F171">
        <v>4600</v>
      </c>
      <c r="G171" t="s">
        <v>553</v>
      </c>
      <c r="H171" t="s">
        <v>554</v>
      </c>
      <c r="I171" t="s">
        <v>559</v>
      </c>
      <c r="J171" t="s">
        <v>560</v>
      </c>
      <c r="K171" t="s">
        <v>557</v>
      </c>
      <c r="L171" t="s">
        <v>35</v>
      </c>
      <c r="M171" t="s">
        <v>36</v>
      </c>
      <c r="N171" s="8">
        <v>45349</v>
      </c>
      <c r="O171" s="8">
        <v>45835</v>
      </c>
      <c r="P171" s="8">
        <v>45835</v>
      </c>
      <c r="Q171" t="s">
        <v>37</v>
      </c>
      <c r="U171" t="s">
        <v>57</v>
      </c>
      <c r="W171" t="s">
        <v>558</v>
      </c>
      <c r="Y171" t="s">
        <v>111</v>
      </c>
      <c r="Z171" t="s">
        <v>111</v>
      </c>
      <c r="AA171" t="s">
        <v>111</v>
      </c>
      <c r="AC171" t="s">
        <v>41</v>
      </c>
      <c r="AD171" t="s">
        <v>231</v>
      </c>
    </row>
    <row r="172" spans="3:30" x14ac:dyDescent="0.25">
      <c r="C172" s="32" t="s">
        <v>104</v>
      </c>
      <c r="D172" s="32" t="s">
        <v>543</v>
      </c>
      <c r="E172" s="32" t="s">
        <v>552</v>
      </c>
      <c r="F172">
        <v>3900</v>
      </c>
      <c r="G172" t="s">
        <v>553</v>
      </c>
      <c r="H172" t="s">
        <v>554</v>
      </c>
      <c r="I172" t="s">
        <v>561</v>
      </c>
      <c r="J172" t="s">
        <v>562</v>
      </c>
      <c r="K172" t="s">
        <v>557</v>
      </c>
      <c r="L172" t="s">
        <v>35</v>
      </c>
      <c r="M172" t="s">
        <v>36</v>
      </c>
      <c r="N172" s="8">
        <v>45349</v>
      </c>
      <c r="O172" s="8">
        <v>45835</v>
      </c>
      <c r="P172" s="8">
        <v>45835</v>
      </c>
      <c r="Q172" t="s">
        <v>37</v>
      </c>
      <c r="U172" t="s">
        <v>57</v>
      </c>
      <c r="W172" t="s">
        <v>558</v>
      </c>
      <c r="Y172" t="s">
        <v>111</v>
      </c>
      <c r="Z172" t="s">
        <v>111</v>
      </c>
      <c r="AA172" t="s">
        <v>111</v>
      </c>
      <c r="AC172" t="s">
        <v>41</v>
      </c>
      <c r="AD172" t="s">
        <v>231</v>
      </c>
    </row>
    <row r="173" spans="3:30" x14ac:dyDescent="0.25">
      <c r="C173" s="32" t="s">
        <v>104</v>
      </c>
      <c r="D173" s="32" t="s">
        <v>543</v>
      </c>
      <c r="E173" s="32" t="s">
        <v>552</v>
      </c>
      <c r="F173">
        <v>4000</v>
      </c>
      <c r="G173" t="s">
        <v>553</v>
      </c>
      <c r="H173" t="s">
        <v>554</v>
      </c>
      <c r="I173" t="s">
        <v>563</v>
      </c>
      <c r="J173" t="s">
        <v>564</v>
      </c>
      <c r="K173" t="s">
        <v>557</v>
      </c>
      <c r="L173" t="s">
        <v>35</v>
      </c>
      <c r="M173" t="s">
        <v>36</v>
      </c>
      <c r="N173" s="8">
        <v>45349</v>
      </c>
      <c r="O173" s="8">
        <v>45835</v>
      </c>
      <c r="P173" s="8">
        <v>45835</v>
      </c>
      <c r="Q173" t="s">
        <v>37</v>
      </c>
      <c r="U173" t="s">
        <v>57</v>
      </c>
      <c r="W173" t="s">
        <v>558</v>
      </c>
      <c r="Y173" t="s">
        <v>111</v>
      </c>
      <c r="Z173" t="s">
        <v>111</v>
      </c>
      <c r="AA173" t="s">
        <v>111</v>
      </c>
      <c r="AC173" t="s">
        <v>41</v>
      </c>
      <c r="AD173" t="s">
        <v>231</v>
      </c>
    </row>
    <row r="174" spans="3:30" x14ac:dyDescent="0.25">
      <c r="C174" s="32" t="s">
        <v>28</v>
      </c>
      <c r="D174" s="32" t="s">
        <v>44</v>
      </c>
      <c r="E174" s="32" t="s">
        <v>525</v>
      </c>
      <c r="F174">
        <v>1600</v>
      </c>
      <c r="G174" t="s">
        <v>553</v>
      </c>
      <c r="H174" t="s">
        <v>565</v>
      </c>
      <c r="I174" t="s">
        <v>566</v>
      </c>
      <c r="J174" t="s">
        <v>567</v>
      </c>
      <c r="K174" t="s">
        <v>530</v>
      </c>
      <c r="L174" t="s">
        <v>35</v>
      </c>
      <c r="M174" t="s">
        <v>276</v>
      </c>
      <c r="N174" s="8">
        <v>45774</v>
      </c>
      <c r="O174" s="8">
        <v>45839</v>
      </c>
      <c r="P174" s="8">
        <v>45839</v>
      </c>
      <c r="Q174" t="s">
        <v>37</v>
      </c>
      <c r="U174" t="s">
        <v>111</v>
      </c>
      <c r="W174" t="s">
        <v>230</v>
      </c>
      <c r="Y174" t="s">
        <v>568</v>
      </c>
      <c r="Z174" t="s">
        <v>568</v>
      </c>
      <c r="AA174" t="s">
        <v>568</v>
      </c>
      <c r="AC174" t="s">
        <v>41</v>
      </c>
      <c r="AD174" t="s">
        <v>231</v>
      </c>
    </row>
    <row r="175" spans="3:30" x14ac:dyDescent="0.25">
      <c r="C175" s="32" t="s">
        <v>28</v>
      </c>
      <c r="D175" s="32" t="s">
        <v>44</v>
      </c>
      <c r="E175" s="32" t="s">
        <v>525</v>
      </c>
      <c r="F175">
        <v>0</v>
      </c>
      <c r="G175" t="s">
        <v>553</v>
      </c>
      <c r="H175" t="s">
        <v>565</v>
      </c>
      <c r="I175" t="s">
        <v>569</v>
      </c>
      <c r="J175" t="s">
        <v>570</v>
      </c>
      <c r="K175" t="s">
        <v>530</v>
      </c>
      <c r="L175" t="s">
        <v>35</v>
      </c>
      <c r="M175" t="s">
        <v>276</v>
      </c>
      <c r="N175" s="8">
        <v>45774</v>
      </c>
      <c r="O175" s="8">
        <v>45839</v>
      </c>
      <c r="P175" s="8"/>
      <c r="Q175" t="s">
        <v>37</v>
      </c>
      <c r="W175" t="s">
        <v>230</v>
      </c>
      <c r="Z175" t="s">
        <v>568</v>
      </c>
      <c r="AA175" t="s">
        <v>568</v>
      </c>
      <c r="AC175" t="s">
        <v>41</v>
      </c>
      <c r="AD175" t="s">
        <v>231</v>
      </c>
    </row>
    <row r="176" spans="3:30" x14ac:dyDescent="0.25">
      <c r="C176" s="32" t="s">
        <v>28</v>
      </c>
      <c r="D176" s="32" t="s">
        <v>79</v>
      </c>
      <c r="E176" s="32" t="s">
        <v>50</v>
      </c>
      <c r="F176">
        <v>837</v>
      </c>
      <c r="G176" t="s">
        <v>571</v>
      </c>
      <c r="H176" t="s">
        <v>572</v>
      </c>
      <c r="I176" t="s">
        <v>573</v>
      </c>
      <c r="K176" t="s">
        <v>204</v>
      </c>
      <c r="L176" t="s">
        <v>35</v>
      </c>
      <c r="M176" t="s">
        <v>36</v>
      </c>
      <c r="N176" s="8">
        <v>45646</v>
      </c>
      <c r="O176" s="8"/>
      <c r="P176" s="8"/>
      <c r="Q176" t="s">
        <v>47</v>
      </c>
      <c r="AC176" t="s">
        <v>41</v>
      </c>
      <c r="AD176" t="s">
        <v>42</v>
      </c>
    </row>
    <row r="177" spans="3:30" x14ac:dyDescent="0.25">
      <c r="C177" s="32" t="s">
        <v>28</v>
      </c>
      <c r="D177" s="32" t="s">
        <v>79</v>
      </c>
      <c r="E177" s="32" t="s">
        <v>50</v>
      </c>
      <c r="F177">
        <v>837</v>
      </c>
      <c r="G177" t="s">
        <v>571</v>
      </c>
      <c r="H177" t="s">
        <v>572</v>
      </c>
      <c r="I177" t="s">
        <v>574</v>
      </c>
      <c r="K177" t="s">
        <v>204</v>
      </c>
      <c r="L177" t="s">
        <v>35</v>
      </c>
      <c r="M177" t="s">
        <v>36</v>
      </c>
      <c r="N177" s="8">
        <v>45646</v>
      </c>
      <c r="O177" s="8"/>
      <c r="P177" s="8"/>
      <c r="Q177" t="s">
        <v>47</v>
      </c>
      <c r="AC177" t="s">
        <v>41</v>
      </c>
      <c r="AD177" t="s">
        <v>42</v>
      </c>
    </row>
    <row r="178" spans="3:30" x14ac:dyDescent="0.25">
      <c r="C178" s="32" t="s">
        <v>28</v>
      </c>
      <c r="D178" s="32" t="s">
        <v>105</v>
      </c>
      <c r="E178" s="32" t="s">
        <v>575</v>
      </c>
      <c r="F178">
        <v>837</v>
      </c>
      <c r="G178" t="s">
        <v>571</v>
      </c>
      <c r="H178" t="s">
        <v>572</v>
      </c>
      <c r="I178" t="s">
        <v>576</v>
      </c>
      <c r="K178" t="s">
        <v>204</v>
      </c>
      <c r="L178" t="s">
        <v>35</v>
      </c>
      <c r="M178" t="s">
        <v>36</v>
      </c>
      <c r="N178" s="8">
        <v>45646</v>
      </c>
      <c r="O178" s="8"/>
      <c r="P178" s="8"/>
      <c r="Q178" t="s">
        <v>37</v>
      </c>
    </row>
    <row r="179" spans="3:30" x14ac:dyDescent="0.25">
      <c r="C179" s="32" t="s">
        <v>104</v>
      </c>
      <c r="D179" s="32" t="s">
        <v>79</v>
      </c>
      <c r="E179" s="32" t="s">
        <v>575</v>
      </c>
      <c r="F179">
        <v>837</v>
      </c>
      <c r="G179" t="s">
        <v>571</v>
      </c>
      <c r="H179" t="s">
        <v>572</v>
      </c>
      <c r="I179" t="s">
        <v>577</v>
      </c>
      <c r="K179" t="s">
        <v>204</v>
      </c>
      <c r="L179" t="s">
        <v>35</v>
      </c>
      <c r="M179" t="s">
        <v>36</v>
      </c>
      <c r="N179" s="8">
        <v>45646</v>
      </c>
      <c r="O179" s="8"/>
      <c r="P179" s="8"/>
      <c r="Q179" t="s">
        <v>47</v>
      </c>
      <c r="AC179" t="s">
        <v>41</v>
      </c>
      <c r="AD179" t="s">
        <v>42</v>
      </c>
    </row>
    <row r="180" spans="3:30" x14ac:dyDescent="0.25">
      <c r="C180" s="32" t="s">
        <v>104</v>
      </c>
      <c r="D180" s="32" t="s">
        <v>79</v>
      </c>
      <c r="E180" s="32" t="s">
        <v>575</v>
      </c>
      <c r="F180">
        <v>837</v>
      </c>
      <c r="G180" t="s">
        <v>571</v>
      </c>
      <c r="H180" t="s">
        <v>572</v>
      </c>
      <c r="I180" t="s">
        <v>578</v>
      </c>
      <c r="K180" t="s">
        <v>204</v>
      </c>
      <c r="L180" t="s">
        <v>35</v>
      </c>
      <c r="M180" t="s">
        <v>36</v>
      </c>
      <c r="N180" s="8">
        <v>45646</v>
      </c>
      <c r="O180" s="8"/>
      <c r="P180" s="8"/>
      <c r="Q180" t="s">
        <v>47</v>
      </c>
      <c r="AC180" t="s">
        <v>41</v>
      </c>
      <c r="AD180" t="s">
        <v>42</v>
      </c>
    </row>
    <row r="181" spans="3:30" x14ac:dyDescent="0.25">
      <c r="C181" s="32" t="s">
        <v>198</v>
      </c>
      <c r="D181" s="32" t="s">
        <v>232</v>
      </c>
      <c r="E181" s="32" t="s">
        <v>50</v>
      </c>
      <c r="F181">
        <v>837</v>
      </c>
      <c r="G181" t="s">
        <v>571</v>
      </c>
      <c r="H181" t="s">
        <v>572</v>
      </c>
      <c r="I181" t="s">
        <v>579</v>
      </c>
      <c r="K181" t="s">
        <v>204</v>
      </c>
      <c r="L181" t="s">
        <v>35</v>
      </c>
      <c r="M181" t="s">
        <v>36</v>
      </c>
      <c r="N181" s="8">
        <v>45646</v>
      </c>
      <c r="O181" s="8"/>
      <c r="P181" s="8"/>
      <c r="Q181" t="s">
        <v>47</v>
      </c>
    </row>
    <row r="182" spans="3:30" x14ac:dyDescent="0.25">
      <c r="C182" s="32" t="s">
        <v>104</v>
      </c>
      <c r="D182" s="32" t="s">
        <v>79</v>
      </c>
      <c r="E182" s="32" t="s">
        <v>575</v>
      </c>
      <c r="F182">
        <v>-777</v>
      </c>
      <c r="G182" t="s">
        <v>571</v>
      </c>
      <c r="H182" t="s">
        <v>580</v>
      </c>
      <c r="I182" t="s">
        <v>573</v>
      </c>
      <c r="K182" t="s">
        <v>204</v>
      </c>
      <c r="L182" t="s">
        <v>35</v>
      </c>
      <c r="M182" t="s">
        <v>36</v>
      </c>
      <c r="N182" s="8">
        <v>45742</v>
      </c>
      <c r="O182" s="8"/>
      <c r="P182" s="8"/>
      <c r="Q182" t="s">
        <v>64</v>
      </c>
      <c r="AC182" t="s">
        <v>64</v>
      </c>
      <c r="AD182" t="s">
        <v>42</v>
      </c>
    </row>
    <row r="183" spans="3:30" x14ac:dyDescent="0.25">
      <c r="C183" s="32" t="s">
        <v>104</v>
      </c>
      <c r="D183" s="32" t="s">
        <v>79</v>
      </c>
      <c r="E183" s="32" t="s">
        <v>575</v>
      </c>
      <c r="F183">
        <v>-777</v>
      </c>
      <c r="G183" t="s">
        <v>571</v>
      </c>
      <c r="H183" t="s">
        <v>580</v>
      </c>
      <c r="I183" t="s">
        <v>574</v>
      </c>
      <c r="K183" t="s">
        <v>204</v>
      </c>
      <c r="L183" t="s">
        <v>35</v>
      </c>
      <c r="M183" t="s">
        <v>36</v>
      </c>
      <c r="N183" s="8">
        <v>45742</v>
      </c>
      <c r="O183" s="8"/>
      <c r="P183" s="8"/>
      <c r="Q183" t="s">
        <v>64</v>
      </c>
      <c r="AC183" t="s">
        <v>64</v>
      </c>
      <c r="AD183" t="s">
        <v>42</v>
      </c>
    </row>
    <row r="184" spans="3:30" x14ac:dyDescent="0.25">
      <c r="C184" s="32" t="s">
        <v>104</v>
      </c>
      <c r="D184" s="32" t="s">
        <v>105</v>
      </c>
      <c r="E184" s="32" t="s">
        <v>581</v>
      </c>
      <c r="F184">
        <v>60</v>
      </c>
      <c r="G184" t="s">
        <v>571</v>
      </c>
      <c r="H184" t="s">
        <v>580</v>
      </c>
      <c r="I184" t="s">
        <v>576</v>
      </c>
      <c r="K184" t="s">
        <v>204</v>
      </c>
      <c r="L184" t="s">
        <v>35</v>
      </c>
      <c r="M184" t="s">
        <v>36</v>
      </c>
      <c r="N184" s="8">
        <v>45742</v>
      </c>
      <c r="O184" s="8"/>
      <c r="P184" s="8"/>
      <c r="Q184" t="s">
        <v>64</v>
      </c>
    </row>
    <row r="185" spans="3:30" x14ac:dyDescent="0.25">
      <c r="C185" s="32" t="s">
        <v>104</v>
      </c>
      <c r="D185" s="32" t="s">
        <v>105</v>
      </c>
      <c r="E185" s="32" t="s">
        <v>581</v>
      </c>
      <c r="G185" t="s">
        <v>571</v>
      </c>
      <c r="H185" t="s">
        <v>582</v>
      </c>
      <c r="I185" t="s">
        <v>576</v>
      </c>
      <c r="K185" t="s">
        <v>204</v>
      </c>
      <c r="L185" t="s">
        <v>35</v>
      </c>
      <c r="M185" t="s">
        <v>36</v>
      </c>
      <c r="N185" s="8">
        <v>45763</v>
      </c>
      <c r="O185" s="8"/>
      <c r="P185" s="8"/>
      <c r="Q185" t="s">
        <v>64</v>
      </c>
    </row>
    <row r="186" spans="3:30" x14ac:dyDescent="0.25">
      <c r="F186">
        <v>955</v>
      </c>
      <c r="G186" t="s">
        <v>571</v>
      </c>
      <c r="H186" t="s">
        <v>583</v>
      </c>
      <c r="I186" t="s">
        <v>584</v>
      </c>
      <c r="K186" t="s">
        <v>204</v>
      </c>
      <c r="L186" t="s">
        <v>35</v>
      </c>
      <c r="M186" t="s">
        <v>36</v>
      </c>
      <c r="N186" s="8">
        <v>45791</v>
      </c>
      <c r="O186" s="8">
        <v>45831</v>
      </c>
      <c r="P186" s="8">
        <v>45831</v>
      </c>
      <c r="Q186" t="s">
        <v>47</v>
      </c>
      <c r="R186" t="s">
        <v>313</v>
      </c>
      <c r="Y186" t="s">
        <v>585</v>
      </c>
      <c r="Z186" t="s">
        <v>585</v>
      </c>
      <c r="AC186" t="s">
        <v>41</v>
      </c>
      <c r="AD186" t="s">
        <v>42</v>
      </c>
    </row>
    <row r="187" spans="3:30" x14ac:dyDescent="0.25">
      <c r="F187">
        <v>955</v>
      </c>
      <c r="G187" t="s">
        <v>571</v>
      </c>
      <c r="H187" t="s">
        <v>583</v>
      </c>
      <c r="I187" t="s">
        <v>586</v>
      </c>
      <c r="K187" t="s">
        <v>204</v>
      </c>
      <c r="L187" t="s">
        <v>35</v>
      </c>
      <c r="M187" t="s">
        <v>36</v>
      </c>
      <c r="N187" s="8">
        <v>45791</v>
      </c>
      <c r="O187" s="8">
        <v>45831</v>
      </c>
      <c r="P187" s="8">
        <v>45831</v>
      </c>
      <c r="Q187" t="s">
        <v>47</v>
      </c>
      <c r="Y187" t="s">
        <v>585</v>
      </c>
      <c r="Z187" t="s">
        <v>585</v>
      </c>
      <c r="AC187" t="s">
        <v>41</v>
      </c>
      <c r="AD187" t="s">
        <v>42</v>
      </c>
    </row>
    <row r="188" spans="3:30" x14ac:dyDescent="0.25">
      <c r="G188" t="s">
        <v>571</v>
      </c>
      <c r="H188" t="s">
        <v>587</v>
      </c>
      <c r="I188" t="s">
        <v>588</v>
      </c>
      <c r="K188" t="s">
        <v>204</v>
      </c>
      <c r="L188" t="s">
        <v>35</v>
      </c>
      <c r="M188" t="s">
        <v>36</v>
      </c>
      <c r="N188" s="8">
        <v>45798</v>
      </c>
      <c r="O188" s="8">
        <v>45814</v>
      </c>
      <c r="P188" s="8">
        <v>45814</v>
      </c>
      <c r="Q188" t="s">
        <v>64</v>
      </c>
      <c r="R188" t="s">
        <v>589</v>
      </c>
      <c r="S188" t="s">
        <v>590</v>
      </c>
      <c r="T188" t="s">
        <v>591</v>
      </c>
      <c r="U188" t="s">
        <v>86</v>
      </c>
      <c r="W188" t="s">
        <v>489</v>
      </c>
      <c r="X188" t="s">
        <v>312</v>
      </c>
      <c r="Y188" t="s">
        <v>86</v>
      </c>
      <c r="Z188" t="s">
        <v>86</v>
      </c>
      <c r="AC188" t="s">
        <v>64</v>
      </c>
      <c r="AD188" t="s">
        <v>42</v>
      </c>
    </row>
    <row r="189" spans="3:30" x14ac:dyDescent="0.25">
      <c r="C189" s="32" t="s">
        <v>104</v>
      </c>
      <c r="D189" s="32" t="s">
        <v>105</v>
      </c>
      <c r="E189" s="32" t="s">
        <v>592</v>
      </c>
      <c r="F189">
        <v>680</v>
      </c>
      <c r="G189" t="s">
        <v>593</v>
      </c>
      <c r="H189" t="s">
        <v>594</v>
      </c>
      <c r="I189" t="s">
        <v>595</v>
      </c>
      <c r="K189" t="s">
        <v>76</v>
      </c>
      <c r="L189" t="s">
        <v>35</v>
      </c>
      <c r="M189" t="s">
        <v>36</v>
      </c>
      <c r="N189" s="8">
        <v>45471</v>
      </c>
      <c r="O189" s="8">
        <v>45975</v>
      </c>
      <c r="P189" s="8">
        <v>45975</v>
      </c>
      <c r="Q189" t="s">
        <v>47</v>
      </c>
      <c r="R189" t="s">
        <v>596</v>
      </c>
      <c r="W189" t="s">
        <v>597</v>
      </c>
      <c r="X189" t="s">
        <v>596</v>
      </c>
      <c r="Y189" t="s">
        <v>598</v>
      </c>
      <c r="Z189" t="s">
        <v>598</v>
      </c>
      <c r="AC189" t="s">
        <v>41</v>
      </c>
      <c r="AD189" t="s">
        <v>42</v>
      </c>
    </row>
    <row r="190" spans="3:30" x14ac:dyDescent="0.25">
      <c r="C190" s="32" t="s">
        <v>104</v>
      </c>
      <c r="D190" s="32" t="s">
        <v>105</v>
      </c>
      <c r="E190" s="32" t="s">
        <v>592</v>
      </c>
      <c r="F190">
        <v>680</v>
      </c>
      <c r="G190" t="s">
        <v>593</v>
      </c>
      <c r="H190" t="s">
        <v>594</v>
      </c>
      <c r="I190" t="s">
        <v>599</v>
      </c>
      <c r="K190" t="s">
        <v>76</v>
      </c>
      <c r="L190" t="s">
        <v>35</v>
      </c>
      <c r="M190" t="s">
        <v>36</v>
      </c>
      <c r="N190" s="8">
        <v>45471</v>
      </c>
      <c r="O190" s="8">
        <v>45828</v>
      </c>
      <c r="P190" s="8">
        <v>45828</v>
      </c>
      <c r="Q190" t="s">
        <v>47</v>
      </c>
      <c r="R190" t="s">
        <v>596</v>
      </c>
      <c r="W190" t="s">
        <v>600</v>
      </c>
      <c r="X190" t="s">
        <v>596</v>
      </c>
      <c r="Y190" t="s">
        <v>57</v>
      </c>
      <c r="Z190" t="s">
        <v>57</v>
      </c>
      <c r="AC190" t="s">
        <v>41</v>
      </c>
      <c r="AD190" t="s">
        <v>42</v>
      </c>
    </row>
    <row r="191" spans="3:30" x14ac:dyDescent="0.25">
      <c r="C191" s="32" t="s">
        <v>104</v>
      </c>
      <c r="D191" s="32" t="s">
        <v>105</v>
      </c>
      <c r="E191" s="32" t="s">
        <v>592</v>
      </c>
      <c r="F191">
        <v>50</v>
      </c>
      <c r="G191" t="s">
        <v>593</v>
      </c>
      <c r="H191" t="s">
        <v>594</v>
      </c>
      <c r="I191" t="s">
        <v>601</v>
      </c>
      <c r="K191" t="s">
        <v>76</v>
      </c>
      <c r="L191" t="s">
        <v>35</v>
      </c>
      <c r="M191" t="s">
        <v>36</v>
      </c>
      <c r="N191" s="8">
        <v>45471</v>
      </c>
      <c r="O191" s="8">
        <v>45975</v>
      </c>
      <c r="P191" s="8">
        <v>45975</v>
      </c>
      <c r="Q191" t="s">
        <v>47</v>
      </c>
      <c r="Y191" t="s">
        <v>598</v>
      </c>
      <c r="Z191" t="s">
        <v>598</v>
      </c>
      <c r="AC191" t="s">
        <v>41</v>
      </c>
      <c r="AD191" t="s">
        <v>42</v>
      </c>
    </row>
    <row r="192" spans="3:30" x14ac:dyDescent="0.25">
      <c r="C192" s="32" t="s">
        <v>104</v>
      </c>
      <c r="D192" s="32" t="s">
        <v>105</v>
      </c>
      <c r="E192" s="32" t="s">
        <v>592</v>
      </c>
      <c r="F192">
        <v>50</v>
      </c>
      <c r="G192" t="s">
        <v>593</v>
      </c>
      <c r="H192" t="s">
        <v>594</v>
      </c>
      <c r="I192" t="s">
        <v>602</v>
      </c>
      <c r="K192" t="s">
        <v>76</v>
      </c>
      <c r="L192" t="s">
        <v>35</v>
      </c>
      <c r="M192" t="s">
        <v>36</v>
      </c>
      <c r="N192" s="8">
        <v>45471</v>
      </c>
      <c r="O192" s="8">
        <v>45828</v>
      </c>
      <c r="P192" s="8">
        <v>45828</v>
      </c>
      <c r="Q192" t="s">
        <v>47</v>
      </c>
      <c r="Y192" t="s">
        <v>57</v>
      </c>
      <c r="Z192" t="s">
        <v>57</v>
      </c>
      <c r="AC192" t="s">
        <v>41</v>
      </c>
      <c r="AD192" t="s">
        <v>42</v>
      </c>
    </row>
    <row r="193" spans="3:30" x14ac:dyDescent="0.25">
      <c r="C193" s="32" t="s">
        <v>104</v>
      </c>
      <c r="D193" s="32" t="s">
        <v>105</v>
      </c>
      <c r="E193" s="32" t="s">
        <v>592</v>
      </c>
      <c r="F193">
        <v>50</v>
      </c>
      <c r="G193" t="s">
        <v>593</v>
      </c>
      <c r="H193" t="s">
        <v>594</v>
      </c>
      <c r="I193" t="s">
        <v>603</v>
      </c>
      <c r="K193" t="s">
        <v>76</v>
      </c>
      <c r="L193" t="s">
        <v>35</v>
      </c>
      <c r="M193" t="s">
        <v>36</v>
      </c>
      <c r="N193" s="8">
        <v>45471</v>
      </c>
      <c r="O193" s="8">
        <v>45975</v>
      </c>
      <c r="P193" s="8">
        <v>45975</v>
      </c>
      <c r="Q193" t="s">
        <v>37</v>
      </c>
      <c r="Y193" t="s">
        <v>598</v>
      </c>
      <c r="Z193" t="s">
        <v>598</v>
      </c>
      <c r="AC193" t="s">
        <v>41</v>
      </c>
      <c r="AD193" t="s">
        <v>42</v>
      </c>
    </row>
    <row r="194" spans="3:30" x14ac:dyDescent="0.25">
      <c r="C194" s="32" t="s">
        <v>104</v>
      </c>
      <c r="D194" s="32" t="s">
        <v>105</v>
      </c>
      <c r="E194" s="32" t="s">
        <v>592</v>
      </c>
      <c r="F194">
        <v>50</v>
      </c>
      <c r="G194" t="s">
        <v>593</v>
      </c>
      <c r="H194" t="s">
        <v>594</v>
      </c>
      <c r="I194" t="s">
        <v>604</v>
      </c>
      <c r="K194" t="s">
        <v>76</v>
      </c>
      <c r="L194" t="s">
        <v>35</v>
      </c>
      <c r="M194" t="s">
        <v>36</v>
      </c>
      <c r="N194" s="8">
        <v>45471</v>
      </c>
      <c r="O194" s="8">
        <v>45828</v>
      </c>
      <c r="P194" s="8">
        <v>45828</v>
      </c>
      <c r="Q194" t="s">
        <v>37</v>
      </c>
      <c r="Y194" t="s">
        <v>57</v>
      </c>
      <c r="Z194" t="s">
        <v>57</v>
      </c>
      <c r="AC194" t="s">
        <v>41</v>
      </c>
      <c r="AD194" t="s">
        <v>42</v>
      </c>
    </row>
    <row r="195" spans="3:30" x14ac:dyDescent="0.25">
      <c r="C195" s="32" t="s">
        <v>104</v>
      </c>
      <c r="D195" s="32" t="s">
        <v>105</v>
      </c>
      <c r="E195" s="32" t="s">
        <v>592</v>
      </c>
      <c r="F195">
        <v>720</v>
      </c>
      <c r="G195" t="s">
        <v>605</v>
      </c>
      <c r="H195" t="s">
        <v>606</v>
      </c>
      <c r="I195" t="s">
        <v>607</v>
      </c>
      <c r="K195" t="s">
        <v>76</v>
      </c>
      <c r="L195" t="s">
        <v>35</v>
      </c>
      <c r="M195" t="s">
        <v>36</v>
      </c>
      <c r="N195" s="8">
        <v>45471</v>
      </c>
      <c r="O195" s="8">
        <v>45828</v>
      </c>
      <c r="P195" s="8">
        <v>45828</v>
      </c>
      <c r="Q195" t="s">
        <v>127</v>
      </c>
      <c r="R195" t="s">
        <v>608</v>
      </c>
      <c r="S195" t="s">
        <v>609</v>
      </c>
      <c r="T195" t="s">
        <v>610</v>
      </c>
      <c r="U195" t="s">
        <v>57</v>
      </c>
      <c r="W195" t="s">
        <v>56</v>
      </c>
      <c r="Y195" t="s">
        <v>57</v>
      </c>
      <c r="Z195" t="s">
        <v>57</v>
      </c>
      <c r="AC195" t="s">
        <v>41</v>
      </c>
      <c r="AD195" t="s">
        <v>42</v>
      </c>
    </row>
    <row r="196" spans="3:30" x14ac:dyDescent="0.25">
      <c r="C196" s="32" t="s">
        <v>104</v>
      </c>
      <c r="D196" s="32" t="s">
        <v>105</v>
      </c>
      <c r="E196" s="32" t="s">
        <v>592</v>
      </c>
      <c r="F196">
        <v>720</v>
      </c>
      <c r="G196" t="s">
        <v>605</v>
      </c>
      <c r="H196" t="s">
        <v>606</v>
      </c>
      <c r="I196" t="s">
        <v>611</v>
      </c>
      <c r="K196" t="s">
        <v>76</v>
      </c>
      <c r="L196" t="s">
        <v>35</v>
      </c>
      <c r="M196" t="s">
        <v>36</v>
      </c>
      <c r="N196" s="8">
        <v>45471</v>
      </c>
      <c r="O196" s="8">
        <v>45805</v>
      </c>
      <c r="P196" s="8">
        <v>45805</v>
      </c>
      <c r="Q196" t="s">
        <v>47</v>
      </c>
      <c r="R196" t="s">
        <v>521</v>
      </c>
      <c r="S196" t="s">
        <v>612</v>
      </c>
      <c r="T196" t="s">
        <v>612</v>
      </c>
      <c r="U196" t="s">
        <v>40</v>
      </c>
      <c r="Y196" t="s">
        <v>241</v>
      </c>
      <c r="Z196" t="s">
        <v>241</v>
      </c>
      <c r="AC196" t="s">
        <v>41</v>
      </c>
      <c r="AD196" t="s">
        <v>42</v>
      </c>
    </row>
    <row r="197" spans="3:30" x14ac:dyDescent="0.25">
      <c r="C197" s="32" t="s">
        <v>104</v>
      </c>
      <c r="D197" s="32" t="s">
        <v>105</v>
      </c>
      <c r="E197" s="32" t="s">
        <v>592</v>
      </c>
      <c r="F197">
        <v>720</v>
      </c>
      <c r="G197" t="s">
        <v>605</v>
      </c>
      <c r="H197" t="s">
        <v>606</v>
      </c>
      <c r="I197" t="s">
        <v>613</v>
      </c>
      <c r="K197" t="s">
        <v>76</v>
      </c>
      <c r="L197" t="s">
        <v>35</v>
      </c>
      <c r="M197" t="s">
        <v>36</v>
      </c>
      <c r="N197" s="8">
        <v>45471</v>
      </c>
      <c r="O197" s="8">
        <v>45814</v>
      </c>
      <c r="P197" s="8">
        <v>45814</v>
      </c>
      <c r="Q197" t="s">
        <v>127</v>
      </c>
      <c r="R197" t="s">
        <v>608</v>
      </c>
      <c r="S197" t="s">
        <v>614</v>
      </c>
      <c r="T197" t="s">
        <v>615</v>
      </c>
      <c r="U197" t="s">
        <v>40</v>
      </c>
      <c r="W197" t="s">
        <v>86</v>
      </c>
      <c r="Y197" t="s">
        <v>86</v>
      </c>
      <c r="Z197" t="s">
        <v>86</v>
      </c>
      <c r="AC197" t="s">
        <v>41</v>
      </c>
      <c r="AD197" t="s">
        <v>42</v>
      </c>
    </row>
    <row r="198" spans="3:30" x14ac:dyDescent="0.25">
      <c r="C198" s="32" t="s">
        <v>104</v>
      </c>
      <c r="D198" s="32" t="s">
        <v>105</v>
      </c>
      <c r="E198" s="32" t="s">
        <v>592</v>
      </c>
      <c r="F198">
        <v>720</v>
      </c>
      <c r="G198" t="s">
        <v>605</v>
      </c>
      <c r="H198" t="s">
        <v>606</v>
      </c>
      <c r="I198" t="s">
        <v>616</v>
      </c>
      <c r="K198" t="s">
        <v>76</v>
      </c>
      <c r="L198" t="s">
        <v>35</v>
      </c>
      <c r="M198" t="s">
        <v>36</v>
      </c>
      <c r="N198" s="8">
        <v>45471</v>
      </c>
      <c r="O198" s="8">
        <v>45821</v>
      </c>
      <c r="P198" s="8">
        <v>45821</v>
      </c>
      <c r="Q198" t="s">
        <v>127</v>
      </c>
      <c r="R198" t="s">
        <v>608</v>
      </c>
      <c r="S198" t="s">
        <v>617</v>
      </c>
      <c r="T198" t="s">
        <v>618</v>
      </c>
      <c r="U198" t="s">
        <v>86</v>
      </c>
      <c r="W198" t="s">
        <v>87</v>
      </c>
      <c r="Y198" t="s">
        <v>87</v>
      </c>
      <c r="Z198" t="s">
        <v>87</v>
      </c>
      <c r="AC198" t="s">
        <v>41</v>
      </c>
      <c r="AD198" t="s">
        <v>42</v>
      </c>
    </row>
    <row r="199" spans="3:30" x14ac:dyDescent="0.25">
      <c r="C199" s="32" t="s">
        <v>104</v>
      </c>
      <c r="D199" s="32" t="s">
        <v>105</v>
      </c>
      <c r="E199" s="32" t="s">
        <v>592</v>
      </c>
      <c r="F199">
        <v>720</v>
      </c>
      <c r="G199" t="s">
        <v>605</v>
      </c>
      <c r="H199" t="s">
        <v>606</v>
      </c>
      <c r="I199" t="s">
        <v>619</v>
      </c>
      <c r="K199" t="s">
        <v>76</v>
      </c>
      <c r="L199" t="s">
        <v>35</v>
      </c>
      <c r="M199" t="s">
        <v>36</v>
      </c>
      <c r="N199" s="8">
        <v>45471</v>
      </c>
      <c r="O199" s="8">
        <v>45828</v>
      </c>
      <c r="P199" s="8">
        <v>45828</v>
      </c>
      <c r="Q199" t="s">
        <v>127</v>
      </c>
      <c r="R199" t="s">
        <v>608</v>
      </c>
      <c r="S199" t="s">
        <v>620</v>
      </c>
      <c r="T199" t="s">
        <v>621</v>
      </c>
      <c r="U199" t="s">
        <v>87</v>
      </c>
      <c r="W199" t="s">
        <v>57</v>
      </c>
      <c r="Y199" t="s">
        <v>57</v>
      </c>
      <c r="Z199" t="s">
        <v>57</v>
      </c>
      <c r="AC199" t="s">
        <v>41</v>
      </c>
      <c r="AD199" t="s">
        <v>42</v>
      </c>
    </row>
    <row r="200" spans="3:30" x14ac:dyDescent="0.25">
      <c r="C200" s="32" t="s">
        <v>104</v>
      </c>
      <c r="D200" s="32" t="s">
        <v>105</v>
      </c>
      <c r="E200" s="32" t="s">
        <v>592</v>
      </c>
      <c r="F200">
        <v>50</v>
      </c>
      <c r="G200" t="s">
        <v>605</v>
      </c>
      <c r="H200" t="s">
        <v>606</v>
      </c>
      <c r="I200" t="s">
        <v>622</v>
      </c>
      <c r="K200" t="s">
        <v>76</v>
      </c>
      <c r="L200" t="s">
        <v>35</v>
      </c>
      <c r="M200" t="s">
        <v>36</v>
      </c>
      <c r="N200" s="8">
        <v>45471</v>
      </c>
      <c r="O200" s="8">
        <v>45828</v>
      </c>
      <c r="P200" s="8">
        <v>45828</v>
      </c>
      <c r="Q200" t="s">
        <v>47</v>
      </c>
      <c r="Y200" t="s">
        <v>57</v>
      </c>
      <c r="Z200" t="s">
        <v>57</v>
      </c>
      <c r="AC200" t="s">
        <v>41</v>
      </c>
      <c r="AD200" t="s">
        <v>42</v>
      </c>
    </row>
    <row r="201" spans="3:30" x14ac:dyDescent="0.25">
      <c r="C201" s="32" t="s">
        <v>104</v>
      </c>
      <c r="D201" s="32" t="s">
        <v>105</v>
      </c>
      <c r="E201" s="32" t="s">
        <v>592</v>
      </c>
      <c r="F201">
        <v>50</v>
      </c>
      <c r="G201" t="s">
        <v>605</v>
      </c>
      <c r="H201" t="s">
        <v>606</v>
      </c>
      <c r="I201" t="s">
        <v>623</v>
      </c>
      <c r="K201" t="s">
        <v>76</v>
      </c>
      <c r="L201" t="s">
        <v>35</v>
      </c>
      <c r="M201" t="s">
        <v>36</v>
      </c>
      <c r="N201" s="8">
        <v>45471</v>
      </c>
      <c r="O201" s="8">
        <v>45805</v>
      </c>
      <c r="P201" s="8">
        <v>45805</v>
      </c>
      <c r="Q201" t="s">
        <v>47</v>
      </c>
      <c r="Y201" t="s">
        <v>241</v>
      </c>
      <c r="Z201" t="s">
        <v>241</v>
      </c>
      <c r="AC201" t="s">
        <v>41</v>
      </c>
      <c r="AD201" t="s">
        <v>42</v>
      </c>
    </row>
    <row r="202" spans="3:30" x14ac:dyDescent="0.25">
      <c r="C202" s="32" t="s">
        <v>104</v>
      </c>
      <c r="D202" s="32" t="s">
        <v>105</v>
      </c>
      <c r="E202" s="32" t="s">
        <v>592</v>
      </c>
      <c r="F202">
        <v>50</v>
      </c>
      <c r="G202" t="s">
        <v>605</v>
      </c>
      <c r="H202" t="s">
        <v>606</v>
      </c>
      <c r="I202" t="s">
        <v>624</v>
      </c>
      <c r="K202" t="s">
        <v>76</v>
      </c>
      <c r="L202" t="s">
        <v>35</v>
      </c>
      <c r="M202" t="s">
        <v>36</v>
      </c>
      <c r="N202" s="8">
        <v>45471</v>
      </c>
      <c r="O202" s="8">
        <v>45805</v>
      </c>
      <c r="P202" s="8">
        <v>45805</v>
      </c>
      <c r="Q202" t="s">
        <v>47</v>
      </c>
      <c r="Y202" t="s">
        <v>241</v>
      </c>
      <c r="Z202" t="s">
        <v>241</v>
      </c>
      <c r="AC202" t="s">
        <v>41</v>
      </c>
      <c r="AD202" t="s">
        <v>42</v>
      </c>
    </row>
    <row r="203" spans="3:30" x14ac:dyDescent="0.25">
      <c r="C203" s="32" t="s">
        <v>104</v>
      </c>
      <c r="D203" s="32" t="s">
        <v>105</v>
      </c>
      <c r="E203" s="32" t="s">
        <v>592</v>
      </c>
      <c r="F203">
        <v>50</v>
      </c>
      <c r="G203" t="s">
        <v>605</v>
      </c>
      <c r="H203" t="s">
        <v>606</v>
      </c>
      <c r="I203" t="s">
        <v>625</v>
      </c>
      <c r="K203" t="s">
        <v>76</v>
      </c>
      <c r="L203" t="s">
        <v>35</v>
      </c>
      <c r="M203" t="s">
        <v>36</v>
      </c>
      <c r="N203" s="8">
        <v>45471</v>
      </c>
      <c r="O203" s="8">
        <v>45814</v>
      </c>
      <c r="P203" s="8">
        <v>45814</v>
      </c>
      <c r="Q203" t="s">
        <v>47</v>
      </c>
      <c r="Y203" t="s">
        <v>86</v>
      </c>
      <c r="Z203" t="s">
        <v>86</v>
      </c>
      <c r="AC203" t="s">
        <v>41</v>
      </c>
      <c r="AD203" t="s">
        <v>42</v>
      </c>
    </row>
    <row r="204" spans="3:30" x14ac:dyDescent="0.25">
      <c r="C204" s="32" t="s">
        <v>104</v>
      </c>
      <c r="D204" s="32" t="s">
        <v>105</v>
      </c>
      <c r="E204" s="32" t="s">
        <v>592</v>
      </c>
      <c r="F204">
        <v>50</v>
      </c>
      <c r="G204" t="s">
        <v>605</v>
      </c>
      <c r="H204" t="s">
        <v>606</v>
      </c>
      <c r="I204" t="s">
        <v>626</v>
      </c>
      <c r="K204" t="s">
        <v>76</v>
      </c>
      <c r="L204" t="s">
        <v>35</v>
      </c>
      <c r="M204" t="s">
        <v>36</v>
      </c>
      <c r="N204" s="8">
        <v>45471</v>
      </c>
      <c r="O204" s="8">
        <v>45821</v>
      </c>
      <c r="P204" s="8">
        <v>45821</v>
      </c>
      <c r="Q204" t="s">
        <v>47</v>
      </c>
      <c r="Y204" t="s">
        <v>87</v>
      </c>
      <c r="Z204" t="s">
        <v>87</v>
      </c>
      <c r="AC204" t="s">
        <v>41</v>
      </c>
      <c r="AD204" t="s">
        <v>42</v>
      </c>
    </row>
    <row r="205" spans="3:30" x14ac:dyDescent="0.25">
      <c r="C205" s="32" t="s">
        <v>104</v>
      </c>
      <c r="D205" s="32" t="s">
        <v>105</v>
      </c>
      <c r="E205" s="32" t="s">
        <v>592</v>
      </c>
      <c r="F205">
        <v>50</v>
      </c>
      <c r="G205" t="s">
        <v>605</v>
      </c>
      <c r="H205" t="s">
        <v>606</v>
      </c>
      <c r="I205" t="s">
        <v>627</v>
      </c>
      <c r="K205" t="s">
        <v>76</v>
      </c>
      <c r="L205" t="s">
        <v>35</v>
      </c>
      <c r="M205" t="s">
        <v>36</v>
      </c>
      <c r="N205" s="8">
        <v>45471</v>
      </c>
      <c r="O205" s="8">
        <v>45828</v>
      </c>
      <c r="P205" s="8">
        <v>45828</v>
      </c>
      <c r="Q205" t="s">
        <v>37</v>
      </c>
      <c r="Y205" t="s">
        <v>57</v>
      </c>
      <c r="Z205" t="s">
        <v>57</v>
      </c>
      <c r="AC205" t="s">
        <v>41</v>
      </c>
      <c r="AD205" t="s">
        <v>42</v>
      </c>
    </row>
    <row r="206" spans="3:30" x14ac:dyDescent="0.25">
      <c r="C206" s="32" t="s">
        <v>104</v>
      </c>
      <c r="D206" s="32" t="s">
        <v>105</v>
      </c>
      <c r="E206" s="32" t="s">
        <v>592</v>
      </c>
      <c r="F206">
        <v>50</v>
      </c>
      <c r="G206" t="s">
        <v>605</v>
      </c>
      <c r="H206" t="s">
        <v>606</v>
      </c>
      <c r="I206" t="s">
        <v>628</v>
      </c>
      <c r="K206" t="s">
        <v>76</v>
      </c>
      <c r="L206" t="s">
        <v>35</v>
      </c>
      <c r="M206" t="s">
        <v>36</v>
      </c>
      <c r="N206" s="8">
        <v>45471</v>
      </c>
      <c r="O206" s="8">
        <v>45805</v>
      </c>
      <c r="P206" s="8">
        <v>45805</v>
      </c>
      <c r="Q206" t="s">
        <v>37</v>
      </c>
      <c r="Y206" t="s">
        <v>241</v>
      </c>
      <c r="Z206" t="s">
        <v>241</v>
      </c>
      <c r="AC206" t="s">
        <v>41</v>
      </c>
      <c r="AD206" t="s">
        <v>42</v>
      </c>
    </row>
    <row r="207" spans="3:30" x14ac:dyDescent="0.25">
      <c r="C207" s="32" t="s">
        <v>104</v>
      </c>
      <c r="D207" s="32" t="s">
        <v>105</v>
      </c>
      <c r="E207" s="32" t="s">
        <v>592</v>
      </c>
      <c r="F207">
        <v>50</v>
      </c>
      <c r="G207" t="s">
        <v>605</v>
      </c>
      <c r="H207" t="s">
        <v>606</v>
      </c>
      <c r="I207" t="s">
        <v>629</v>
      </c>
      <c r="K207" t="s">
        <v>76</v>
      </c>
      <c r="L207" t="s">
        <v>35</v>
      </c>
      <c r="M207" t="s">
        <v>36</v>
      </c>
      <c r="N207" s="8">
        <v>45471</v>
      </c>
      <c r="O207" s="8">
        <v>45805</v>
      </c>
      <c r="P207" s="8">
        <v>45805</v>
      </c>
      <c r="Q207" t="s">
        <v>37</v>
      </c>
      <c r="Y207" t="s">
        <v>241</v>
      </c>
      <c r="Z207" t="s">
        <v>241</v>
      </c>
      <c r="AC207" t="s">
        <v>41</v>
      </c>
      <c r="AD207" t="s">
        <v>42</v>
      </c>
    </row>
    <row r="208" spans="3:30" x14ac:dyDescent="0.25">
      <c r="C208" s="32" t="s">
        <v>104</v>
      </c>
      <c r="D208" s="32" t="s">
        <v>105</v>
      </c>
      <c r="E208" s="32" t="s">
        <v>592</v>
      </c>
      <c r="F208">
        <v>50</v>
      </c>
      <c r="G208" t="s">
        <v>605</v>
      </c>
      <c r="H208" t="s">
        <v>606</v>
      </c>
      <c r="I208" t="s">
        <v>630</v>
      </c>
      <c r="K208" t="s">
        <v>76</v>
      </c>
      <c r="L208" t="s">
        <v>35</v>
      </c>
      <c r="M208" t="s">
        <v>36</v>
      </c>
      <c r="N208" s="8">
        <v>45471</v>
      </c>
      <c r="O208" s="8">
        <v>45814</v>
      </c>
      <c r="P208" s="8">
        <v>45814</v>
      </c>
      <c r="Q208" t="s">
        <v>37</v>
      </c>
      <c r="Y208" t="s">
        <v>86</v>
      </c>
      <c r="Z208" t="s">
        <v>86</v>
      </c>
      <c r="AC208" t="s">
        <v>41</v>
      </c>
      <c r="AD208" t="s">
        <v>42</v>
      </c>
    </row>
    <row r="209" spans="3:30" x14ac:dyDescent="0.25">
      <c r="C209" s="32" t="s">
        <v>104</v>
      </c>
      <c r="D209" s="32" t="s">
        <v>105</v>
      </c>
      <c r="E209" s="32" t="s">
        <v>592</v>
      </c>
      <c r="F209">
        <v>50</v>
      </c>
      <c r="G209" t="s">
        <v>605</v>
      </c>
      <c r="H209" t="s">
        <v>606</v>
      </c>
      <c r="I209" t="s">
        <v>631</v>
      </c>
      <c r="K209" t="s">
        <v>76</v>
      </c>
      <c r="L209" t="s">
        <v>35</v>
      </c>
      <c r="M209" t="s">
        <v>36</v>
      </c>
      <c r="N209" s="8">
        <v>45471</v>
      </c>
      <c r="O209" s="8">
        <v>45821</v>
      </c>
      <c r="P209" s="8">
        <v>45821</v>
      </c>
      <c r="Q209" t="s">
        <v>37</v>
      </c>
      <c r="Y209" t="s">
        <v>87</v>
      </c>
      <c r="Z209" t="s">
        <v>87</v>
      </c>
      <c r="AC209" t="s">
        <v>41</v>
      </c>
      <c r="AD209" t="s">
        <v>42</v>
      </c>
    </row>
    <row r="210" spans="3:30" x14ac:dyDescent="0.25">
      <c r="C210" s="32" t="s">
        <v>632</v>
      </c>
      <c r="D210" s="32" t="s">
        <v>632</v>
      </c>
      <c r="E210" s="32" t="s">
        <v>632</v>
      </c>
      <c r="F210">
        <v>900</v>
      </c>
      <c r="G210" t="s">
        <v>633</v>
      </c>
      <c r="H210" t="s">
        <v>634</v>
      </c>
      <c r="I210" t="s">
        <v>635</v>
      </c>
      <c r="K210" t="s">
        <v>340</v>
      </c>
      <c r="L210" t="s">
        <v>35</v>
      </c>
      <c r="M210" t="s">
        <v>36</v>
      </c>
      <c r="N210" s="8">
        <v>45722</v>
      </c>
      <c r="O210" s="8">
        <v>45805</v>
      </c>
      <c r="P210" s="8">
        <v>45805</v>
      </c>
      <c r="Q210" t="s">
        <v>37</v>
      </c>
      <c r="R210" t="s">
        <v>205</v>
      </c>
      <c r="S210" t="s">
        <v>636</v>
      </c>
      <c r="T210" t="s">
        <v>637</v>
      </c>
      <c r="W210" t="s">
        <v>39</v>
      </c>
      <c r="Y210" t="s">
        <v>241</v>
      </c>
      <c r="Z210" t="s">
        <v>241</v>
      </c>
      <c r="AC210" t="s">
        <v>41</v>
      </c>
      <c r="AD210" t="s">
        <v>42</v>
      </c>
    </row>
    <row r="211" spans="3:30" x14ac:dyDescent="0.25">
      <c r="C211" s="32" t="s">
        <v>198</v>
      </c>
      <c r="D211" s="32" t="s">
        <v>638</v>
      </c>
      <c r="E211" s="32" t="s">
        <v>639</v>
      </c>
      <c r="F211">
        <v>900</v>
      </c>
      <c r="G211" t="s">
        <v>640</v>
      </c>
      <c r="H211" t="s">
        <v>641</v>
      </c>
      <c r="I211" t="s">
        <v>642</v>
      </c>
      <c r="K211" t="s">
        <v>204</v>
      </c>
      <c r="L211" t="s">
        <v>35</v>
      </c>
      <c r="M211" t="s">
        <v>36</v>
      </c>
      <c r="N211" s="8">
        <v>45770</v>
      </c>
      <c r="O211" s="8">
        <v>45870</v>
      </c>
      <c r="P211" s="8">
        <v>45870</v>
      </c>
      <c r="Q211" t="s">
        <v>47</v>
      </c>
      <c r="Y211" t="s">
        <v>477</v>
      </c>
      <c r="Z211" t="s">
        <v>477</v>
      </c>
      <c r="AC211" t="s">
        <v>41</v>
      </c>
      <c r="AD211" t="s">
        <v>42</v>
      </c>
    </row>
    <row r="212" spans="3:30" x14ac:dyDescent="0.25">
      <c r="F212">
        <v>625</v>
      </c>
      <c r="G212" t="s">
        <v>643</v>
      </c>
      <c r="H212" t="s">
        <v>644</v>
      </c>
      <c r="I212" t="s">
        <v>645</v>
      </c>
      <c r="K212" t="s">
        <v>204</v>
      </c>
      <c r="L212" t="s">
        <v>35</v>
      </c>
      <c r="M212" t="s">
        <v>36</v>
      </c>
      <c r="N212" s="8">
        <v>45798</v>
      </c>
      <c r="O212" s="8"/>
      <c r="P212" s="8"/>
      <c r="Q212" t="s">
        <v>47</v>
      </c>
      <c r="AC212" t="s">
        <v>41</v>
      </c>
      <c r="AD212" t="s">
        <v>42</v>
      </c>
    </row>
    <row r="213" spans="3:30" x14ac:dyDescent="0.25">
      <c r="F213">
        <v>625</v>
      </c>
      <c r="G213" t="s">
        <v>643</v>
      </c>
      <c r="H213" t="s">
        <v>644</v>
      </c>
      <c r="I213" t="s">
        <v>646</v>
      </c>
      <c r="K213" t="s">
        <v>204</v>
      </c>
      <c r="L213" t="s">
        <v>35</v>
      </c>
      <c r="M213" t="s">
        <v>36</v>
      </c>
      <c r="N213" s="8">
        <v>45798</v>
      </c>
      <c r="O213" s="8"/>
      <c r="P213" s="8"/>
      <c r="Q213" t="s">
        <v>47</v>
      </c>
      <c r="AC213" t="s">
        <v>41</v>
      </c>
      <c r="AD213" t="s">
        <v>42</v>
      </c>
    </row>
    <row r="214" spans="3:30" x14ac:dyDescent="0.25">
      <c r="C214" s="32" t="s">
        <v>28</v>
      </c>
      <c r="D214" s="32" t="s">
        <v>79</v>
      </c>
      <c r="E214" s="32" t="s">
        <v>647</v>
      </c>
      <c r="F214">
        <v>2821</v>
      </c>
      <c r="G214" t="s">
        <v>648</v>
      </c>
      <c r="H214" t="s">
        <v>649</v>
      </c>
      <c r="I214" t="s">
        <v>650</v>
      </c>
      <c r="K214" t="s">
        <v>194</v>
      </c>
      <c r="L214" t="s">
        <v>35</v>
      </c>
      <c r="M214" t="s">
        <v>36</v>
      </c>
      <c r="N214" s="8">
        <v>45747</v>
      </c>
      <c r="O214" s="8">
        <v>45835</v>
      </c>
      <c r="P214" s="8">
        <v>45835</v>
      </c>
      <c r="Q214" t="s">
        <v>47</v>
      </c>
      <c r="R214" t="s">
        <v>651</v>
      </c>
      <c r="X214" t="s">
        <v>652</v>
      </c>
      <c r="Y214" t="s">
        <v>111</v>
      </c>
      <c r="Z214" t="s">
        <v>111</v>
      </c>
      <c r="AC214" t="s">
        <v>41</v>
      </c>
      <c r="AD214" t="s">
        <v>42</v>
      </c>
    </row>
    <row r="215" spans="3:30" x14ac:dyDescent="0.25">
      <c r="C215" s="32" t="s">
        <v>28</v>
      </c>
      <c r="D215" s="32" t="s">
        <v>79</v>
      </c>
      <c r="E215" s="32" t="s">
        <v>647</v>
      </c>
      <c r="F215">
        <v>2821</v>
      </c>
      <c r="G215" t="s">
        <v>648</v>
      </c>
      <c r="H215" t="s">
        <v>649</v>
      </c>
      <c r="I215" t="s">
        <v>653</v>
      </c>
      <c r="K215" t="s">
        <v>194</v>
      </c>
      <c r="L215" t="s">
        <v>35</v>
      </c>
      <c r="M215" t="s">
        <v>36</v>
      </c>
      <c r="N215" s="8">
        <v>45747</v>
      </c>
      <c r="O215" s="8">
        <v>45835</v>
      </c>
      <c r="P215" s="8">
        <v>45835</v>
      </c>
      <c r="Q215" t="s">
        <v>47</v>
      </c>
      <c r="R215" t="s">
        <v>651</v>
      </c>
      <c r="X215" t="s">
        <v>652</v>
      </c>
      <c r="Y215" t="s">
        <v>111</v>
      </c>
      <c r="Z215" t="s">
        <v>111</v>
      </c>
      <c r="AC215" t="s">
        <v>41</v>
      </c>
      <c r="AD215" t="s">
        <v>42</v>
      </c>
    </row>
    <row r="216" spans="3:30" x14ac:dyDescent="0.25">
      <c r="C216" s="32" t="s">
        <v>28</v>
      </c>
      <c r="D216" s="32" t="s">
        <v>79</v>
      </c>
      <c r="E216" s="32" t="s">
        <v>647</v>
      </c>
      <c r="F216">
        <v>5956</v>
      </c>
      <c r="G216" t="s">
        <v>648</v>
      </c>
      <c r="H216" t="s">
        <v>649</v>
      </c>
      <c r="I216" t="s">
        <v>654</v>
      </c>
      <c r="K216" t="s">
        <v>194</v>
      </c>
      <c r="L216" t="s">
        <v>35</v>
      </c>
      <c r="M216" t="s">
        <v>36</v>
      </c>
      <c r="N216" s="8">
        <v>45747</v>
      </c>
      <c r="O216" s="8">
        <v>45901</v>
      </c>
      <c r="P216" s="8">
        <v>45901</v>
      </c>
      <c r="Q216" t="s">
        <v>47</v>
      </c>
      <c r="R216" t="s">
        <v>651</v>
      </c>
      <c r="X216" t="s">
        <v>652</v>
      </c>
      <c r="Y216" t="s">
        <v>655</v>
      </c>
      <c r="Z216" t="s">
        <v>655</v>
      </c>
      <c r="AC216" t="s">
        <v>41</v>
      </c>
      <c r="AD216" t="s">
        <v>42</v>
      </c>
    </row>
    <row r="217" spans="3:30" x14ac:dyDescent="0.25">
      <c r="C217" s="32" t="s">
        <v>28</v>
      </c>
      <c r="D217" s="32" t="s">
        <v>79</v>
      </c>
      <c r="E217" s="32" t="s">
        <v>647</v>
      </c>
      <c r="F217">
        <v>5956</v>
      </c>
      <c r="G217" t="s">
        <v>648</v>
      </c>
      <c r="H217" t="s">
        <v>649</v>
      </c>
      <c r="I217" t="s">
        <v>656</v>
      </c>
      <c r="K217" t="s">
        <v>194</v>
      </c>
      <c r="L217" t="s">
        <v>35</v>
      </c>
      <c r="M217" t="s">
        <v>36</v>
      </c>
      <c r="N217" s="8">
        <v>45747</v>
      </c>
      <c r="O217" s="8">
        <v>45901</v>
      </c>
      <c r="P217" s="8">
        <v>45901</v>
      </c>
      <c r="Q217" t="s">
        <v>47</v>
      </c>
      <c r="R217" t="s">
        <v>651</v>
      </c>
      <c r="W217" t="s">
        <v>657</v>
      </c>
      <c r="X217" t="s">
        <v>652</v>
      </c>
      <c r="Y217" t="s">
        <v>655</v>
      </c>
      <c r="Z217" t="s">
        <v>655</v>
      </c>
      <c r="AC217" t="s">
        <v>41</v>
      </c>
      <c r="AD217" t="s">
        <v>42</v>
      </c>
    </row>
    <row r="218" spans="3:30" x14ac:dyDescent="0.25">
      <c r="C218" s="32" t="s">
        <v>28</v>
      </c>
      <c r="D218" s="32" t="s">
        <v>79</v>
      </c>
      <c r="E218" s="32" t="s">
        <v>647</v>
      </c>
      <c r="F218">
        <v>5655</v>
      </c>
      <c r="G218" t="s">
        <v>648</v>
      </c>
      <c r="H218" t="s">
        <v>649</v>
      </c>
      <c r="I218" t="s">
        <v>658</v>
      </c>
      <c r="K218" t="s">
        <v>194</v>
      </c>
      <c r="L218" t="s">
        <v>35</v>
      </c>
      <c r="M218" t="s">
        <v>36</v>
      </c>
      <c r="N218" s="8">
        <v>45747</v>
      </c>
      <c r="O218" s="8">
        <v>45901</v>
      </c>
      <c r="P218" s="8">
        <v>45901</v>
      </c>
      <c r="Q218" t="s">
        <v>47</v>
      </c>
      <c r="R218" t="s">
        <v>651</v>
      </c>
      <c r="X218" t="s">
        <v>652</v>
      </c>
      <c r="Y218" t="s">
        <v>655</v>
      </c>
      <c r="Z218" t="s">
        <v>655</v>
      </c>
      <c r="AC218" t="s">
        <v>41</v>
      </c>
      <c r="AD218" t="s">
        <v>42</v>
      </c>
    </row>
    <row r="219" spans="3:30" x14ac:dyDescent="0.25">
      <c r="C219" s="32" t="s">
        <v>28</v>
      </c>
      <c r="D219" s="32" t="s">
        <v>79</v>
      </c>
      <c r="E219" s="32" t="s">
        <v>647</v>
      </c>
      <c r="F219">
        <v>5655</v>
      </c>
      <c r="G219" t="s">
        <v>648</v>
      </c>
      <c r="H219" t="s">
        <v>649</v>
      </c>
      <c r="I219" t="s">
        <v>659</v>
      </c>
      <c r="K219" t="s">
        <v>194</v>
      </c>
      <c r="L219" t="s">
        <v>35</v>
      </c>
      <c r="M219" t="s">
        <v>36</v>
      </c>
      <c r="N219" s="8">
        <v>45747</v>
      </c>
      <c r="O219" s="8">
        <v>45901</v>
      </c>
      <c r="P219" s="8">
        <v>45901</v>
      </c>
      <c r="Q219" t="s">
        <v>47</v>
      </c>
      <c r="R219" t="s">
        <v>651</v>
      </c>
      <c r="X219" t="s">
        <v>652</v>
      </c>
      <c r="Y219" t="s">
        <v>655</v>
      </c>
      <c r="Z219" t="s">
        <v>655</v>
      </c>
      <c r="AC219" t="s">
        <v>41</v>
      </c>
      <c r="AD219" t="s">
        <v>42</v>
      </c>
    </row>
    <row r="220" spans="3:30" x14ac:dyDescent="0.25">
      <c r="C220" s="32" t="s">
        <v>28</v>
      </c>
      <c r="D220" s="32" t="s">
        <v>79</v>
      </c>
      <c r="E220" s="32" t="s">
        <v>647</v>
      </c>
      <c r="F220">
        <v>5581</v>
      </c>
      <c r="G220" t="s">
        <v>648</v>
      </c>
      <c r="H220" t="s">
        <v>649</v>
      </c>
      <c r="I220" t="s">
        <v>660</v>
      </c>
      <c r="K220" t="s">
        <v>194</v>
      </c>
      <c r="L220" t="s">
        <v>35</v>
      </c>
      <c r="M220" t="s">
        <v>36</v>
      </c>
      <c r="N220" s="8">
        <v>45747</v>
      </c>
      <c r="O220" s="8">
        <v>45901</v>
      </c>
      <c r="P220" s="8">
        <v>45901</v>
      </c>
      <c r="Q220" t="s">
        <v>47</v>
      </c>
      <c r="R220" t="s">
        <v>651</v>
      </c>
      <c r="X220" t="s">
        <v>652</v>
      </c>
      <c r="Y220" t="s">
        <v>655</v>
      </c>
      <c r="Z220" t="s">
        <v>655</v>
      </c>
      <c r="AC220" t="s">
        <v>41</v>
      </c>
      <c r="AD220" t="s">
        <v>42</v>
      </c>
    </row>
    <row r="221" spans="3:30" x14ac:dyDescent="0.25">
      <c r="C221" s="32" t="s">
        <v>28</v>
      </c>
      <c r="D221" s="32" t="s">
        <v>79</v>
      </c>
      <c r="E221" s="32" t="s">
        <v>647</v>
      </c>
      <c r="F221">
        <v>5581</v>
      </c>
      <c r="G221" t="s">
        <v>648</v>
      </c>
      <c r="H221" t="s">
        <v>649</v>
      </c>
      <c r="I221" t="s">
        <v>661</v>
      </c>
      <c r="K221" t="s">
        <v>194</v>
      </c>
      <c r="L221" t="s">
        <v>35</v>
      </c>
      <c r="M221" t="s">
        <v>36</v>
      </c>
      <c r="N221" s="8">
        <v>45747</v>
      </c>
      <c r="O221" s="8">
        <v>45901</v>
      </c>
      <c r="P221" s="8">
        <v>45901</v>
      </c>
      <c r="Q221" t="s">
        <v>47</v>
      </c>
      <c r="R221" t="s">
        <v>651</v>
      </c>
      <c r="X221" t="s">
        <v>652</v>
      </c>
      <c r="Y221" t="s">
        <v>655</v>
      </c>
      <c r="Z221" t="s">
        <v>655</v>
      </c>
      <c r="AC221" t="s">
        <v>41</v>
      </c>
      <c r="AD221" t="s">
        <v>42</v>
      </c>
    </row>
    <row r="222" spans="3:30" x14ac:dyDescent="0.25">
      <c r="C222" s="32" t="s">
        <v>318</v>
      </c>
      <c r="D222" s="32" t="s">
        <v>318</v>
      </c>
      <c r="F222">
        <v>3428</v>
      </c>
      <c r="G222" t="s">
        <v>648</v>
      </c>
      <c r="H222" t="s">
        <v>649</v>
      </c>
      <c r="I222" t="s">
        <v>662</v>
      </c>
      <c r="K222" t="s">
        <v>194</v>
      </c>
      <c r="L222" t="s">
        <v>35</v>
      </c>
      <c r="M222" t="s">
        <v>36</v>
      </c>
      <c r="N222" s="8">
        <v>45747</v>
      </c>
      <c r="O222" s="8">
        <v>45901</v>
      </c>
      <c r="P222" s="8">
        <v>45901</v>
      </c>
      <c r="Q222" t="s">
        <v>47</v>
      </c>
      <c r="R222" t="s">
        <v>651</v>
      </c>
      <c r="X222" t="s">
        <v>652</v>
      </c>
      <c r="Y222" t="s">
        <v>655</v>
      </c>
      <c r="Z222" t="s">
        <v>655</v>
      </c>
      <c r="AC222" t="s">
        <v>41</v>
      </c>
      <c r="AD222" t="s">
        <v>42</v>
      </c>
    </row>
    <row r="223" spans="3:30" x14ac:dyDescent="0.25">
      <c r="C223" s="32" t="s">
        <v>28</v>
      </c>
      <c r="D223" s="32" t="s">
        <v>79</v>
      </c>
      <c r="E223" s="32" t="s">
        <v>647</v>
      </c>
      <c r="F223">
        <v>3428</v>
      </c>
      <c r="G223" t="s">
        <v>648</v>
      </c>
      <c r="H223" t="s">
        <v>649</v>
      </c>
      <c r="I223" t="s">
        <v>663</v>
      </c>
      <c r="K223" t="s">
        <v>194</v>
      </c>
      <c r="L223" t="s">
        <v>35</v>
      </c>
      <c r="M223" t="s">
        <v>36</v>
      </c>
      <c r="N223" s="8">
        <v>45747</v>
      </c>
      <c r="O223" s="8">
        <v>45901</v>
      </c>
      <c r="P223" s="8">
        <v>45901</v>
      </c>
      <c r="Q223" t="s">
        <v>47</v>
      </c>
      <c r="R223" t="s">
        <v>651</v>
      </c>
      <c r="W223" t="s">
        <v>664</v>
      </c>
      <c r="X223" t="s">
        <v>652</v>
      </c>
      <c r="Y223" t="s">
        <v>655</v>
      </c>
      <c r="Z223" t="s">
        <v>655</v>
      </c>
      <c r="AC223" t="s">
        <v>41</v>
      </c>
      <c r="AD223" t="s">
        <v>42</v>
      </c>
    </row>
    <row r="224" spans="3:30" x14ac:dyDescent="0.25">
      <c r="C224" s="32" t="s">
        <v>28</v>
      </c>
      <c r="D224" s="32" t="s">
        <v>79</v>
      </c>
      <c r="E224" s="32" t="s">
        <v>647</v>
      </c>
      <c r="F224">
        <v>3361.5</v>
      </c>
      <c r="G224" t="s">
        <v>648</v>
      </c>
      <c r="H224" t="s">
        <v>649</v>
      </c>
      <c r="I224" t="s">
        <v>665</v>
      </c>
      <c r="K224" t="s">
        <v>194</v>
      </c>
      <c r="L224" t="s">
        <v>35</v>
      </c>
      <c r="M224" t="s">
        <v>36</v>
      </c>
      <c r="N224" s="8">
        <v>45747</v>
      </c>
      <c r="O224" s="8">
        <v>45828</v>
      </c>
      <c r="P224" s="8">
        <v>45828</v>
      </c>
      <c r="Q224" t="s">
        <v>47</v>
      </c>
      <c r="R224" t="s">
        <v>651</v>
      </c>
      <c r="X224" t="s">
        <v>652</v>
      </c>
      <c r="Y224" t="s">
        <v>57</v>
      </c>
      <c r="Z224" t="s">
        <v>57</v>
      </c>
      <c r="AC224" t="s">
        <v>41</v>
      </c>
      <c r="AD224" t="s">
        <v>42</v>
      </c>
    </row>
    <row r="225" spans="3:30" x14ac:dyDescent="0.25">
      <c r="C225" s="32" t="s">
        <v>28</v>
      </c>
      <c r="D225" s="32" t="s">
        <v>79</v>
      </c>
      <c r="E225" s="32" t="s">
        <v>647</v>
      </c>
      <c r="F225">
        <v>3361.5</v>
      </c>
      <c r="G225" t="s">
        <v>648</v>
      </c>
      <c r="H225" t="s">
        <v>649</v>
      </c>
      <c r="I225" t="s">
        <v>666</v>
      </c>
      <c r="K225" t="s">
        <v>194</v>
      </c>
      <c r="L225" t="s">
        <v>35</v>
      </c>
      <c r="M225" t="s">
        <v>36</v>
      </c>
      <c r="N225" s="8">
        <v>45747</v>
      </c>
      <c r="O225" s="8">
        <v>45828</v>
      </c>
      <c r="P225" s="8">
        <v>45828</v>
      </c>
      <c r="Q225" t="s">
        <v>47</v>
      </c>
      <c r="R225" t="s">
        <v>651</v>
      </c>
      <c r="X225" t="s">
        <v>652</v>
      </c>
      <c r="Y225" t="s">
        <v>57</v>
      </c>
      <c r="Z225" t="s">
        <v>57</v>
      </c>
      <c r="AC225" t="s">
        <v>41</v>
      </c>
      <c r="AD225" t="s">
        <v>42</v>
      </c>
    </row>
    <row r="226" spans="3:30" x14ac:dyDescent="0.25">
      <c r="C226" s="32" t="s">
        <v>28</v>
      </c>
      <c r="D226" s="32" t="s">
        <v>79</v>
      </c>
      <c r="E226" s="32" t="s">
        <v>647</v>
      </c>
      <c r="F226">
        <v>5581</v>
      </c>
      <c r="G226" t="s">
        <v>648</v>
      </c>
      <c r="H226" t="s">
        <v>649</v>
      </c>
      <c r="I226" t="s">
        <v>667</v>
      </c>
      <c r="K226" t="s">
        <v>194</v>
      </c>
      <c r="L226" t="s">
        <v>35</v>
      </c>
      <c r="M226" t="s">
        <v>36</v>
      </c>
      <c r="N226" s="8">
        <v>45747</v>
      </c>
      <c r="O226" s="8">
        <v>45901</v>
      </c>
      <c r="P226" s="8">
        <v>45901</v>
      </c>
      <c r="Q226" t="s">
        <v>47</v>
      </c>
      <c r="R226" t="s">
        <v>651</v>
      </c>
      <c r="X226" t="s">
        <v>652</v>
      </c>
      <c r="Y226" t="s">
        <v>655</v>
      </c>
      <c r="Z226" t="s">
        <v>655</v>
      </c>
      <c r="AC226" t="s">
        <v>41</v>
      </c>
      <c r="AD226" t="s">
        <v>42</v>
      </c>
    </row>
    <row r="227" spans="3:30" x14ac:dyDescent="0.25">
      <c r="C227" s="32" t="s">
        <v>28</v>
      </c>
      <c r="D227" s="32" t="s">
        <v>79</v>
      </c>
      <c r="E227" s="32" t="s">
        <v>647</v>
      </c>
      <c r="F227">
        <v>5581</v>
      </c>
      <c r="G227" t="s">
        <v>648</v>
      </c>
      <c r="H227" t="s">
        <v>649</v>
      </c>
      <c r="I227" t="s">
        <v>668</v>
      </c>
      <c r="K227" t="s">
        <v>194</v>
      </c>
      <c r="L227" t="s">
        <v>35</v>
      </c>
      <c r="M227" t="s">
        <v>36</v>
      </c>
      <c r="N227" s="8">
        <v>45747</v>
      </c>
      <c r="O227" s="8">
        <v>45901</v>
      </c>
      <c r="P227" s="8">
        <v>45901</v>
      </c>
      <c r="Q227" t="s">
        <v>47</v>
      </c>
      <c r="R227" t="s">
        <v>651</v>
      </c>
      <c r="X227" t="s">
        <v>652</v>
      </c>
      <c r="Y227" t="s">
        <v>655</v>
      </c>
      <c r="Z227" t="s">
        <v>655</v>
      </c>
      <c r="AC227" t="s">
        <v>41</v>
      </c>
      <c r="AD227" t="s">
        <v>42</v>
      </c>
    </row>
    <row r="228" spans="3:30" x14ac:dyDescent="0.25">
      <c r="C228" s="32" t="s">
        <v>28</v>
      </c>
      <c r="D228" s="32" t="s">
        <v>79</v>
      </c>
      <c r="E228" s="32" t="s">
        <v>647</v>
      </c>
      <c r="F228">
        <v>4149</v>
      </c>
      <c r="G228" t="s">
        <v>648</v>
      </c>
      <c r="H228" t="s">
        <v>669</v>
      </c>
      <c r="I228" t="s">
        <v>670</v>
      </c>
      <c r="K228" t="s">
        <v>194</v>
      </c>
      <c r="L228" t="s">
        <v>35</v>
      </c>
      <c r="M228" t="s">
        <v>36</v>
      </c>
      <c r="N228" s="8">
        <v>45747</v>
      </c>
      <c r="O228" s="8">
        <v>45901</v>
      </c>
      <c r="P228" s="8">
        <v>45901</v>
      </c>
      <c r="Q228" t="s">
        <v>47</v>
      </c>
      <c r="R228" t="s">
        <v>651</v>
      </c>
      <c r="W228" t="s">
        <v>671</v>
      </c>
      <c r="X228" t="s">
        <v>652</v>
      </c>
      <c r="Y228" t="s">
        <v>655</v>
      </c>
      <c r="Z228" t="s">
        <v>655</v>
      </c>
      <c r="AC228" t="s">
        <v>41</v>
      </c>
      <c r="AD228" t="s">
        <v>42</v>
      </c>
    </row>
    <row r="229" spans="3:30" x14ac:dyDescent="0.25">
      <c r="C229" s="32" t="s">
        <v>28</v>
      </c>
      <c r="D229" s="32" t="s">
        <v>79</v>
      </c>
      <c r="E229" s="32" t="s">
        <v>647</v>
      </c>
      <c r="F229">
        <v>4149</v>
      </c>
      <c r="G229" t="s">
        <v>648</v>
      </c>
      <c r="H229" t="s">
        <v>669</v>
      </c>
      <c r="I229" t="s">
        <v>672</v>
      </c>
      <c r="K229" t="s">
        <v>194</v>
      </c>
      <c r="L229" t="s">
        <v>35</v>
      </c>
      <c r="M229" t="s">
        <v>36</v>
      </c>
      <c r="N229" s="8">
        <v>45747</v>
      </c>
      <c r="O229" s="8">
        <v>45901</v>
      </c>
      <c r="P229" s="8">
        <v>45901</v>
      </c>
      <c r="Q229" t="s">
        <v>47</v>
      </c>
      <c r="R229" t="s">
        <v>651</v>
      </c>
      <c r="W229" t="s">
        <v>671</v>
      </c>
      <c r="X229" t="s">
        <v>652</v>
      </c>
      <c r="Y229" t="s">
        <v>655</v>
      </c>
      <c r="Z229" t="s">
        <v>655</v>
      </c>
      <c r="AC229" t="s">
        <v>41</v>
      </c>
      <c r="AD229" t="s">
        <v>42</v>
      </c>
    </row>
    <row r="230" spans="3:30" x14ac:dyDescent="0.25">
      <c r="C230" s="32" t="s">
        <v>28</v>
      </c>
      <c r="D230" s="32" t="s">
        <v>44</v>
      </c>
      <c r="E230" s="32" t="s">
        <v>525</v>
      </c>
      <c r="F230">
        <v>1050</v>
      </c>
      <c r="G230" t="s">
        <v>673</v>
      </c>
      <c r="H230" t="s">
        <v>674</v>
      </c>
      <c r="I230" t="s">
        <v>675</v>
      </c>
      <c r="J230" t="s">
        <v>676</v>
      </c>
      <c r="K230" t="s">
        <v>530</v>
      </c>
      <c r="L230" t="s">
        <v>35</v>
      </c>
      <c r="M230" t="s">
        <v>276</v>
      </c>
      <c r="N230" s="8">
        <v>45754</v>
      </c>
      <c r="O230" s="8">
        <v>45828</v>
      </c>
      <c r="P230" s="8">
        <v>45828</v>
      </c>
      <c r="Q230" t="s">
        <v>37</v>
      </c>
      <c r="U230" t="s">
        <v>87</v>
      </c>
      <c r="W230" t="s">
        <v>111</v>
      </c>
      <c r="X230" t="s">
        <v>312</v>
      </c>
      <c r="Y230" t="s">
        <v>57</v>
      </c>
      <c r="Z230" t="s">
        <v>57</v>
      </c>
      <c r="AA230" t="s">
        <v>57</v>
      </c>
      <c r="AC230" t="s">
        <v>41</v>
      </c>
      <c r="AD230" t="s">
        <v>231</v>
      </c>
    </row>
    <row r="231" spans="3:30" x14ac:dyDescent="0.25">
      <c r="C231" s="32" t="s">
        <v>28</v>
      </c>
      <c r="D231" s="32" t="s">
        <v>44</v>
      </c>
      <c r="E231" s="32" t="s">
        <v>525</v>
      </c>
      <c r="F231">
        <v>60</v>
      </c>
      <c r="G231" t="s">
        <v>673</v>
      </c>
      <c r="H231" t="s">
        <v>674</v>
      </c>
      <c r="I231" t="s">
        <v>677</v>
      </c>
      <c r="J231" t="s">
        <v>678</v>
      </c>
      <c r="K231" t="s">
        <v>530</v>
      </c>
      <c r="L231" t="s">
        <v>35</v>
      </c>
      <c r="M231" t="s">
        <v>276</v>
      </c>
      <c r="N231" s="8">
        <v>45754</v>
      </c>
      <c r="O231" s="8">
        <v>45828</v>
      </c>
      <c r="P231" s="8"/>
      <c r="Q231" t="s">
        <v>37</v>
      </c>
      <c r="W231" t="s">
        <v>111</v>
      </c>
      <c r="X231" t="s">
        <v>312</v>
      </c>
      <c r="Z231" t="s">
        <v>57</v>
      </c>
      <c r="AA231" t="s">
        <v>57</v>
      </c>
      <c r="AC231" t="s">
        <v>41</v>
      </c>
      <c r="AD231" t="s">
        <v>231</v>
      </c>
    </row>
    <row r="232" spans="3:30" x14ac:dyDescent="0.25">
      <c r="C232" s="32" t="s">
        <v>198</v>
      </c>
      <c r="D232" s="32" t="s">
        <v>105</v>
      </c>
      <c r="E232" s="32" t="s">
        <v>212</v>
      </c>
      <c r="F232">
        <v>670</v>
      </c>
      <c r="G232" t="s">
        <v>679</v>
      </c>
      <c r="H232" t="s">
        <v>680</v>
      </c>
      <c r="I232" t="s">
        <v>681</v>
      </c>
      <c r="K232" t="s">
        <v>216</v>
      </c>
      <c r="L232" t="s">
        <v>35</v>
      </c>
      <c r="M232" t="s">
        <v>36</v>
      </c>
      <c r="N232" s="8">
        <v>45777</v>
      </c>
      <c r="O232" s="8"/>
      <c r="P232" s="8"/>
      <c r="Q232" t="s">
        <v>37</v>
      </c>
      <c r="AC232" t="s">
        <v>41</v>
      </c>
      <c r="AD232" t="s">
        <v>42</v>
      </c>
    </row>
    <row r="233" spans="3:30" x14ac:dyDescent="0.25">
      <c r="C233" s="32" t="s">
        <v>198</v>
      </c>
      <c r="D233" s="32" t="s">
        <v>105</v>
      </c>
      <c r="E233" s="32" t="s">
        <v>212</v>
      </c>
      <c r="F233">
        <v>585</v>
      </c>
      <c r="G233" t="s">
        <v>679</v>
      </c>
      <c r="H233" t="s">
        <v>680</v>
      </c>
      <c r="I233" t="s">
        <v>682</v>
      </c>
      <c r="K233" t="s">
        <v>216</v>
      </c>
      <c r="L233" t="s">
        <v>35</v>
      </c>
      <c r="M233" t="s">
        <v>36</v>
      </c>
      <c r="N233" s="8">
        <v>45777</v>
      </c>
      <c r="O233" s="8">
        <v>45877</v>
      </c>
      <c r="P233" s="8">
        <v>45877</v>
      </c>
      <c r="Q233" t="s">
        <v>127</v>
      </c>
      <c r="R233" t="s">
        <v>260</v>
      </c>
      <c r="W233" t="s">
        <v>504</v>
      </c>
      <c r="Y233" t="s">
        <v>504</v>
      </c>
      <c r="Z233" t="s">
        <v>504</v>
      </c>
      <c r="AC233" t="s">
        <v>41</v>
      </c>
      <c r="AD233" t="s">
        <v>42</v>
      </c>
    </row>
    <row r="234" spans="3:30" x14ac:dyDescent="0.25">
      <c r="C234" s="32" t="s">
        <v>198</v>
      </c>
      <c r="D234" s="32" t="s">
        <v>105</v>
      </c>
      <c r="E234" s="32" t="s">
        <v>212</v>
      </c>
      <c r="F234">
        <v>670</v>
      </c>
      <c r="G234" t="s">
        <v>679</v>
      </c>
      <c r="H234" t="s">
        <v>680</v>
      </c>
      <c r="I234" t="s">
        <v>683</v>
      </c>
      <c r="K234" t="s">
        <v>216</v>
      </c>
      <c r="L234" t="s">
        <v>35</v>
      </c>
      <c r="M234" t="s">
        <v>36</v>
      </c>
      <c r="N234" s="8">
        <v>45777</v>
      </c>
      <c r="O234" s="8"/>
      <c r="P234" s="8"/>
      <c r="Q234" t="s">
        <v>47</v>
      </c>
      <c r="AC234" t="s">
        <v>41</v>
      </c>
      <c r="AD234" t="s">
        <v>42</v>
      </c>
    </row>
    <row r="235" spans="3:30" x14ac:dyDescent="0.25">
      <c r="C235" s="32" t="s">
        <v>198</v>
      </c>
      <c r="D235" s="32" t="s">
        <v>105</v>
      </c>
      <c r="E235" s="32" t="s">
        <v>212</v>
      </c>
      <c r="F235">
        <v>585</v>
      </c>
      <c r="G235" t="s">
        <v>679</v>
      </c>
      <c r="H235" t="s">
        <v>680</v>
      </c>
      <c r="I235" t="s">
        <v>684</v>
      </c>
      <c r="K235" t="s">
        <v>216</v>
      </c>
      <c r="L235" t="s">
        <v>35</v>
      </c>
      <c r="M235" t="s">
        <v>36</v>
      </c>
      <c r="N235" s="8">
        <v>45777</v>
      </c>
      <c r="O235" s="8">
        <v>45877</v>
      </c>
      <c r="P235" s="8">
        <v>45877</v>
      </c>
      <c r="Q235" t="s">
        <v>47</v>
      </c>
      <c r="R235" t="s">
        <v>260</v>
      </c>
      <c r="W235" t="s">
        <v>504</v>
      </c>
      <c r="Y235" t="s">
        <v>504</v>
      </c>
      <c r="Z235" t="s">
        <v>504</v>
      </c>
      <c r="AC235" t="s">
        <v>41</v>
      </c>
      <c r="AD235" t="s">
        <v>42</v>
      </c>
    </row>
    <row r="236" spans="3:30" x14ac:dyDescent="0.25">
      <c r="C236" s="32" t="s">
        <v>198</v>
      </c>
      <c r="D236" s="32" t="s">
        <v>105</v>
      </c>
      <c r="E236" s="32" t="s">
        <v>212</v>
      </c>
      <c r="F236">
        <v>-122.8</v>
      </c>
      <c r="G236" t="s">
        <v>679</v>
      </c>
      <c r="H236" t="s">
        <v>680</v>
      </c>
      <c r="I236" t="s">
        <v>685</v>
      </c>
      <c r="K236" t="s">
        <v>216</v>
      </c>
      <c r="L236" t="s">
        <v>35</v>
      </c>
      <c r="M236" t="s">
        <v>36</v>
      </c>
      <c r="N236" s="8">
        <v>45777</v>
      </c>
      <c r="O236" s="8">
        <v>45835</v>
      </c>
      <c r="P236" s="8">
        <v>45835</v>
      </c>
      <c r="Q236" t="s">
        <v>64</v>
      </c>
      <c r="Y236" t="s">
        <v>111</v>
      </c>
      <c r="Z236" t="s">
        <v>111</v>
      </c>
      <c r="AC236" t="s">
        <v>64</v>
      </c>
      <c r="AD236" t="s">
        <v>42</v>
      </c>
    </row>
    <row r="237" spans="3:30" x14ac:dyDescent="0.25">
      <c r="C237" s="32" t="s">
        <v>198</v>
      </c>
      <c r="D237" s="32" t="s">
        <v>105</v>
      </c>
      <c r="E237" s="32" t="s">
        <v>212</v>
      </c>
      <c r="F237">
        <v>-90</v>
      </c>
      <c r="G237" t="s">
        <v>679</v>
      </c>
      <c r="H237" t="s">
        <v>680</v>
      </c>
      <c r="I237" t="s">
        <v>686</v>
      </c>
      <c r="K237" t="s">
        <v>216</v>
      </c>
      <c r="L237" t="s">
        <v>35</v>
      </c>
      <c r="M237" t="s">
        <v>36</v>
      </c>
      <c r="N237" s="8">
        <v>45777</v>
      </c>
      <c r="O237" s="8">
        <v>45877</v>
      </c>
      <c r="P237" s="8">
        <v>45877</v>
      </c>
      <c r="Q237" t="s">
        <v>64</v>
      </c>
      <c r="Y237" t="s">
        <v>504</v>
      </c>
      <c r="Z237" t="s">
        <v>504</v>
      </c>
      <c r="AC237" t="s">
        <v>64</v>
      </c>
      <c r="AD237" t="s">
        <v>42</v>
      </c>
    </row>
    <row r="238" spans="3:30" x14ac:dyDescent="0.25">
      <c r="C238" s="32" t="s">
        <v>198</v>
      </c>
      <c r="D238" s="32" t="s">
        <v>105</v>
      </c>
      <c r="E238" s="32" t="s">
        <v>212</v>
      </c>
      <c r="F238">
        <v>-90</v>
      </c>
      <c r="G238" t="s">
        <v>679</v>
      </c>
      <c r="H238" t="s">
        <v>680</v>
      </c>
      <c r="I238" t="s">
        <v>687</v>
      </c>
      <c r="K238" t="s">
        <v>216</v>
      </c>
      <c r="L238" t="s">
        <v>35</v>
      </c>
      <c r="M238" t="s">
        <v>36</v>
      </c>
      <c r="N238" s="8">
        <v>45777</v>
      </c>
      <c r="O238" s="8">
        <v>45884</v>
      </c>
      <c r="P238" s="8">
        <v>45884</v>
      </c>
      <c r="Q238" t="s">
        <v>64</v>
      </c>
      <c r="Y238" t="s">
        <v>550</v>
      </c>
      <c r="Z238" t="s">
        <v>550</v>
      </c>
      <c r="AC238" t="s">
        <v>64</v>
      </c>
      <c r="AD238" t="s">
        <v>42</v>
      </c>
    </row>
    <row r="239" spans="3:30" x14ac:dyDescent="0.25">
      <c r="C239" s="32" t="s">
        <v>198</v>
      </c>
      <c r="D239" s="32" t="s">
        <v>105</v>
      </c>
      <c r="E239" s="32" t="s">
        <v>212</v>
      </c>
      <c r="F239">
        <v>-90</v>
      </c>
      <c r="G239" t="s">
        <v>679</v>
      </c>
      <c r="H239" t="s">
        <v>680</v>
      </c>
      <c r="I239" t="s">
        <v>688</v>
      </c>
      <c r="K239" t="s">
        <v>216</v>
      </c>
      <c r="L239" t="s">
        <v>35</v>
      </c>
      <c r="M239" t="s">
        <v>36</v>
      </c>
      <c r="N239" s="8">
        <v>45777</v>
      </c>
      <c r="O239" s="8">
        <v>45842</v>
      </c>
      <c r="P239" s="8">
        <v>45842</v>
      </c>
      <c r="Q239" t="s">
        <v>64</v>
      </c>
      <c r="Y239" t="s">
        <v>112</v>
      </c>
      <c r="Z239" t="s">
        <v>112</v>
      </c>
      <c r="AC239" t="s">
        <v>64</v>
      </c>
      <c r="AD239" t="s">
        <v>42</v>
      </c>
    </row>
    <row r="240" spans="3:30" x14ac:dyDescent="0.25">
      <c r="C240" s="32" t="s">
        <v>198</v>
      </c>
      <c r="D240" s="32" t="s">
        <v>105</v>
      </c>
      <c r="E240" s="32" t="s">
        <v>212</v>
      </c>
      <c r="F240">
        <v>-90</v>
      </c>
      <c r="G240" t="s">
        <v>679</v>
      </c>
      <c r="H240" t="s">
        <v>680</v>
      </c>
      <c r="I240" t="s">
        <v>689</v>
      </c>
      <c r="K240" t="s">
        <v>216</v>
      </c>
      <c r="L240" t="s">
        <v>35</v>
      </c>
      <c r="M240" t="s">
        <v>36</v>
      </c>
      <c r="N240" s="8">
        <v>45777</v>
      </c>
      <c r="O240" s="8">
        <v>45842</v>
      </c>
      <c r="P240" s="8">
        <v>45842</v>
      </c>
      <c r="Q240" t="s">
        <v>64</v>
      </c>
      <c r="Y240" t="s">
        <v>112</v>
      </c>
      <c r="Z240" t="s">
        <v>112</v>
      </c>
      <c r="AC240" t="s">
        <v>64</v>
      </c>
      <c r="AD240" t="s">
        <v>42</v>
      </c>
    </row>
    <row r="241" spans="3:30" x14ac:dyDescent="0.25">
      <c r="C241" s="32" t="s">
        <v>198</v>
      </c>
      <c r="D241" s="32" t="s">
        <v>105</v>
      </c>
      <c r="E241" s="32" t="s">
        <v>212</v>
      </c>
      <c r="F241">
        <v>-90</v>
      </c>
      <c r="G241" t="s">
        <v>679</v>
      </c>
      <c r="H241" t="s">
        <v>680</v>
      </c>
      <c r="I241" t="s">
        <v>690</v>
      </c>
      <c r="K241" t="s">
        <v>216</v>
      </c>
      <c r="L241" t="s">
        <v>35</v>
      </c>
      <c r="M241" t="s">
        <v>36</v>
      </c>
      <c r="N241" s="8">
        <v>45777</v>
      </c>
      <c r="O241" s="8">
        <v>45842</v>
      </c>
      <c r="P241" s="8">
        <v>45842</v>
      </c>
      <c r="Q241" t="s">
        <v>64</v>
      </c>
      <c r="Y241" t="s">
        <v>112</v>
      </c>
      <c r="Z241" t="s">
        <v>112</v>
      </c>
      <c r="AC241" t="s">
        <v>64</v>
      </c>
      <c r="AD241" t="s">
        <v>42</v>
      </c>
    </row>
    <row r="242" spans="3:30" x14ac:dyDescent="0.25">
      <c r="C242" s="32" t="s">
        <v>198</v>
      </c>
      <c r="D242" s="32" t="s">
        <v>105</v>
      </c>
      <c r="E242" s="32" t="s">
        <v>212</v>
      </c>
      <c r="F242">
        <v>-90</v>
      </c>
      <c r="G242" t="s">
        <v>679</v>
      </c>
      <c r="H242" t="s">
        <v>680</v>
      </c>
      <c r="I242" t="s">
        <v>691</v>
      </c>
      <c r="K242" t="s">
        <v>216</v>
      </c>
      <c r="L242" t="s">
        <v>35</v>
      </c>
      <c r="M242" t="s">
        <v>36</v>
      </c>
      <c r="N242" s="8">
        <v>45777</v>
      </c>
      <c r="O242" s="8">
        <v>45877</v>
      </c>
      <c r="P242" s="8">
        <v>45877</v>
      </c>
      <c r="Q242" t="s">
        <v>64</v>
      </c>
      <c r="Y242" t="s">
        <v>504</v>
      </c>
      <c r="Z242" t="s">
        <v>504</v>
      </c>
      <c r="AC242" t="s">
        <v>64</v>
      </c>
      <c r="AD242" t="s">
        <v>42</v>
      </c>
    </row>
    <row r="243" spans="3:30" x14ac:dyDescent="0.25">
      <c r="C243" s="32" t="s">
        <v>198</v>
      </c>
      <c r="D243" s="32" t="s">
        <v>105</v>
      </c>
      <c r="E243" s="32" t="s">
        <v>212</v>
      </c>
      <c r="F243">
        <v>-90</v>
      </c>
      <c r="G243" t="s">
        <v>679</v>
      </c>
      <c r="H243" t="s">
        <v>680</v>
      </c>
      <c r="I243" t="s">
        <v>692</v>
      </c>
      <c r="K243" t="s">
        <v>216</v>
      </c>
      <c r="L243" t="s">
        <v>35</v>
      </c>
      <c r="M243" t="s">
        <v>36</v>
      </c>
      <c r="N243" s="8">
        <v>45777</v>
      </c>
      <c r="O243" s="8">
        <v>45821</v>
      </c>
      <c r="P243" s="8">
        <v>45821</v>
      </c>
      <c r="Q243" t="s">
        <v>64</v>
      </c>
      <c r="Y243" t="s">
        <v>87</v>
      </c>
      <c r="Z243" t="s">
        <v>87</v>
      </c>
      <c r="AC243" t="s">
        <v>64</v>
      </c>
      <c r="AD243" t="s">
        <v>42</v>
      </c>
    </row>
    <row r="244" spans="3:30" x14ac:dyDescent="0.25">
      <c r="C244" s="32" t="s">
        <v>198</v>
      </c>
      <c r="D244" s="32" t="s">
        <v>105</v>
      </c>
      <c r="E244" s="32" t="s">
        <v>212</v>
      </c>
      <c r="F244">
        <v>-90</v>
      </c>
      <c r="G244" t="s">
        <v>679</v>
      </c>
      <c r="H244" t="s">
        <v>680</v>
      </c>
      <c r="I244" t="s">
        <v>693</v>
      </c>
      <c r="K244" t="s">
        <v>216</v>
      </c>
      <c r="L244" t="s">
        <v>35</v>
      </c>
      <c r="M244" t="s">
        <v>36</v>
      </c>
      <c r="N244" s="8">
        <v>45777</v>
      </c>
      <c r="O244" s="8">
        <v>45821</v>
      </c>
      <c r="P244" s="8">
        <v>45821</v>
      </c>
      <c r="Q244" t="s">
        <v>64</v>
      </c>
      <c r="Y244" t="s">
        <v>87</v>
      </c>
      <c r="Z244" t="s">
        <v>87</v>
      </c>
      <c r="AC244" t="s">
        <v>64</v>
      </c>
      <c r="AD244" t="s">
        <v>42</v>
      </c>
    </row>
    <row r="245" spans="3:30" x14ac:dyDescent="0.25">
      <c r="C245" s="32" t="s">
        <v>198</v>
      </c>
      <c r="D245" s="32" t="s">
        <v>105</v>
      </c>
      <c r="E245" s="32" t="s">
        <v>212</v>
      </c>
      <c r="F245">
        <v>-90</v>
      </c>
      <c r="G245" t="s">
        <v>679</v>
      </c>
      <c r="H245" t="s">
        <v>680</v>
      </c>
      <c r="I245" t="s">
        <v>694</v>
      </c>
      <c r="K245" t="s">
        <v>216</v>
      </c>
      <c r="L245" t="s">
        <v>35</v>
      </c>
      <c r="M245" t="s">
        <v>36</v>
      </c>
      <c r="N245" s="8">
        <v>45777</v>
      </c>
      <c r="O245" s="8">
        <v>45828</v>
      </c>
      <c r="P245" s="8">
        <v>45828</v>
      </c>
      <c r="Q245" t="s">
        <v>64</v>
      </c>
      <c r="Y245" t="s">
        <v>57</v>
      </c>
      <c r="Z245" t="s">
        <v>57</v>
      </c>
      <c r="AC245" t="s">
        <v>64</v>
      </c>
      <c r="AD245" t="s">
        <v>42</v>
      </c>
    </row>
    <row r="246" spans="3:30" x14ac:dyDescent="0.25">
      <c r="C246" s="32" t="s">
        <v>198</v>
      </c>
      <c r="D246" s="32" t="s">
        <v>105</v>
      </c>
      <c r="E246" s="32" t="s">
        <v>212</v>
      </c>
      <c r="F246">
        <v>-90</v>
      </c>
      <c r="G246" t="s">
        <v>679</v>
      </c>
      <c r="H246" t="s">
        <v>680</v>
      </c>
      <c r="I246" t="s">
        <v>695</v>
      </c>
      <c r="K246" t="s">
        <v>216</v>
      </c>
      <c r="L246" t="s">
        <v>35</v>
      </c>
      <c r="M246" t="s">
        <v>36</v>
      </c>
      <c r="N246" s="8">
        <v>45777</v>
      </c>
      <c r="O246" s="8">
        <v>45835</v>
      </c>
      <c r="P246" s="8">
        <v>45835</v>
      </c>
      <c r="Q246" t="s">
        <v>64</v>
      </c>
      <c r="Y246" t="s">
        <v>111</v>
      </c>
      <c r="Z246" t="s">
        <v>111</v>
      </c>
      <c r="AC246" t="s">
        <v>64</v>
      </c>
      <c r="AD246" t="s">
        <v>42</v>
      </c>
    </row>
    <row r="247" spans="3:30" x14ac:dyDescent="0.25">
      <c r="C247" s="32" t="s">
        <v>198</v>
      </c>
      <c r="D247" s="32" t="s">
        <v>105</v>
      </c>
      <c r="E247" s="32" t="s">
        <v>212</v>
      </c>
      <c r="F247">
        <v>-101.2</v>
      </c>
      <c r="G247" t="s">
        <v>679</v>
      </c>
      <c r="H247" t="s">
        <v>680</v>
      </c>
      <c r="I247" t="s">
        <v>696</v>
      </c>
      <c r="K247" t="s">
        <v>216</v>
      </c>
      <c r="L247" t="s">
        <v>35</v>
      </c>
      <c r="M247" t="s">
        <v>36</v>
      </c>
      <c r="N247" s="8">
        <v>45777</v>
      </c>
      <c r="O247" s="8">
        <v>45835</v>
      </c>
      <c r="P247" s="8">
        <v>45835</v>
      </c>
      <c r="Q247" t="s">
        <v>64</v>
      </c>
      <c r="Y247" t="s">
        <v>111</v>
      </c>
      <c r="Z247" t="s">
        <v>111</v>
      </c>
      <c r="AC247" t="s">
        <v>64</v>
      </c>
      <c r="AD247" t="s">
        <v>42</v>
      </c>
    </row>
    <row r="248" spans="3:30" x14ac:dyDescent="0.25">
      <c r="C248" s="32" t="s">
        <v>198</v>
      </c>
      <c r="D248" s="32" t="s">
        <v>105</v>
      </c>
      <c r="E248" s="32" t="s">
        <v>212</v>
      </c>
      <c r="F248">
        <v>-90</v>
      </c>
      <c r="G248" t="s">
        <v>679</v>
      </c>
      <c r="H248" t="s">
        <v>680</v>
      </c>
      <c r="I248" t="s">
        <v>697</v>
      </c>
      <c r="K248" t="s">
        <v>216</v>
      </c>
      <c r="L248" t="s">
        <v>35</v>
      </c>
      <c r="M248" t="s">
        <v>36</v>
      </c>
      <c r="N248" s="8">
        <v>45777</v>
      </c>
      <c r="O248" s="8">
        <v>45835</v>
      </c>
      <c r="P248" s="8">
        <v>45835</v>
      </c>
      <c r="Q248" t="s">
        <v>64</v>
      </c>
      <c r="Y248" t="s">
        <v>111</v>
      </c>
      <c r="Z248" t="s">
        <v>111</v>
      </c>
      <c r="AC248" t="s">
        <v>64</v>
      </c>
      <c r="AD248" t="s">
        <v>42</v>
      </c>
    </row>
    <row r="249" spans="3:30" x14ac:dyDescent="0.25">
      <c r="C249" s="32" t="s">
        <v>198</v>
      </c>
      <c r="D249" s="32" t="s">
        <v>105</v>
      </c>
      <c r="E249" s="32" t="s">
        <v>212</v>
      </c>
      <c r="F249">
        <v>-90</v>
      </c>
      <c r="G249" t="s">
        <v>679</v>
      </c>
      <c r="H249" t="s">
        <v>680</v>
      </c>
      <c r="I249" t="s">
        <v>698</v>
      </c>
      <c r="K249" t="s">
        <v>216</v>
      </c>
      <c r="L249" t="s">
        <v>35</v>
      </c>
      <c r="M249" t="s">
        <v>36</v>
      </c>
      <c r="N249" s="8">
        <v>45777</v>
      </c>
      <c r="O249" s="8">
        <v>45828</v>
      </c>
      <c r="P249" s="8">
        <v>45828</v>
      </c>
      <c r="Q249" t="s">
        <v>64</v>
      </c>
      <c r="Y249" t="s">
        <v>57</v>
      </c>
      <c r="Z249" t="s">
        <v>57</v>
      </c>
      <c r="AC249" t="s">
        <v>64</v>
      </c>
      <c r="AD249" t="s">
        <v>42</v>
      </c>
    </row>
    <row r="250" spans="3:30" x14ac:dyDescent="0.25">
      <c r="C250" s="32" t="s">
        <v>198</v>
      </c>
      <c r="D250" s="32" t="s">
        <v>105</v>
      </c>
      <c r="E250" s="32" t="s">
        <v>212</v>
      </c>
      <c r="F250">
        <v>-90</v>
      </c>
      <c r="G250" t="s">
        <v>679</v>
      </c>
      <c r="H250" t="s">
        <v>680</v>
      </c>
      <c r="I250" t="s">
        <v>699</v>
      </c>
      <c r="K250" t="s">
        <v>216</v>
      </c>
      <c r="L250" t="s">
        <v>35</v>
      </c>
      <c r="M250" t="s">
        <v>36</v>
      </c>
      <c r="N250" s="8">
        <v>45777</v>
      </c>
      <c r="O250" s="8">
        <v>45828</v>
      </c>
      <c r="P250" s="8">
        <v>45828</v>
      </c>
      <c r="Q250" t="s">
        <v>64</v>
      </c>
      <c r="Y250" t="s">
        <v>57</v>
      </c>
      <c r="Z250" t="s">
        <v>57</v>
      </c>
      <c r="AC250" t="s">
        <v>64</v>
      </c>
      <c r="AD250" t="s">
        <v>42</v>
      </c>
    </row>
    <row r="251" spans="3:30" x14ac:dyDescent="0.25">
      <c r="C251" s="32" t="s">
        <v>198</v>
      </c>
      <c r="D251" s="32" t="s">
        <v>105</v>
      </c>
      <c r="E251" s="32" t="s">
        <v>212</v>
      </c>
      <c r="F251">
        <v>-90</v>
      </c>
      <c r="G251" t="s">
        <v>679</v>
      </c>
      <c r="H251" t="s">
        <v>680</v>
      </c>
      <c r="I251" t="s">
        <v>700</v>
      </c>
      <c r="K251" t="s">
        <v>216</v>
      </c>
      <c r="L251" t="s">
        <v>35</v>
      </c>
      <c r="M251" t="s">
        <v>36</v>
      </c>
      <c r="N251" s="8">
        <v>45777</v>
      </c>
      <c r="O251" s="8">
        <v>45877</v>
      </c>
      <c r="P251" s="8">
        <v>45877</v>
      </c>
      <c r="Q251" t="s">
        <v>64</v>
      </c>
      <c r="Y251" t="s">
        <v>504</v>
      </c>
      <c r="Z251" t="s">
        <v>504</v>
      </c>
      <c r="AC251" t="s">
        <v>64</v>
      </c>
      <c r="AD251" t="s">
        <v>42</v>
      </c>
    </row>
    <row r="252" spans="3:30" x14ac:dyDescent="0.25">
      <c r="C252" s="32" t="s">
        <v>198</v>
      </c>
      <c r="D252" s="32" t="s">
        <v>105</v>
      </c>
      <c r="E252" s="32" t="s">
        <v>212</v>
      </c>
      <c r="F252">
        <v>-90</v>
      </c>
      <c r="G252" t="s">
        <v>679</v>
      </c>
      <c r="H252" t="s">
        <v>680</v>
      </c>
      <c r="I252" t="s">
        <v>701</v>
      </c>
      <c r="K252" t="s">
        <v>216</v>
      </c>
      <c r="L252" t="s">
        <v>35</v>
      </c>
      <c r="M252" t="s">
        <v>36</v>
      </c>
      <c r="N252" s="8">
        <v>45777</v>
      </c>
      <c r="O252" s="8">
        <v>45877</v>
      </c>
      <c r="P252" s="8">
        <v>45877</v>
      </c>
      <c r="Q252" t="s">
        <v>64</v>
      </c>
      <c r="Y252" t="s">
        <v>504</v>
      </c>
      <c r="Z252" t="s">
        <v>504</v>
      </c>
      <c r="AC252" t="s">
        <v>64</v>
      </c>
      <c r="AD252" t="s">
        <v>42</v>
      </c>
    </row>
    <row r="253" spans="3:30" x14ac:dyDescent="0.25">
      <c r="C253" s="32" t="s">
        <v>198</v>
      </c>
      <c r="D253" s="32" t="s">
        <v>105</v>
      </c>
      <c r="E253" s="32" t="s">
        <v>212</v>
      </c>
      <c r="F253">
        <v>850</v>
      </c>
      <c r="G253" t="s">
        <v>679</v>
      </c>
      <c r="H253" t="s">
        <v>680</v>
      </c>
      <c r="I253" t="s">
        <v>702</v>
      </c>
      <c r="K253" t="s">
        <v>216</v>
      </c>
      <c r="L253" t="s">
        <v>35</v>
      </c>
      <c r="M253" t="s">
        <v>36</v>
      </c>
      <c r="N253" s="8">
        <v>45777</v>
      </c>
      <c r="O253" s="8">
        <v>45877</v>
      </c>
      <c r="P253" s="8">
        <v>45877</v>
      </c>
      <c r="Q253" t="s">
        <v>64</v>
      </c>
      <c r="Y253" t="s">
        <v>504</v>
      </c>
      <c r="Z253" t="s">
        <v>504</v>
      </c>
      <c r="AC253" t="s">
        <v>64</v>
      </c>
      <c r="AD253" t="s">
        <v>42</v>
      </c>
    </row>
    <row r="254" spans="3:30" x14ac:dyDescent="0.25">
      <c r="C254" s="32" t="s">
        <v>198</v>
      </c>
      <c r="D254" s="32" t="s">
        <v>105</v>
      </c>
      <c r="E254" s="32" t="s">
        <v>212</v>
      </c>
      <c r="F254">
        <v>-90</v>
      </c>
      <c r="G254" t="s">
        <v>679</v>
      </c>
      <c r="H254" t="s">
        <v>680</v>
      </c>
      <c r="I254" t="s">
        <v>703</v>
      </c>
      <c r="K254" t="s">
        <v>216</v>
      </c>
      <c r="L254" t="s">
        <v>35</v>
      </c>
      <c r="M254" t="s">
        <v>36</v>
      </c>
      <c r="N254" s="8">
        <v>45777</v>
      </c>
      <c r="O254" s="8">
        <v>45828</v>
      </c>
      <c r="P254" s="8">
        <v>45828</v>
      </c>
      <c r="Q254" t="s">
        <v>64</v>
      </c>
      <c r="Y254" t="s">
        <v>57</v>
      </c>
      <c r="Z254" t="s">
        <v>57</v>
      </c>
      <c r="AC254" t="s">
        <v>64</v>
      </c>
      <c r="AD254" t="s">
        <v>42</v>
      </c>
    </row>
    <row r="255" spans="3:30" x14ac:dyDescent="0.25">
      <c r="C255" s="32" t="s">
        <v>198</v>
      </c>
      <c r="D255" s="32" t="s">
        <v>105</v>
      </c>
      <c r="E255" s="32" t="s">
        <v>212</v>
      </c>
      <c r="F255">
        <v>470</v>
      </c>
      <c r="G255" t="s">
        <v>679</v>
      </c>
      <c r="H255" t="s">
        <v>680</v>
      </c>
      <c r="I255" t="s">
        <v>704</v>
      </c>
      <c r="K255" t="s">
        <v>216</v>
      </c>
      <c r="L255" t="s">
        <v>35</v>
      </c>
      <c r="M255" t="s">
        <v>36</v>
      </c>
      <c r="N255" s="8">
        <v>45777</v>
      </c>
      <c r="O255" s="8">
        <v>45821</v>
      </c>
      <c r="P255" s="8">
        <v>45821</v>
      </c>
      <c r="Q255" t="s">
        <v>37</v>
      </c>
      <c r="Y255" t="s">
        <v>87</v>
      </c>
      <c r="Z255" t="s">
        <v>87</v>
      </c>
      <c r="AC255" t="s">
        <v>41</v>
      </c>
      <c r="AD255" t="s">
        <v>42</v>
      </c>
    </row>
    <row r="256" spans="3:30" x14ac:dyDescent="0.25">
      <c r="C256" s="32" t="s">
        <v>705</v>
      </c>
      <c r="D256" s="32" t="s">
        <v>232</v>
      </c>
      <c r="E256" s="32" t="s">
        <v>706</v>
      </c>
      <c r="F256">
        <v>1320</v>
      </c>
      <c r="G256" t="s">
        <v>707</v>
      </c>
      <c r="H256" t="s">
        <v>708</v>
      </c>
      <c r="I256" t="s">
        <v>709</v>
      </c>
      <c r="K256" t="s">
        <v>710</v>
      </c>
      <c r="L256" t="s">
        <v>35</v>
      </c>
      <c r="M256" t="s">
        <v>36</v>
      </c>
      <c r="N256" s="8">
        <v>45769</v>
      </c>
      <c r="O256" s="8">
        <v>45828</v>
      </c>
      <c r="P256" s="8">
        <v>45828</v>
      </c>
      <c r="Q256" t="s">
        <v>47</v>
      </c>
      <c r="R256" t="s">
        <v>59</v>
      </c>
      <c r="U256" t="s">
        <v>57</v>
      </c>
      <c r="W256" t="s">
        <v>87</v>
      </c>
      <c r="Y256" t="s">
        <v>57</v>
      </c>
      <c r="Z256" t="s">
        <v>57</v>
      </c>
      <c r="AC256" t="s">
        <v>41</v>
      </c>
      <c r="AD256" t="s">
        <v>42</v>
      </c>
    </row>
    <row r="257" spans="3:30" x14ac:dyDescent="0.25">
      <c r="C257" s="32" t="s">
        <v>705</v>
      </c>
      <c r="D257" s="32" t="s">
        <v>105</v>
      </c>
      <c r="E257" s="32" t="s">
        <v>706</v>
      </c>
      <c r="F257">
        <v>387.5</v>
      </c>
      <c r="G257" t="s">
        <v>707</v>
      </c>
      <c r="H257" t="s">
        <v>708</v>
      </c>
      <c r="I257" t="s">
        <v>711</v>
      </c>
      <c r="K257" t="s">
        <v>710</v>
      </c>
      <c r="L257" t="s">
        <v>35</v>
      </c>
      <c r="M257" t="s">
        <v>36</v>
      </c>
      <c r="N257" s="8">
        <v>45769</v>
      </c>
      <c r="O257" s="8">
        <v>45828</v>
      </c>
      <c r="P257" s="8">
        <v>45828</v>
      </c>
      <c r="Q257" t="s">
        <v>47</v>
      </c>
      <c r="Y257" t="s">
        <v>57</v>
      </c>
      <c r="Z257" t="s">
        <v>57</v>
      </c>
      <c r="AC257" t="s">
        <v>41</v>
      </c>
      <c r="AD257" t="s">
        <v>42</v>
      </c>
    </row>
    <row r="258" spans="3:30" x14ac:dyDescent="0.25">
      <c r="C258" s="32" t="s">
        <v>705</v>
      </c>
      <c r="D258" s="32" t="s">
        <v>105</v>
      </c>
      <c r="E258" s="32" t="s">
        <v>712</v>
      </c>
      <c r="F258">
        <v>387.5</v>
      </c>
      <c r="G258" t="s">
        <v>707</v>
      </c>
      <c r="H258" t="s">
        <v>708</v>
      </c>
      <c r="I258" t="s">
        <v>713</v>
      </c>
      <c r="K258" t="s">
        <v>710</v>
      </c>
      <c r="L258" t="s">
        <v>35</v>
      </c>
      <c r="M258" t="s">
        <v>36</v>
      </c>
      <c r="N258" s="8">
        <v>45769</v>
      </c>
      <c r="O258" s="8">
        <v>45828</v>
      </c>
      <c r="P258" s="8">
        <v>45828</v>
      </c>
      <c r="Q258" t="s">
        <v>37</v>
      </c>
      <c r="Y258" t="s">
        <v>57</v>
      </c>
      <c r="Z258" t="s">
        <v>57</v>
      </c>
      <c r="AC258" t="s">
        <v>41</v>
      </c>
      <c r="AD258" t="s">
        <v>42</v>
      </c>
    </row>
    <row r="259" spans="3:30" x14ac:dyDescent="0.25">
      <c r="C259" s="32" t="s">
        <v>104</v>
      </c>
      <c r="D259" s="32" t="s">
        <v>29</v>
      </c>
      <c r="F259">
        <v>999</v>
      </c>
      <c r="G259" t="s">
        <v>714</v>
      </c>
      <c r="H259" t="s">
        <v>715</v>
      </c>
      <c r="I259" t="s">
        <v>716</v>
      </c>
      <c r="K259" t="s">
        <v>717</v>
      </c>
      <c r="L259" t="s">
        <v>35</v>
      </c>
      <c r="M259" t="s">
        <v>36</v>
      </c>
      <c r="N259" s="8">
        <v>45531</v>
      </c>
      <c r="O259" s="8">
        <v>45821</v>
      </c>
      <c r="P259" s="8">
        <v>45821</v>
      </c>
      <c r="Q259" t="s">
        <v>47</v>
      </c>
      <c r="R259" t="s">
        <v>718</v>
      </c>
      <c r="U259" t="s">
        <v>86</v>
      </c>
      <c r="X259" t="s">
        <v>719</v>
      </c>
      <c r="Y259" t="s">
        <v>87</v>
      </c>
      <c r="Z259" t="s">
        <v>87</v>
      </c>
      <c r="AC259" t="s">
        <v>41</v>
      </c>
      <c r="AD259" t="s">
        <v>42</v>
      </c>
    </row>
    <row r="260" spans="3:30" x14ac:dyDescent="0.25">
      <c r="C260" s="32" t="s">
        <v>43</v>
      </c>
      <c r="D260" s="32" t="s">
        <v>232</v>
      </c>
      <c r="E260" s="32" t="s">
        <v>720</v>
      </c>
      <c r="F260">
        <v>1650</v>
      </c>
      <c r="G260" t="s">
        <v>721</v>
      </c>
      <c r="H260" t="s">
        <v>722</v>
      </c>
      <c r="I260" t="s">
        <v>723</v>
      </c>
      <c r="K260" t="s">
        <v>724</v>
      </c>
      <c r="L260" t="s">
        <v>35</v>
      </c>
      <c r="M260" t="s">
        <v>36</v>
      </c>
      <c r="N260" s="8">
        <v>45469</v>
      </c>
      <c r="O260" s="8">
        <v>45814</v>
      </c>
      <c r="P260" s="8">
        <v>45814</v>
      </c>
      <c r="Q260" t="s">
        <v>37</v>
      </c>
      <c r="R260" t="s">
        <v>725</v>
      </c>
      <c r="X260" t="s">
        <v>726</v>
      </c>
      <c r="Y260" t="s">
        <v>86</v>
      </c>
      <c r="Z260" t="s">
        <v>86</v>
      </c>
      <c r="AC260" t="s">
        <v>41</v>
      </c>
      <c r="AD260" t="s">
        <v>42</v>
      </c>
    </row>
    <row r="261" spans="3:30" x14ac:dyDescent="0.25">
      <c r="C261" s="32" t="s">
        <v>43</v>
      </c>
      <c r="D261" s="32" t="s">
        <v>232</v>
      </c>
      <c r="E261" s="32" t="s">
        <v>720</v>
      </c>
      <c r="F261">
        <v>1650</v>
      </c>
      <c r="G261" t="s">
        <v>721</v>
      </c>
      <c r="H261" t="s">
        <v>722</v>
      </c>
      <c r="I261" t="s">
        <v>727</v>
      </c>
      <c r="K261" t="s">
        <v>724</v>
      </c>
      <c r="L261" t="s">
        <v>35</v>
      </c>
      <c r="M261" t="s">
        <v>36</v>
      </c>
      <c r="N261" s="8">
        <v>45469</v>
      </c>
      <c r="O261" s="8">
        <v>45814</v>
      </c>
      <c r="P261" s="8">
        <v>45814</v>
      </c>
      <c r="Q261" t="s">
        <v>37</v>
      </c>
      <c r="R261" t="s">
        <v>725</v>
      </c>
      <c r="X261" t="s">
        <v>726</v>
      </c>
      <c r="Y261" t="s">
        <v>86</v>
      </c>
      <c r="Z261" t="s">
        <v>86</v>
      </c>
      <c r="AC261" t="s">
        <v>41</v>
      </c>
      <c r="AD261" t="s">
        <v>42</v>
      </c>
    </row>
    <row r="262" spans="3:30" x14ac:dyDescent="0.25">
      <c r="C262" s="32" t="s">
        <v>104</v>
      </c>
      <c r="D262" s="32" t="s">
        <v>105</v>
      </c>
      <c r="F262">
        <v>697.5</v>
      </c>
      <c r="G262" t="s">
        <v>728</v>
      </c>
      <c r="H262" t="s">
        <v>729</v>
      </c>
      <c r="I262" t="s">
        <v>730</v>
      </c>
      <c r="K262" t="s">
        <v>717</v>
      </c>
      <c r="L262" t="s">
        <v>35</v>
      </c>
      <c r="M262" t="s">
        <v>36</v>
      </c>
      <c r="N262" s="8">
        <v>45770</v>
      </c>
      <c r="O262" s="8">
        <v>45849</v>
      </c>
      <c r="P262" s="8">
        <v>45849</v>
      </c>
      <c r="Q262" t="s">
        <v>47</v>
      </c>
      <c r="R262" t="s">
        <v>307</v>
      </c>
      <c r="U262" t="s">
        <v>112</v>
      </c>
      <c r="W262" t="s">
        <v>476</v>
      </c>
      <c r="X262" t="s">
        <v>731</v>
      </c>
      <c r="Y262" t="s">
        <v>255</v>
      </c>
      <c r="Z262" t="s">
        <v>255</v>
      </c>
      <c r="AC262" t="s">
        <v>41</v>
      </c>
      <c r="AD262" t="s">
        <v>42</v>
      </c>
    </row>
    <row r="263" spans="3:30" x14ac:dyDescent="0.25">
      <c r="C263" s="32" t="s">
        <v>104</v>
      </c>
      <c r="D263" s="32" t="s">
        <v>105</v>
      </c>
      <c r="F263">
        <v>697.5</v>
      </c>
      <c r="G263" t="s">
        <v>728</v>
      </c>
      <c r="H263" t="s">
        <v>729</v>
      </c>
      <c r="I263" t="s">
        <v>732</v>
      </c>
      <c r="K263" t="s">
        <v>717</v>
      </c>
      <c r="L263" t="s">
        <v>35</v>
      </c>
      <c r="M263" t="s">
        <v>36</v>
      </c>
      <c r="N263" s="8">
        <v>45770</v>
      </c>
      <c r="O263" s="8">
        <v>45849</v>
      </c>
      <c r="P263" s="8">
        <v>45849</v>
      </c>
      <c r="Q263" t="s">
        <v>47</v>
      </c>
      <c r="R263" t="s">
        <v>307</v>
      </c>
      <c r="U263" t="s">
        <v>112</v>
      </c>
      <c r="W263" t="s">
        <v>476</v>
      </c>
      <c r="X263" t="s">
        <v>731</v>
      </c>
      <c r="Y263" t="s">
        <v>255</v>
      </c>
      <c r="Z263" t="s">
        <v>255</v>
      </c>
      <c r="AC263" t="s">
        <v>41</v>
      </c>
      <c r="AD263" t="s">
        <v>42</v>
      </c>
    </row>
    <row r="264" spans="3:30" x14ac:dyDescent="0.25">
      <c r="C264" s="32" t="s">
        <v>104</v>
      </c>
      <c r="D264" s="32" t="s">
        <v>29</v>
      </c>
      <c r="E264" s="32" t="s">
        <v>733</v>
      </c>
      <c r="F264">
        <v>1495</v>
      </c>
      <c r="G264" t="s">
        <v>734</v>
      </c>
      <c r="H264" t="s">
        <v>735</v>
      </c>
      <c r="I264" t="s">
        <v>736</v>
      </c>
      <c r="K264" t="s">
        <v>737</v>
      </c>
      <c r="L264" t="s">
        <v>35</v>
      </c>
      <c r="M264" t="s">
        <v>36</v>
      </c>
      <c r="N264" s="8">
        <v>45457</v>
      </c>
      <c r="O264" s="8">
        <v>45805</v>
      </c>
      <c r="P264" s="8">
        <v>45805</v>
      </c>
      <c r="Q264" t="s">
        <v>127</v>
      </c>
      <c r="R264" t="s">
        <v>447</v>
      </c>
      <c r="Y264" t="s">
        <v>241</v>
      </c>
      <c r="Z264" t="s">
        <v>241</v>
      </c>
      <c r="AC264" t="s">
        <v>41</v>
      </c>
      <c r="AD264" t="s">
        <v>42</v>
      </c>
    </row>
    <row r="265" spans="3:30" x14ac:dyDescent="0.25">
      <c r="C265" s="32" t="s">
        <v>43</v>
      </c>
      <c r="D265" s="32" t="s">
        <v>29</v>
      </c>
      <c r="E265" s="32" t="s">
        <v>733</v>
      </c>
      <c r="F265">
        <v>1295</v>
      </c>
      <c r="G265" t="s">
        <v>734</v>
      </c>
      <c r="H265" t="s">
        <v>735</v>
      </c>
      <c r="I265" t="s">
        <v>738</v>
      </c>
      <c r="K265" t="s">
        <v>737</v>
      </c>
      <c r="L265" t="s">
        <v>35</v>
      </c>
      <c r="M265" t="s">
        <v>36</v>
      </c>
      <c r="N265" s="8">
        <v>45457</v>
      </c>
      <c r="O265" s="8">
        <v>45805</v>
      </c>
      <c r="P265" s="8">
        <v>45805</v>
      </c>
      <c r="Q265" t="s">
        <v>37</v>
      </c>
      <c r="R265" t="s">
        <v>739</v>
      </c>
      <c r="S265" t="s">
        <v>740</v>
      </c>
      <c r="T265" t="s">
        <v>741</v>
      </c>
      <c r="U265" t="s">
        <v>742</v>
      </c>
      <c r="Y265" t="s">
        <v>241</v>
      </c>
      <c r="Z265" t="s">
        <v>241</v>
      </c>
      <c r="AC265" t="s">
        <v>41</v>
      </c>
      <c r="AD265" t="s">
        <v>42</v>
      </c>
    </row>
    <row r="266" spans="3:30" x14ac:dyDescent="0.25">
      <c r="C266" s="32" t="s">
        <v>104</v>
      </c>
      <c r="D266" s="32" t="s">
        <v>29</v>
      </c>
      <c r="E266" s="32" t="s">
        <v>733</v>
      </c>
      <c r="F266">
        <v>1495</v>
      </c>
      <c r="G266" t="s">
        <v>734</v>
      </c>
      <c r="H266" t="s">
        <v>735</v>
      </c>
      <c r="I266" t="s">
        <v>743</v>
      </c>
      <c r="K266" t="s">
        <v>737</v>
      </c>
      <c r="L266" t="s">
        <v>35</v>
      </c>
      <c r="M266" t="s">
        <v>36</v>
      </c>
      <c r="N266" s="8">
        <v>45457</v>
      </c>
      <c r="O266" s="8">
        <v>45805</v>
      </c>
      <c r="P266" s="8">
        <v>45805</v>
      </c>
      <c r="Q266" t="s">
        <v>127</v>
      </c>
      <c r="R266" t="s">
        <v>447</v>
      </c>
      <c r="Y266" t="s">
        <v>241</v>
      </c>
      <c r="Z266" t="s">
        <v>241</v>
      </c>
      <c r="AC266" t="s">
        <v>41</v>
      </c>
      <c r="AD266" t="s">
        <v>42</v>
      </c>
    </row>
    <row r="267" spans="3:30" x14ac:dyDescent="0.25">
      <c r="C267" s="32" t="s">
        <v>28</v>
      </c>
      <c r="D267" s="32" t="s">
        <v>543</v>
      </c>
      <c r="E267" s="32" t="s">
        <v>575</v>
      </c>
      <c r="F267">
        <v>2037</v>
      </c>
      <c r="G267" t="s">
        <v>744</v>
      </c>
      <c r="H267" t="s">
        <v>745</v>
      </c>
      <c r="I267" t="s">
        <v>746</v>
      </c>
      <c r="K267" t="s">
        <v>204</v>
      </c>
      <c r="L267" t="s">
        <v>35</v>
      </c>
      <c r="M267" t="s">
        <v>36</v>
      </c>
      <c r="N267" s="8">
        <v>45694</v>
      </c>
      <c r="O267" s="8">
        <v>45856</v>
      </c>
      <c r="P267" s="8">
        <v>45856</v>
      </c>
      <c r="Q267" t="s">
        <v>127</v>
      </c>
      <c r="R267" t="s">
        <v>747</v>
      </c>
      <c r="W267" t="s">
        <v>399</v>
      </c>
      <c r="Y267" t="s">
        <v>476</v>
      </c>
      <c r="Z267" t="s">
        <v>476</v>
      </c>
      <c r="AC267" t="s">
        <v>41</v>
      </c>
      <c r="AD267" t="s">
        <v>42</v>
      </c>
    </row>
    <row r="268" spans="3:30" x14ac:dyDescent="0.25">
      <c r="C268" s="32" t="s">
        <v>28</v>
      </c>
      <c r="D268" s="32" t="s">
        <v>543</v>
      </c>
      <c r="E268" s="32" t="s">
        <v>575</v>
      </c>
      <c r="F268">
        <v>2037</v>
      </c>
      <c r="G268" t="s">
        <v>744</v>
      </c>
      <c r="H268" t="s">
        <v>745</v>
      </c>
      <c r="I268" t="s">
        <v>748</v>
      </c>
      <c r="K268" t="s">
        <v>204</v>
      </c>
      <c r="L268" t="s">
        <v>35</v>
      </c>
      <c r="M268" t="s">
        <v>36</v>
      </c>
      <c r="N268" s="8">
        <v>45694</v>
      </c>
      <c r="O268" s="8">
        <v>45856</v>
      </c>
      <c r="P268" s="8">
        <v>45856</v>
      </c>
      <c r="Q268" t="s">
        <v>127</v>
      </c>
      <c r="R268" t="s">
        <v>747</v>
      </c>
      <c r="W268" t="s">
        <v>399</v>
      </c>
      <c r="Y268" t="s">
        <v>476</v>
      </c>
      <c r="Z268" t="s">
        <v>476</v>
      </c>
      <c r="AC268" t="s">
        <v>41</v>
      </c>
      <c r="AD268" t="s">
        <v>42</v>
      </c>
    </row>
    <row r="269" spans="3:30" x14ac:dyDescent="0.25">
      <c r="C269" s="32" t="s">
        <v>198</v>
      </c>
      <c r="D269" s="32" t="s">
        <v>749</v>
      </c>
      <c r="E269" s="32" t="s">
        <v>750</v>
      </c>
      <c r="F269">
        <v>1586</v>
      </c>
      <c r="G269" t="s">
        <v>751</v>
      </c>
      <c r="H269" t="s">
        <v>752</v>
      </c>
      <c r="I269" t="s">
        <v>753</v>
      </c>
      <c r="K269" t="s">
        <v>340</v>
      </c>
      <c r="L269" t="s">
        <v>35</v>
      </c>
      <c r="M269" t="s">
        <v>36</v>
      </c>
      <c r="N269" s="8">
        <v>45729</v>
      </c>
      <c r="O269" s="8">
        <v>45891</v>
      </c>
      <c r="P269" s="8">
        <v>45891</v>
      </c>
      <c r="Q269" t="s">
        <v>47</v>
      </c>
      <c r="R269" t="s">
        <v>549</v>
      </c>
      <c r="W269" t="s">
        <v>754</v>
      </c>
      <c r="Y269" t="s">
        <v>754</v>
      </c>
      <c r="Z269" t="s">
        <v>754</v>
      </c>
      <c r="AC269" t="s">
        <v>41</v>
      </c>
      <c r="AD269" t="s">
        <v>42</v>
      </c>
    </row>
    <row r="270" spans="3:30" x14ac:dyDescent="0.25">
      <c r="C270" s="32" t="s">
        <v>755</v>
      </c>
      <c r="D270" s="32" t="s">
        <v>105</v>
      </c>
      <c r="E270" s="32" t="s">
        <v>755</v>
      </c>
      <c r="F270">
        <v>4130</v>
      </c>
      <c r="G270" t="s">
        <v>751</v>
      </c>
      <c r="H270" t="s">
        <v>756</v>
      </c>
      <c r="I270" t="s">
        <v>757</v>
      </c>
      <c r="K270" t="s">
        <v>340</v>
      </c>
      <c r="L270" t="s">
        <v>35</v>
      </c>
      <c r="M270" t="s">
        <v>36</v>
      </c>
      <c r="N270" s="8">
        <v>45719</v>
      </c>
      <c r="O270" s="8"/>
      <c r="P270" s="8"/>
      <c r="Q270" t="s">
        <v>37</v>
      </c>
      <c r="R270" t="s">
        <v>758</v>
      </c>
      <c r="W270" t="s">
        <v>460</v>
      </c>
      <c r="AC270" t="s">
        <v>41</v>
      </c>
      <c r="AD270" t="s">
        <v>42</v>
      </c>
    </row>
    <row r="271" spans="3:30" x14ac:dyDescent="0.25">
      <c r="C271" s="32" t="s">
        <v>43</v>
      </c>
      <c r="D271" s="32" t="s">
        <v>749</v>
      </c>
      <c r="E271" s="32" t="s">
        <v>759</v>
      </c>
      <c r="F271">
        <v>-1846.86</v>
      </c>
      <c r="G271" t="s">
        <v>751</v>
      </c>
      <c r="H271" t="s">
        <v>756</v>
      </c>
      <c r="I271" t="s">
        <v>760</v>
      </c>
      <c r="K271" t="s">
        <v>340</v>
      </c>
      <c r="L271" t="s">
        <v>35</v>
      </c>
      <c r="M271" t="s">
        <v>36</v>
      </c>
      <c r="N271" s="8">
        <v>45719</v>
      </c>
      <c r="O271" s="8"/>
      <c r="P271" s="8"/>
      <c r="Q271" t="s">
        <v>64</v>
      </c>
      <c r="S271" t="s">
        <v>761</v>
      </c>
      <c r="T271" t="s">
        <v>761</v>
      </c>
      <c r="AC271" t="s">
        <v>64</v>
      </c>
      <c r="AD271" t="s">
        <v>42</v>
      </c>
    </row>
    <row r="272" spans="3:30" x14ac:dyDescent="0.25">
      <c r="C272" s="32" t="s">
        <v>198</v>
      </c>
      <c r="D272" s="32" t="s">
        <v>762</v>
      </c>
      <c r="E272" s="32" t="s">
        <v>763</v>
      </c>
      <c r="F272">
        <v>1775</v>
      </c>
      <c r="G272" t="s">
        <v>751</v>
      </c>
      <c r="H272" t="s">
        <v>756</v>
      </c>
      <c r="I272" t="s">
        <v>764</v>
      </c>
      <c r="K272" t="s">
        <v>340</v>
      </c>
      <c r="L272" t="s">
        <v>35</v>
      </c>
      <c r="M272" t="s">
        <v>36</v>
      </c>
      <c r="N272" s="8">
        <v>45719</v>
      </c>
      <c r="O272" s="8"/>
      <c r="P272" s="8"/>
      <c r="Q272" t="s">
        <v>127</v>
      </c>
      <c r="R272" t="s">
        <v>758</v>
      </c>
      <c r="S272" t="s">
        <v>765</v>
      </c>
      <c r="T272" t="s">
        <v>766</v>
      </c>
      <c r="U272" t="s">
        <v>40</v>
      </c>
      <c r="W272" t="s">
        <v>460</v>
      </c>
      <c r="X272" t="s">
        <v>767</v>
      </c>
      <c r="AC272" t="s">
        <v>41</v>
      </c>
      <c r="AD272" t="s">
        <v>42</v>
      </c>
    </row>
    <row r="273" spans="3:30" x14ac:dyDescent="0.25">
      <c r="C273" s="32" t="s">
        <v>198</v>
      </c>
      <c r="D273" s="32" t="s">
        <v>762</v>
      </c>
      <c r="E273" s="32" t="s">
        <v>763</v>
      </c>
      <c r="F273">
        <v>1775</v>
      </c>
      <c r="G273" t="s">
        <v>751</v>
      </c>
      <c r="H273" t="s">
        <v>756</v>
      </c>
      <c r="I273" t="s">
        <v>768</v>
      </c>
      <c r="K273" t="s">
        <v>340</v>
      </c>
      <c r="L273" t="s">
        <v>35</v>
      </c>
      <c r="M273" t="s">
        <v>36</v>
      </c>
      <c r="N273" s="8">
        <v>45719</v>
      </c>
      <c r="O273" s="8"/>
      <c r="P273" s="8"/>
      <c r="Q273" t="s">
        <v>127</v>
      </c>
      <c r="R273" t="s">
        <v>758</v>
      </c>
      <c r="S273" t="s">
        <v>769</v>
      </c>
      <c r="T273" t="s">
        <v>770</v>
      </c>
      <c r="W273" t="s">
        <v>460</v>
      </c>
      <c r="X273" t="s">
        <v>767</v>
      </c>
      <c r="AC273" t="s">
        <v>41</v>
      </c>
      <c r="AD273" t="s">
        <v>42</v>
      </c>
    </row>
    <row r="274" spans="3:30" x14ac:dyDescent="0.25">
      <c r="F274">
        <v>475</v>
      </c>
      <c r="G274" t="s">
        <v>771</v>
      </c>
      <c r="H274" t="s">
        <v>772</v>
      </c>
      <c r="I274" t="s">
        <v>773</v>
      </c>
      <c r="K274" t="s">
        <v>427</v>
      </c>
      <c r="L274" t="s">
        <v>55</v>
      </c>
      <c r="M274" t="s">
        <v>36</v>
      </c>
      <c r="N274" s="8">
        <v>45664</v>
      </c>
      <c r="O274" s="8"/>
      <c r="P274" s="8"/>
      <c r="Q274" t="s">
        <v>47</v>
      </c>
    </row>
    <row r="275" spans="3:30" x14ac:dyDescent="0.25">
      <c r="F275">
        <v>475</v>
      </c>
      <c r="G275" t="s">
        <v>771</v>
      </c>
      <c r="H275" t="s">
        <v>772</v>
      </c>
      <c r="I275" t="s">
        <v>774</v>
      </c>
      <c r="K275" t="s">
        <v>427</v>
      </c>
      <c r="L275" t="s">
        <v>55</v>
      </c>
      <c r="M275" t="s">
        <v>36</v>
      </c>
      <c r="N275" s="8">
        <v>45664</v>
      </c>
      <c r="O275" s="8"/>
      <c r="P275" s="8"/>
      <c r="Q275" t="s">
        <v>47</v>
      </c>
    </row>
    <row r="276" spans="3:30" x14ac:dyDescent="0.25">
      <c r="G276" t="s">
        <v>771</v>
      </c>
      <c r="H276" t="s">
        <v>775</v>
      </c>
      <c r="I276" t="s">
        <v>773</v>
      </c>
      <c r="K276" t="s">
        <v>427</v>
      </c>
      <c r="L276" t="s">
        <v>55</v>
      </c>
      <c r="M276" t="s">
        <v>36</v>
      </c>
      <c r="N276" s="8">
        <v>45664</v>
      </c>
      <c r="O276" s="8"/>
      <c r="P276" s="8"/>
      <c r="Q276" t="s">
        <v>64</v>
      </c>
    </row>
    <row r="277" spans="3:30" x14ac:dyDescent="0.25">
      <c r="G277" t="s">
        <v>771</v>
      </c>
      <c r="H277" t="s">
        <v>775</v>
      </c>
      <c r="I277" t="s">
        <v>774</v>
      </c>
      <c r="K277" t="s">
        <v>427</v>
      </c>
      <c r="L277" t="s">
        <v>55</v>
      </c>
      <c r="M277" t="s">
        <v>36</v>
      </c>
      <c r="N277" s="8">
        <v>45664</v>
      </c>
      <c r="O277" s="8"/>
      <c r="P277" s="8"/>
      <c r="Q277" t="s">
        <v>64</v>
      </c>
    </row>
    <row r="278" spans="3:30" x14ac:dyDescent="0.25">
      <c r="C278" s="32" t="s">
        <v>28</v>
      </c>
      <c r="D278" s="32" t="s">
        <v>105</v>
      </c>
      <c r="E278" s="32" t="s">
        <v>50</v>
      </c>
      <c r="F278">
        <v>925</v>
      </c>
      <c r="G278" t="s">
        <v>771</v>
      </c>
      <c r="H278" t="s">
        <v>776</v>
      </c>
      <c r="I278" t="s">
        <v>777</v>
      </c>
      <c r="K278" t="s">
        <v>54</v>
      </c>
      <c r="L278" t="s">
        <v>55</v>
      </c>
      <c r="M278" t="s">
        <v>36</v>
      </c>
      <c r="N278" s="8">
        <v>45685</v>
      </c>
      <c r="O278" s="8"/>
      <c r="P278" s="8"/>
      <c r="Q278" t="s">
        <v>47</v>
      </c>
    </row>
    <row r="279" spans="3:30" x14ac:dyDescent="0.25">
      <c r="C279" s="32" t="s">
        <v>28</v>
      </c>
      <c r="D279" s="32" t="s">
        <v>105</v>
      </c>
      <c r="E279" s="32" t="s">
        <v>50</v>
      </c>
      <c r="F279">
        <v>925</v>
      </c>
      <c r="G279" t="s">
        <v>771</v>
      </c>
      <c r="H279" t="s">
        <v>776</v>
      </c>
      <c r="I279" t="s">
        <v>778</v>
      </c>
      <c r="K279" t="s">
        <v>54</v>
      </c>
      <c r="L279" t="s">
        <v>55</v>
      </c>
      <c r="M279" t="s">
        <v>36</v>
      </c>
      <c r="N279" s="8">
        <v>45685</v>
      </c>
      <c r="O279" s="8"/>
      <c r="P279" s="8"/>
      <c r="Q279" t="s">
        <v>47</v>
      </c>
    </row>
    <row r="280" spans="3:30" x14ac:dyDescent="0.25">
      <c r="C280" s="32" t="s">
        <v>28</v>
      </c>
      <c r="D280" s="32" t="s">
        <v>79</v>
      </c>
      <c r="E280" s="32" t="s">
        <v>779</v>
      </c>
      <c r="F280">
        <v>675</v>
      </c>
      <c r="G280" t="s">
        <v>771</v>
      </c>
      <c r="H280" t="s">
        <v>780</v>
      </c>
      <c r="I280" t="s">
        <v>781</v>
      </c>
      <c r="K280" t="s">
        <v>473</v>
      </c>
      <c r="L280" t="s">
        <v>55</v>
      </c>
      <c r="M280" t="s">
        <v>36</v>
      </c>
      <c r="N280" s="8">
        <v>45750</v>
      </c>
      <c r="O280" s="8"/>
      <c r="P280" s="8"/>
      <c r="Q280" t="s">
        <v>47</v>
      </c>
    </row>
    <row r="281" spans="3:30" x14ac:dyDescent="0.25">
      <c r="F281">
        <v>7625</v>
      </c>
      <c r="G281" t="s">
        <v>771</v>
      </c>
      <c r="H281" t="s">
        <v>782</v>
      </c>
      <c r="I281" t="s">
        <v>783</v>
      </c>
      <c r="K281" t="s">
        <v>54</v>
      </c>
      <c r="L281" t="s">
        <v>55</v>
      </c>
      <c r="M281" t="s">
        <v>36</v>
      </c>
      <c r="N281" s="8">
        <v>45798</v>
      </c>
      <c r="O281" s="8"/>
      <c r="P281" s="8"/>
      <c r="Q281" t="s">
        <v>37</v>
      </c>
    </row>
    <row r="282" spans="3:30" x14ac:dyDescent="0.25">
      <c r="F282">
        <v>7625</v>
      </c>
      <c r="G282" t="s">
        <v>771</v>
      </c>
      <c r="H282" t="s">
        <v>782</v>
      </c>
      <c r="I282" t="s">
        <v>784</v>
      </c>
      <c r="K282" t="s">
        <v>54</v>
      </c>
      <c r="L282" t="s">
        <v>55</v>
      </c>
      <c r="M282" t="s">
        <v>36</v>
      </c>
      <c r="N282" s="8">
        <v>45798</v>
      </c>
      <c r="O282" s="8"/>
      <c r="P282" s="8"/>
      <c r="Q282" t="s">
        <v>37</v>
      </c>
    </row>
    <row r="283" spans="3:30" x14ac:dyDescent="0.25">
      <c r="F283">
        <v>475</v>
      </c>
      <c r="G283" t="s">
        <v>771</v>
      </c>
      <c r="H283" t="s">
        <v>785</v>
      </c>
      <c r="I283" t="s">
        <v>786</v>
      </c>
      <c r="K283" t="s">
        <v>427</v>
      </c>
      <c r="L283" t="s">
        <v>55</v>
      </c>
      <c r="M283" t="s">
        <v>36</v>
      </c>
      <c r="N283" s="8">
        <v>45313</v>
      </c>
      <c r="O283" s="8"/>
      <c r="P283" s="8"/>
      <c r="Q283" t="s">
        <v>64</v>
      </c>
    </row>
    <row r="284" spans="3:30" x14ac:dyDescent="0.25">
      <c r="C284" s="32" t="s">
        <v>43</v>
      </c>
      <c r="D284" s="32" t="s">
        <v>543</v>
      </c>
      <c r="E284" s="32" t="s">
        <v>787</v>
      </c>
      <c r="F284">
        <v>7100</v>
      </c>
      <c r="G284" t="s">
        <v>788</v>
      </c>
      <c r="H284" t="s">
        <v>789</v>
      </c>
      <c r="I284" t="s">
        <v>790</v>
      </c>
      <c r="K284" t="s">
        <v>229</v>
      </c>
      <c r="L284" t="s">
        <v>35</v>
      </c>
      <c r="M284" t="s">
        <v>36</v>
      </c>
      <c r="N284" s="8">
        <v>45547</v>
      </c>
      <c r="O284" s="8">
        <v>45805</v>
      </c>
      <c r="P284" s="8">
        <v>45805</v>
      </c>
      <c r="Q284" t="s">
        <v>127</v>
      </c>
      <c r="R284" t="s">
        <v>791</v>
      </c>
      <c r="S284" t="s">
        <v>792</v>
      </c>
      <c r="T284" t="s">
        <v>793</v>
      </c>
      <c r="U284" t="s">
        <v>378</v>
      </c>
      <c r="W284" t="s">
        <v>521</v>
      </c>
      <c r="Y284" t="s">
        <v>241</v>
      </c>
      <c r="Z284" t="s">
        <v>241</v>
      </c>
      <c r="AC284" t="s">
        <v>41</v>
      </c>
      <c r="AD284" t="s">
        <v>42</v>
      </c>
    </row>
    <row r="285" spans="3:30" x14ac:dyDescent="0.25">
      <c r="C285" s="32" t="s">
        <v>43</v>
      </c>
      <c r="D285" s="32" t="s">
        <v>543</v>
      </c>
      <c r="E285" s="32" t="s">
        <v>787</v>
      </c>
      <c r="F285">
        <v>7100</v>
      </c>
      <c r="G285" t="s">
        <v>788</v>
      </c>
      <c r="H285" t="s">
        <v>789</v>
      </c>
      <c r="I285" t="s">
        <v>794</v>
      </c>
      <c r="K285" t="s">
        <v>229</v>
      </c>
      <c r="L285" t="s">
        <v>35</v>
      </c>
      <c r="M285" t="s">
        <v>36</v>
      </c>
      <c r="N285" s="8">
        <v>45547</v>
      </c>
      <c r="O285" s="8">
        <v>45805</v>
      </c>
      <c r="P285" s="8">
        <v>45805</v>
      </c>
      <c r="Q285" t="s">
        <v>127</v>
      </c>
      <c r="R285" t="s">
        <v>791</v>
      </c>
      <c r="S285" t="s">
        <v>792</v>
      </c>
      <c r="T285" t="s">
        <v>793</v>
      </c>
      <c r="U285" t="s">
        <v>378</v>
      </c>
      <c r="W285" t="s">
        <v>521</v>
      </c>
      <c r="Y285" t="s">
        <v>241</v>
      </c>
      <c r="Z285" t="s">
        <v>241</v>
      </c>
      <c r="AC285" t="s">
        <v>41</v>
      </c>
      <c r="AD285" t="s">
        <v>42</v>
      </c>
    </row>
    <row r="286" spans="3:30" x14ac:dyDescent="0.25">
      <c r="C286" s="32" t="s">
        <v>795</v>
      </c>
      <c r="D286" s="32" t="s">
        <v>79</v>
      </c>
      <c r="E286" s="32" t="s">
        <v>796</v>
      </c>
      <c r="F286">
        <v>1195</v>
      </c>
      <c r="G286" t="s">
        <v>797</v>
      </c>
      <c r="H286" t="s">
        <v>798</v>
      </c>
      <c r="I286" t="s">
        <v>799</v>
      </c>
      <c r="K286" t="s">
        <v>427</v>
      </c>
      <c r="L286" t="s">
        <v>35</v>
      </c>
      <c r="M286" t="s">
        <v>36</v>
      </c>
      <c r="N286" s="8">
        <v>45785</v>
      </c>
      <c r="O286" s="8"/>
      <c r="P286" s="8"/>
      <c r="Q286" t="s">
        <v>47</v>
      </c>
      <c r="R286" t="s">
        <v>260</v>
      </c>
      <c r="AC286" t="s">
        <v>41</v>
      </c>
      <c r="AD286" t="s">
        <v>42</v>
      </c>
    </row>
    <row r="287" spans="3:30" x14ac:dyDescent="0.25">
      <c r="C287" s="32" t="s">
        <v>198</v>
      </c>
      <c r="D287" s="32" t="s">
        <v>105</v>
      </c>
      <c r="E287" s="32" t="s">
        <v>800</v>
      </c>
      <c r="F287">
        <v>615</v>
      </c>
      <c r="G287" t="s">
        <v>801</v>
      </c>
      <c r="H287" t="s">
        <v>802</v>
      </c>
      <c r="I287" t="s">
        <v>803</v>
      </c>
      <c r="K287" t="s">
        <v>194</v>
      </c>
      <c r="L287" t="s">
        <v>35</v>
      </c>
      <c r="M287" t="s">
        <v>36</v>
      </c>
      <c r="N287" s="8">
        <v>45791</v>
      </c>
      <c r="O287" s="8">
        <v>45898</v>
      </c>
      <c r="P287" s="8">
        <v>45898</v>
      </c>
      <c r="Q287" t="s">
        <v>47</v>
      </c>
      <c r="R287" t="s">
        <v>549</v>
      </c>
      <c r="W287" t="s">
        <v>550</v>
      </c>
      <c r="Y287" t="s">
        <v>128</v>
      </c>
      <c r="Z287" t="s">
        <v>128</v>
      </c>
      <c r="AC287" t="s">
        <v>41</v>
      </c>
      <c r="AD287" t="s">
        <v>42</v>
      </c>
    </row>
    <row r="288" spans="3:30" x14ac:dyDescent="0.25">
      <c r="C288" s="32" t="s">
        <v>198</v>
      </c>
      <c r="D288" s="32" t="s">
        <v>105</v>
      </c>
      <c r="E288" s="32" t="s">
        <v>800</v>
      </c>
      <c r="F288">
        <v>615</v>
      </c>
      <c r="G288" t="s">
        <v>801</v>
      </c>
      <c r="H288" t="s">
        <v>802</v>
      </c>
      <c r="I288" t="s">
        <v>804</v>
      </c>
      <c r="K288" t="s">
        <v>194</v>
      </c>
      <c r="L288" t="s">
        <v>35</v>
      </c>
      <c r="M288" t="s">
        <v>36</v>
      </c>
      <c r="N288" s="8">
        <v>45791</v>
      </c>
      <c r="O288" s="8">
        <v>45898</v>
      </c>
      <c r="P288" s="8">
        <v>45898</v>
      </c>
      <c r="Q288" t="s">
        <v>47</v>
      </c>
      <c r="R288" t="s">
        <v>549</v>
      </c>
      <c r="W288" t="s">
        <v>550</v>
      </c>
      <c r="Y288" t="s">
        <v>128</v>
      </c>
      <c r="Z288" t="s">
        <v>128</v>
      </c>
      <c r="AC288" t="s">
        <v>41</v>
      </c>
      <c r="AD288" t="s">
        <v>42</v>
      </c>
    </row>
    <row r="289" spans="3:30" x14ac:dyDescent="0.25">
      <c r="F289">
        <v>3995</v>
      </c>
      <c r="G289" t="s">
        <v>805</v>
      </c>
      <c r="H289" t="s">
        <v>806</v>
      </c>
      <c r="I289" t="s">
        <v>807</v>
      </c>
      <c r="K289" t="s">
        <v>340</v>
      </c>
      <c r="L289" t="s">
        <v>35</v>
      </c>
      <c r="M289" t="s">
        <v>36</v>
      </c>
      <c r="N289" s="8">
        <v>45783</v>
      </c>
      <c r="O289" s="8">
        <v>45931</v>
      </c>
      <c r="P289" s="8">
        <v>45931</v>
      </c>
      <c r="Q289" t="s">
        <v>47</v>
      </c>
      <c r="Y289" t="s">
        <v>541</v>
      </c>
      <c r="Z289" t="s">
        <v>541</v>
      </c>
      <c r="AC289" t="s">
        <v>41</v>
      </c>
      <c r="AD289" t="s">
        <v>42</v>
      </c>
    </row>
    <row r="290" spans="3:30" x14ac:dyDescent="0.25">
      <c r="C290" s="32" t="s">
        <v>808</v>
      </c>
      <c r="D290" s="32" t="s">
        <v>44</v>
      </c>
      <c r="E290" s="32" t="s">
        <v>809</v>
      </c>
      <c r="F290">
        <v>4500</v>
      </c>
      <c r="G290" t="s">
        <v>805</v>
      </c>
      <c r="H290" t="s">
        <v>810</v>
      </c>
      <c r="I290" t="s">
        <v>811</v>
      </c>
      <c r="K290" t="s">
        <v>194</v>
      </c>
      <c r="L290" t="s">
        <v>35</v>
      </c>
      <c r="M290" t="s">
        <v>36</v>
      </c>
      <c r="N290" s="8">
        <v>45141</v>
      </c>
      <c r="O290" s="8">
        <v>45835</v>
      </c>
      <c r="P290" s="8">
        <v>45835</v>
      </c>
      <c r="Q290" t="s">
        <v>64</v>
      </c>
      <c r="R290" t="s">
        <v>812</v>
      </c>
      <c r="W290" t="s">
        <v>813</v>
      </c>
      <c r="Y290" t="s">
        <v>111</v>
      </c>
      <c r="Z290" t="s">
        <v>111</v>
      </c>
      <c r="AB290" t="s">
        <v>814</v>
      </c>
      <c r="AC290" t="s">
        <v>64</v>
      </c>
      <c r="AD290" t="s">
        <v>42</v>
      </c>
    </row>
    <row r="291" spans="3:30" x14ac:dyDescent="0.25">
      <c r="C291" s="32" t="s">
        <v>808</v>
      </c>
      <c r="D291" s="32" t="s">
        <v>44</v>
      </c>
      <c r="E291" s="32" t="s">
        <v>809</v>
      </c>
      <c r="F291">
        <v>2500</v>
      </c>
      <c r="G291" t="s">
        <v>805</v>
      </c>
      <c r="H291" t="s">
        <v>810</v>
      </c>
      <c r="I291" t="s">
        <v>815</v>
      </c>
      <c r="K291" t="s">
        <v>194</v>
      </c>
      <c r="L291" t="s">
        <v>35</v>
      </c>
      <c r="M291" t="s">
        <v>36</v>
      </c>
      <c r="N291" s="8">
        <v>45141</v>
      </c>
      <c r="O291" s="8">
        <v>45835</v>
      </c>
      <c r="P291" s="8">
        <v>45835</v>
      </c>
      <c r="Q291" t="s">
        <v>64</v>
      </c>
      <c r="R291" t="s">
        <v>816</v>
      </c>
      <c r="X291" t="s">
        <v>651</v>
      </c>
      <c r="Y291" t="s">
        <v>111</v>
      </c>
      <c r="Z291" t="s">
        <v>111</v>
      </c>
      <c r="AB291" t="s">
        <v>814</v>
      </c>
      <c r="AC291" t="s">
        <v>64</v>
      </c>
      <c r="AD291" t="s">
        <v>42</v>
      </c>
    </row>
    <row r="292" spans="3:30" x14ac:dyDescent="0.25">
      <c r="C292" s="32" t="s">
        <v>808</v>
      </c>
      <c r="D292" s="32" t="s">
        <v>44</v>
      </c>
      <c r="E292" s="32" t="s">
        <v>809</v>
      </c>
      <c r="F292">
        <v>6000</v>
      </c>
      <c r="G292" t="s">
        <v>805</v>
      </c>
      <c r="H292" t="s">
        <v>810</v>
      </c>
      <c r="I292" t="s">
        <v>817</v>
      </c>
      <c r="K292" t="s">
        <v>194</v>
      </c>
      <c r="L292" t="s">
        <v>35</v>
      </c>
      <c r="M292" t="s">
        <v>36</v>
      </c>
      <c r="N292" s="8">
        <v>45141</v>
      </c>
      <c r="O292" s="8">
        <v>45835</v>
      </c>
      <c r="P292" s="8">
        <v>45835</v>
      </c>
      <c r="Q292" t="s">
        <v>64</v>
      </c>
      <c r="R292" t="s">
        <v>818</v>
      </c>
      <c r="Y292" t="s">
        <v>111</v>
      </c>
      <c r="Z292" t="s">
        <v>111</v>
      </c>
      <c r="AB292" t="s">
        <v>814</v>
      </c>
      <c r="AC292" t="s">
        <v>64</v>
      </c>
      <c r="AD292" t="s">
        <v>42</v>
      </c>
    </row>
    <row r="293" spans="3:30" x14ac:dyDescent="0.25">
      <c r="C293" s="32" t="s">
        <v>808</v>
      </c>
      <c r="D293" s="32" t="s">
        <v>44</v>
      </c>
      <c r="E293" s="32" t="s">
        <v>809</v>
      </c>
      <c r="F293">
        <v>4000</v>
      </c>
      <c r="G293" t="s">
        <v>805</v>
      </c>
      <c r="H293" t="s">
        <v>810</v>
      </c>
      <c r="I293" t="s">
        <v>819</v>
      </c>
      <c r="K293" t="s">
        <v>194</v>
      </c>
      <c r="L293" t="s">
        <v>35</v>
      </c>
      <c r="M293" t="s">
        <v>36</v>
      </c>
      <c r="N293" s="8">
        <v>45141</v>
      </c>
      <c r="O293" s="8">
        <v>45835</v>
      </c>
      <c r="P293" s="8">
        <v>45835</v>
      </c>
      <c r="Q293" t="s">
        <v>64</v>
      </c>
      <c r="R293" t="s">
        <v>818</v>
      </c>
      <c r="Y293" t="s">
        <v>111</v>
      </c>
      <c r="Z293" t="s">
        <v>111</v>
      </c>
      <c r="AB293" t="s">
        <v>814</v>
      </c>
      <c r="AC293" t="s">
        <v>64</v>
      </c>
      <c r="AD293" t="s">
        <v>42</v>
      </c>
    </row>
    <row r="294" spans="3:30" x14ac:dyDescent="0.25">
      <c r="C294" s="32" t="s">
        <v>43</v>
      </c>
      <c r="D294" s="32" t="s">
        <v>44</v>
      </c>
      <c r="E294" s="32" t="s">
        <v>50</v>
      </c>
      <c r="F294">
        <v>1760</v>
      </c>
      <c r="G294" t="s">
        <v>820</v>
      </c>
      <c r="H294" t="s">
        <v>821</v>
      </c>
      <c r="I294" t="s">
        <v>822</v>
      </c>
      <c r="K294" t="s">
        <v>204</v>
      </c>
      <c r="L294" t="s">
        <v>35</v>
      </c>
      <c r="M294" t="s">
        <v>36</v>
      </c>
      <c r="N294" s="8">
        <v>45728</v>
      </c>
      <c r="O294" s="8">
        <v>45828</v>
      </c>
      <c r="P294" s="8">
        <v>45828</v>
      </c>
      <c r="Q294" t="s">
        <v>127</v>
      </c>
      <c r="R294" t="s">
        <v>823</v>
      </c>
      <c r="S294" t="s">
        <v>824</v>
      </c>
      <c r="T294" t="s">
        <v>825</v>
      </c>
      <c r="U294" t="s">
        <v>57</v>
      </c>
      <c r="X294" t="s">
        <v>217</v>
      </c>
      <c r="Y294" t="s">
        <v>57</v>
      </c>
      <c r="Z294" t="s">
        <v>57</v>
      </c>
      <c r="AC294" t="s">
        <v>41</v>
      </c>
      <c r="AD294" t="s">
        <v>42</v>
      </c>
    </row>
    <row r="295" spans="3:30" x14ac:dyDescent="0.25">
      <c r="C295" s="32" t="s">
        <v>43</v>
      </c>
      <c r="D295" s="32" t="s">
        <v>29</v>
      </c>
      <c r="E295" s="32" t="s">
        <v>50</v>
      </c>
      <c r="F295">
        <v>0</v>
      </c>
      <c r="G295" t="s">
        <v>826</v>
      </c>
      <c r="H295" t="s">
        <v>827</v>
      </c>
      <c r="I295" t="s">
        <v>828</v>
      </c>
      <c r="K295" t="s">
        <v>54</v>
      </c>
      <c r="L295" t="s">
        <v>55</v>
      </c>
      <c r="M295" t="s">
        <v>36</v>
      </c>
      <c r="N295" s="8">
        <v>45758</v>
      </c>
      <c r="O295" s="8">
        <v>45838</v>
      </c>
      <c r="P295" s="8">
        <v>45838</v>
      </c>
      <c r="Q295" t="s">
        <v>64</v>
      </c>
      <c r="Y295" t="s">
        <v>391</v>
      </c>
      <c r="Z295" t="s">
        <v>391</v>
      </c>
      <c r="AC295" t="s">
        <v>64</v>
      </c>
      <c r="AD295" t="s">
        <v>42</v>
      </c>
    </row>
    <row r="296" spans="3:30" x14ac:dyDescent="0.25">
      <c r="C296" s="32" t="s">
        <v>43</v>
      </c>
      <c r="D296" s="32" t="s">
        <v>29</v>
      </c>
      <c r="E296" s="32" t="s">
        <v>50</v>
      </c>
      <c r="F296">
        <v>0</v>
      </c>
      <c r="G296" t="s">
        <v>826</v>
      </c>
      <c r="H296" t="s">
        <v>827</v>
      </c>
      <c r="I296" t="s">
        <v>829</v>
      </c>
      <c r="K296" t="s">
        <v>54</v>
      </c>
      <c r="L296" t="s">
        <v>55</v>
      </c>
      <c r="M296" t="s">
        <v>36</v>
      </c>
      <c r="N296" s="8">
        <v>45758</v>
      </c>
      <c r="O296" s="8">
        <v>45838</v>
      </c>
      <c r="P296" s="8">
        <v>45838</v>
      </c>
      <c r="Q296" t="s">
        <v>64</v>
      </c>
      <c r="Y296" t="s">
        <v>391</v>
      </c>
      <c r="Z296" t="s">
        <v>391</v>
      </c>
      <c r="AC296" t="s">
        <v>64</v>
      </c>
      <c r="AD296" t="s">
        <v>42</v>
      </c>
    </row>
    <row r="297" spans="3:30" x14ac:dyDescent="0.25">
      <c r="C297" s="32" t="s">
        <v>43</v>
      </c>
      <c r="D297" s="32" t="s">
        <v>29</v>
      </c>
      <c r="E297" s="32" t="s">
        <v>50</v>
      </c>
      <c r="F297">
        <v>0</v>
      </c>
      <c r="G297" t="s">
        <v>826</v>
      </c>
      <c r="H297" t="s">
        <v>827</v>
      </c>
      <c r="I297" t="s">
        <v>830</v>
      </c>
      <c r="K297" t="s">
        <v>54</v>
      </c>
      <c r="L297" t="s">
        <v>55</v>
      </c>
      <c r="M297" t="s">
        <v>36</v>
      </c>
      <c r="N297" s="8">
        <v>45758</v>
      </c>
      <c r="O297" s="8">
        <v>45838</v>
      </c>
      <c r="P297" s="8">
        <v>45838</v>
      </c>
      <c r="Q297" t="s">
        <v>64</v>
      </c>
      <c r="S297" t="s">
        <v>831</v>
      </c>
      <c r="T297" t="s">
        <v>831</v>
      </c>
      <c r="Y297" t="s">
        <v>391</v>
      </c>
      <c r="Z297" t="s">
        <v>391</v>
      </c>
      <c r="AC297" t="s">
        <v>64</v>
      </c>
      <c r="AD297" t="s">
        <v>42</v>
      </c>
    </row>
    <row r="298" spans="3:30" x14ac:dyDescent="0.25">
      <c r="C298" s="32" t="s">
        <v>43</v>
      </c>
      <c r="D298" s="32" t="s">
        <v>29</v>
      </c>
      <c r="E298" s="32" t="s">
        <v>50</v>
      </c>
      <c r="F298">
        <v>0</v>
      </c>
      <c r="G298" t="s">
        <v>826</v>
      </c>
      <c r="H298" t="s">
        <v>827</v>
      </c>
      <c r="I298" t="s">
        <v>832</v>
      </c>
      <c r="K298" t="s">
        <v>54</v>
      </c>
      <c r="L298" t="s">
        <v>55</v>
      </c>
      <c r="M298" t="s">
        <v>36</v>
      </c>
      <c r="N298" s="8">
        <v>45758</v>
      </c>
      <c r="O298" s="8">
        <v>45838</v>
      </c>
      <c r="P298" s="8">
        <v>45838</v>
      </c>
      <c r="Q298" t="s">
        <v>64</v>
      </c>
      <c r="Y298" t="s">
        <v>391</v>
      </c>
      <c r="Z298" t="s">
        <v>391</v>
      </c>
      <c r="AC298" t="s">
        <v>64</v>
      </c>
      <c r="AD298" t="s">
        <v>42</v>
      </c>
    </row>
    <row r="299" spans="3:30" x14ac:dyDescent="0.25">
      <c r="C299" s="32" t="s">
        <v>43</v>
      </c>
      <c r="D299" s="32" t="s">
        <v>29</v>
      </c>
      <c r="E299" s="32" t="s">
        <v>50</v>
      </c>
      <c r="F299">
        <v>0</v>
      </c>
      <c r="G299" t="s">
        <v>826</v>
      </c>
      <c r="H299" t="s">
        <v>827</v>
      </c>
      <c r="I299" t="s">
        <v>833</v>
      </c>
      <c r="K299" t="s">
        <v>54</v>
      </c>
      <c r="L299" t="s">
        <v>55</v>
      </c>
      <c r="M299" t="s">
        <v>36</v>
      </c>
      <c r="N299" s="8">
        <v>45758</v>
      </c>
      <c r="O299" s="8">
        <v>45838</v>
      </c>
      <c r="P299" s="8">
        <v>45838</v>
      </c>
      <c r="Q299" t="s">
        <v>64</v>
      </c>
      <c r="Y299" t="s">
        <v>391</v>
      </c>
      <c r="Z299" t="s">
        <v>391</v>
      </c>
      <c r="AC299" t="s">
        <v>64</v>
      </c>
      <c r="AD299" t="s">
        <v>42</v>
      </c>
    </row>
    <row r="300" spans="3:30" x14ac:dyDescent="0.25">
      <c r="C300" s="32" t="s">
        <v>43</v>
      </c>
      <c r="D300" s="32" t="s">
        <v>29</v>
      </c>
      <c r="E300" s="32" t="s">
        <v>50</v>
      </c>
      <c r="F300">
        <v>0</v>
      </c>
      <c r="G300" t="s">
        <v>826</v>
      </c>
      <c r="H300" t="s">
        <v>827</v>
      </c>
      <c r="I300" t="s">
        <v>834</v>
      </c>
      <c r="K300" t="s">
        <v>54</v>
      </c>
      <c r="L300" t="s">
        <v>55</v>
      </c>
      <c r="M300" t="s">
        <v>36</v>
      </c>
      <c r="N300" s="8">
        <v>45758</v>
      </c>
      <c r="O300" s="8">
        <v>45838</v>
      </c>
      <c r="P300" s="8">
        <v>45838</v>
      </c>
      <c r="Q300" t="s">
        <v>64</v>
      </c>
      <c r="Y300" t="s">
        <v>391</v>
      </c>
      <c r="Z300" t="s">
        <v>391</v>
      </c>
      <c r="AC300" t="s">
        <v>64</v>
      </c>
      <c r="AD300" t="s">
        <v>42</v>
      </c>
    </row>
    <row r="301" spans="3:30" x14ac:dyDescent="0.25">
      <c r="C301" s="32" t="s">
        <v>43</v>
      </c>
      <c r="D301" s="32" t="s">
        <v>29</v>
      </c>
      <c r="E301" s="32" t="s">
        <v>50</v>
      </c>
      <c r="F301">
        <v>0</v>
      </c>
      <c r="G301" t="s">
        <v>826</v>
      </c>
      <c r="H301" t="s">
        <v>827</v>
      </c>
      <c r="I301" t="s">
        <v>835</v>
      </c>
      <c r="K301" t="s">
        <v>54</v>
      </c>
      <c r="L301" t="s">
        <v>55</v>
      </c>
      <c r="M301" t="s">
        <v>36</v>
      </c>
      <c r="N301" s="8">
        <v>45758</v>
      </c>
      <c r="O301" s="8">
        <v>45838</v>
      </c>
      <c r="P301" s="8">
        <v>45838</v>
      </c>
      <c r="Q301" t="s">
        <v>64</v>
      </c>
      <c r="Y301" t="s">
        <v>391</v>
      </c>
      <c r="Z301" t="s">
        <v>391</v>
      </c>
      <c r="AC301" t="s">
        <v>64</v>
      </c>
      <c r="AD301" t="s">
        <v>42</v>
      </c>
    </row>
    <row r="302" spans="3:30" x14ac:dyDescent="0.25">
      <c r="C302" s="32" t="s">
        <v>43</v>
      </c>
      <c r="D302" s="32" t="s">
        <v>29</v>
      </c>
      <c r="E302" s="32" t="s">
        <v>50</v>
      </c>
      <c r="F302">
        <v>0</v>
      </c>
      <c r="G302" t="s">
        <v>826</v>
      </c>
      <c r="H302" t="s">
        <v>827</v>
      </c>
      <c r="I302" t="s">
        <v>836</v>
      </c>
      <c r="K302" t="s">
        <v>54</v>
      </c>
      <c r="L302" t="s">
        <v>55</v>
      </c>
      <c r="M302" t="s">
        <v>36</v>
      </c>
      <c r="N302" s="8">
        <v>45758</v>
      </c>
      <c r="O302" s="8">
        <v>45838</v>
      </c>
      <c r="P302" s="8">
        <v>45838</v>
      </c>
      <c r="Q302" t="s">
        <v>64</v>
      </c>
      <c r="Y302" t="s">
        <v>391</v>
      </c>
      <c r="Z302" t="s">
        <v>391</v>
      </c>
      <c r="AC302" t="s">
        <v>64</v>
      </c>
      <c r="AD302" t="s">
        <v>42</v>
      </c>
    </row>
    <row r="303" spans="3:30" x14ac:dyDescent="0.25">
      <c r="C303" s="32" t="s">
        <v>43</v>
      </c>
      <c r="D303" s="32" t="s">
        <v>29</v>
      </c>
      <c r="E303" s="32" t="s">
        <v>50</v>
      </c>
      <c r="F303">
        <v>0</v>
      </c>
      <c r="G303" t="s">
        <v>826</v>
      </c>
      <c r="H303" t="s">
        <v>827</v>
      </c>
      <c r="I303" t="s">
        <v>837</v>
      </c>
      <c r="K303" t="s">
        <v>54</v>
      </c>
      <c r="L303" t="s">
        <v>55</v>
      </c>
      <c r="M303" t="s">
        <v>36</v>
      </c>
      <c r="N303" s="8">
        <v>45758</v>
      </c>
      <c r="O303" s="8">
        <v>45838</v>
      </c>
      <c r="P303" s="8">
        <v>45838</v>
      </c>
      <c r="Q303" t="s">
        <v>64</v>
      </c>
      <c r="Y303" t="s">
        <v>391</v>
      </c>
      <c r="Z303" t="s">
        <v>391</v>
      </c>
      <c r="AC303" t="s">
        <v>64</v>
      </c>
      <c r="AD303" t="s">
        <v>42</v>
      </c>
    </row>
    <row r="304" spans="3:30" x14ac:dyDescent="0.25">
      <c r="C304" s="32" t="s">
        <v>43</v>
      </c>
      <c r="D304" s="32" t="s">
        <v>29</v>
      </c>
      <c r="E304" s="32" t="s">
        <v>50</v>
      </c>
      <c r="F304">
        <v>0</v>
      </c>
      <c r="G304" t="s">
        <v>826</v>
      </c>
      <c r="H304" t="s">
        <v>827</v>
      </c>
      <c r="I304" t="s">
        <v>838</v>
      </c>
      <c r="K304" t="s">
        <v>54</v>
      </c>
      <c r="L304" t="s">
        <v>55</v>
      </c>
      <c r="M304" t="s">
        <v>36</v>
      </c>
      <c r="N304" s="8">
        <v>45758</v>
      </c>
      <c r="O304" s="8">
        <v>45838</v>
      </c>
      <c r="P304" s="8">
        <v>45838</v>
      </c>
      <c r="Q304" t="s">
        <v>64</v>
      </c>
      <c r="S304" t="s">
        <v>839</v>
      </c>
      <c r="T304" t="s">
        <v>840</v>
      </c>
      <c r="Y304" t="s">
        <v>391</v>
      </c>
      <c r="Z304" t="s">
        <v>391</v>
      </c>
      <c r="AC304" t="s">
        <v>64</v>
      </c>
      <c r="AD304" t="s">
        <v>42</v>
      </c>
    </row>
    <row r="305" spans="3:30" x14ac:dyDescent="0.25">
      <c r="C305" s="32" t="s">
        <v>43</v>
      </c>
      <c r="D305" s="32" t="s">
        <v>29</v>
      </c>
      <c r="E305" s="32" t="s">
        <v>50</v>
      </c>
      <c r="F305">
        <v>0</v>
      </c>
      <c r="G305" t="s">
        <v>826</v>
      </c>
      <c r="H305" t="s">
        <v>827</v>
      </c>
      <c r="I305" t="s">
        <v>841</v>
      </c>
      <c r="K305" t="s">
        <v>54</v>
      </c>
      <c r="L305" t="s">
        <v>55</v>
      </c>
      <c r="M305" t="s">
        <v>36</v>
      </c>
      <c r="N305" s="8">
        <v>45758</v>
      </c>
      <c r="O305" s="8">
        <v>45838</v>
      </c>
      <c r="P305" s="8">
        <v>45838</v>
      </c>
      <c r="Q305" t="s">
        <v>64</v>
      </c>
      <c r="Y305" t="s">
        <v>391</v>
      </c>
      <c r="Z305" t="s">
        <v>391</v>
      </c>
      <c r="AC305" t="s">
        <v>64</v>
      </c>
      <c r="AD305" t="s">
        <v>42</v>
      </c>
    </row>
    <row r="306" spans="3:30" x14ac:dyDescent="0.25">
      <c r="C306" s="32" t="s">
        <v>43</v>
      </c>
      <c r="D306" s="32" t="s">
        <v>29</v>
      </c>
      <c r="E306" s="32" t="s">
        <v>50</v>
      </c>
      <c r="F306">
        <v>0</v>
      </c>
      <c r="G306" t="s">
        <v>826</v>
      </c>
      <c r="H306" t="s">
        <v>827</v>
      </c>
      <c r="I306" t="s">
        <v>842</v>
      </c>
      <c r="K306" t="s">
        <v>54</v>
      </c>
      <c r="L306" t="s">
        <v>55</v>
      </c>
      <c r="M306" t="s">
        <v>36</v>
      </c>
      <c r="N306" s="8">
        <v>45758</v>
      </c>
      <c r="O306" s="8">
        <v>45838</v>
      </c>
      <c r="P306" s="8">
        <v>45838</v>
      </c>
      <c r="Q306" t="s">
        <v>64</v>
      </c>
      <c r="R306" t="s">
        <v>843</v>
      </c>
      <c r="S306" t="s">
        <v>844</v>
      </c>
      <c r="T306" t="s">
        <v>844</v>
      </c>
      <c r="Y306" t="s">
        <v>391</v>
      </c>
      <c r="Z306" t="s">
        <v>391</v>
      </c>
      <c r="AC306" t="s">
        <v>64</v>
      </c>
      <c r="AD306" t="s">
        <v>42</v>
      </c>
    </row>
    <row r="307" spans="3:30" x14ac:dyDescent="0.25">
      <c r="C307" s="32" t="s">
        <v>43</v>
      </c>
      <c r="D307" s="32" t="s">
        <v>29</v>
      </c>
      <c r="E307" s="32" t="s">
        <v>50</v>
      </c>
      <c r="F307">
        <v>0</v>
      </c>
      <c r="G307" t="s">
        <v>826</v>
      </c>
      <c r="H307" t="s">
        <v>827</v>
      </c>
      <c r="I307" t="s">
        <v>845</v>
      </c>
      <c r="K307" t="s">
        <v>54</v>
      </c>
      <c r="L307" t="s">
        <v>55</v>
      </c>
      <c r="M307" t="s">
        <v>36</v>
      </c>
      <c r="N307" s="8">
        <v>45758</v>
      </c>
      <c r="O307" s="8">
        <v>45838</v>
      </c>
      <c r="P307" s="8">
        <v>45838</v>
      </c>
      <c r="Q307" t="s">
        <v>64</v>
      </c>
      <c r="Y307" t="s">
        <v>391</v>
      </c>
      <c r="Z307" t="s">
        <v>391</v>
      </c>
      <c r="AC307" t="s">
        <v>64</v>
      </c>
      <c r="AD307" t="s">
        <v>42</v>
      </c>
    </row>
    <row r="308" spans="3:30" x14ac:dyDescent="0.25">
      <c r="C308" s="32" t="s">
        <v>808</v>
      </c>
      <c r="D308" s="32" t="s">
        <v>105</v>
      </c>
      <c r="E308" s="32" t="s">
        <v>846</v>
      </c>
      <c r="F308">
        <v>2257.71</v>
      </c>
      <c r="G308" t="s">
        <v>847</v>
      </c>
      <c r="H308" t="s">
        <v>848</v>
      </c>
      <c r="I308" t="s">
        <v>849</v>
      </c>
      <c r="K308" t="s">
        <v>216</v>
      </c>
      <c r="L308" t="s">
        <v>55</v>
      </c>
      <c r="M308" t="s">
        <v>36</v>
      </c>
      <c r="N308" s="8">
        <v>45695</v>
      </c>
      <c r="O308" s="8">
        <v>45807</v>
      </c>
      <c r="P308" s="8">
        <v>45807</v>
      </c>
      <c r="Q308" t="s">
        <v>47</v>
      </c>
      <c r="R308" t="s">
        <v>85</v>
      </c>
      <c r="W308" t="s">
        <v>40</v>
      </c>
      <c r="Y308" t="s">
        <v>40</v>
      </c>
      <c r="Z308" t="s">
        <v>40</v>
      </c>
      <c r="AC308" t="s">
        <v>41</v>
      </c>
      <c r="AD308" t="s">
        <v>42</v>
      </c>
    </row>
    <row r="309" spans="3:30" x14ac:dyDescent="0.25">
      <c r="C309" s="32" t="s">
        <v>795</v>
      </c>
      <c r="D309" s="32" t="s">
        <v>543</v>
      </c>
      <c r="E309" s="32" t="s">
        <v>850</v>
      </c>
      <c r="F309">
        <v>550</v>
      </c>
      <c r="G309" t="s">
        <v>851</v>
      </c>
      <c r="H309" t="s">
        <v>852</v>
      </c>
      <c r="I309" t="s">
        <v>853</v>
      </c>
      <c r="K309" t="s">
        <v>427</v>
      </c>
      <c r="L309" t="s">
        <v>55</v>
      </c>
      <c r="M309" t="s">
        <v>36</v>
      </c>
      <c r="N309" s="8">
        <v>45589</v>
      </c>
      <c r="O309" s="8">
        <v>46017</v>
      </c>
      <c r="P309" s="8">
        <v>46017</v>
      </c>
      <c r="Q309" t="s">
        <v>47</v>
      </c>
      <c r="R309" t="s">
        <v>854</v>
      </c>
      <c r="W309" t="s">
        <v>597</v>
      </c>
      <c r="Y309" t="s">
        <v>855</v>
      </c>
      <c r="Z309" t="s">
        <v>855</v>
      </c>
      <c r="AC309" t="s">
        <v>41</v>
      </c>
      <c r="AD309" t="s">
        <v>42</v>
      </c>
    </row>
    <row r="310" spans="3:30" x14ac:dyDescent="0.25">
      <c r="C310" s="32" t="s">
        <v>795</v>
      </c>
      <c r="D310" s="32" t="s">
        <v>543</v>
      </c>
      <c r="E310" s="32" t="s">
        <v>850</v>
      </c>
      <c r="F310">
        <v>227.5</v>
      </c>
      <c r="G310" t="s">
        <v>851</v>
      </c>
      <c r="H310" t="s">
        <v>852</v>
      </c>
      <c r="I310" t="s">
        <v>856</v>
      </c>
      <c r="K310" t="s">
        <v>427</v>
      </c>
      <c r="L310" t="s">
        <v>55</v>
      </c>
      <c r="M310" t="s">
        <v>36</v>
      </c>
      <c r="N310" s="8">
        <v>45589</v>
      </c>
      <c r="O310" s="8">
        <v>46017</v>
      </c>
      <c r="P310" s="8">
        <v>46017</v>
      </c>
      <c r="Q310" t="s">
        <v>47</v>
      </c>
      <c r="R310" t="s">
        <v>854</v>
      </c>
      <c r="W310" t="s">
        <v>597</v>
      </c>
      <c r="Y310" t="s">
        <v>855</v>
      </c>
      <c r="Z310" t="s">
        <v>855</v>
      </c>
      <c r="AC310" t="s">
        <v>41</v>
      </c>
      <c r="AD310" t="s">
        <v>42</v>
      </c>
    </row>
    <row r="311" spans="3:30" x14ac:dyDescent="0.25">
      <c r="C311" s="32" t="s">
        <v>795</v>
      </c>
      <c r="D311" s="32" t="s">
        <v>543</v>
      </c>
      <c r="E311" s="32" t="s">
        <v>850</v>
      </c>
      <c r="F311">
        <v>227.5</v>
      </c>
      <c r="G311" t="s">
        <v>851</v>
      </c>
      <c r="H311" t="s">
        <v>852</v>
      </c>
      <c r="I311" t="s">
        <v>857</v>
      </c>
      <c r="K311" t="s">
        <v>427</v>
      </c>
      <c r="L311" t="s">
        <v>55</v>
      </c>
      <c r="M311" t="s">
        <v>36</v>
      </c>
      <c r="N311" s="8">
        <v>45589</v>
      </c>
      <c r="O311" s="8">
        <v>46017</v>
      </c>
      <c r="P311" s="8">
        <v>46017</v>
      </c>
      <c r="Q311" t="s">
        <v>37</v>
      </c>
      <c r="Y311" t="s">
        <v>855</v>
      </c>
      <c r="Z311" t="s">
        <v>855</v>
      </c>
      <c r="AC311" t="s">
        <v>41</v>
      </c>
      <c r="AD311" t="s">
        <v>42</v>
      </c>
    </row>
    <row r="312" spans="3:30" x14ac:dyDescent="0.25">
      <c r="C312" s="32" t="s">
        <v>28</v>
      </c>
      <c r="D312" s="32" t="s">
        <v>79</v>
      </c>
      <c r="E312" s="32" t="s">
        <v>858</v>
      </c>
      <c r="G312" t="s">
        <v>851</v>
      </c>
      <c r="H312" t="s">
        <v>859</v>
      </c>
      <c r="I312" t="s">
        <v>860</v>
      </c>
      <c r="K312" t="s">
        <v>84</v>
      </c>
      <c r="L312" t="s">
        <v>55</v>
      </c>
      <c r="M312" t="s">
        <v>36</v>
      </c>
      <c r="N312" s="8">
        <v>45786</v>
      </c>
      <c r="O312" s="8">
        <v>45839</v>
      </c>
      <c r="P312" s="8">
        <v>45839</v>
      </c>
      <c r="Q312" t="s">
        <v>64</v>
      </c>
      <c r="R312" t="s">
        <v>861</v>
      </c>
      <c r="Y312" t="s">
        <v>568</v>
      </c>
      <c r="Z312" t="s">
        <v>568</v>
      </c>
      <c r="AC312" t="s">
        <v>64</v>
      </c>
      <c r="AD312" t="s">
        <v>42</v>
      </c>
    </row>
    <row r="313" spans="3:30" x14ac:dyDescent="0.25">
      <c r="C313" s="32" t="s">
        <v>198</v>
      </c>
      <c r="D313" s="32" t="s">
        <v>199</v>
      </c>
      <c r="E313" s="32" t="s">
        <v>862</v>
      </c>
      <c r="F313">
        <v>25</v>
      </c>
      <c r="G313" t="s">
        <v>863</v>
      </c>
      <c r="H313" t="s">
        <v>864</v>
      </c>
      <c r="I313" t="s">
        <v>865</v>
      </c>
      <c r="K313" t="s">
        <v>84</v>
      </c>
      <c r="L313" t="s">
        <v>55</v>
      </c>
      <c r="M313" t="s">
        <v>36</v>
      </c>
      <c r="N313" s="8">
        <v>45757</v>
      </c>
      <c r="O313" s="8">
        <v>45838</v>
      </c>
      <c r="P313" s="8">
        <v>45838</v>
      </c>
      <c r="Q313" t="s">
        <v>64</v>
      </c>
      <c r="R313" t="s">
        <v>866</v>
      </c>
      <c r="Y313" t="s">
        <v>391</v>
      </c>
      <c r="Z313" t="s">
        <v>391</v>
      </c>
      <c r="AC313" t="s">
        <v>64</v>
      </c>
      <c r="AD313" t="s">
        <v>42</v>
      </c>
    </row>
    <row r="314" spans="3:30" x14ac:dyDescent="0.25">
      <c r="C314" s="32" t="s">
        <v>198</v>
      </c>
      <c r="D314" s="32" t="s">
        <v>79</v>
      </c>
      <c r="E314" s="32" t="s">
        <v>50</v>
      </c>
      <c r="F314">
        <v>300</v>
      </c>
      <c r="G314" t="s">
        <v>863</v>
      </c>
      <c r="H314" t="s">
        <v>867</v>
      </c>
      <c r="I314" t="s">
        <v>868</v>
      </c>
      <c r="K314" t="s">
        <v>54</v>
      </c>
      <c r="L314" t="s">
        <v>55</v>
      </c>
      <c r="M314" t="s">
        <v>36</v>
      </c>
      <c r="N314" s="8">
        <v>45775</v>
      </c>
      <c r="O314" s="8">
        <v>45835</v>
      </c>
      <c r="P314" s="8">
        <v>45835</v>
      </c>
      <c r="Q314" t="s">
        <v>47</v>
      </c>
      <c r="R314" t="s">
        <v>505</v>
      </c>
      <c r="U314" t="s">
        <v>277</v>
      </c>
      <c r="W314" t="s">
        <v>277</v>
      </c>
      <c r="Y314" t="s">
        <v>111</v>
      </c>
      <c r="Z314" t="s">
        <v>111</v>
      </c>
      <c r="AC314" t="s">
        <v>41</v>
      </c>
      <c r="AD314" t="s">
        <v>42</v>
      </c>
    </row>
    <row r="315" spans="3:30" x14ac:dyDescent="0.25">
      <c r="C315" s="32" t="s">
        <v>198</v>
      </c>
      <c r="D315" s="32" t="s">
        <v>79</v>
      </c>
      <c r="E315" s="32" t="s">
        <v>50</v>
      </c>
      <c r="F315">
        <v>300</v>
      </c>
      <c r="G315" t="s">
        <v>863</v>
      </c>
      <c r="H315" t="s">
        <v>869</v>
      </c>
      <c r="I315" t="s">
        <v>870</v>
      </c>
      <c r="K315" t="s">
        <v>54</v>
      </c>
      <c r="L315" t="s">
        <v>55</v>
      </c>
      <c r="M315" t="s">
        <v>36</v>
      </c>
      <c r="N315" s="8">
        <v>45790</v>
      </c>
      <c r="O315" s="8">
        <v>46022</v>
      </c>
      <c r="P315" s="8">
        <v>46022</v>
      </c>
      <c r="Q315" t="s">
        <v>47</v>
      </c>
      <c r="R315" t="s">
        <v>871</v>
      </c>
      <c r="Y315" t="s">
        <v>872</v>
      </c>
      <c r="Z315" t="s">
        <v>872</v>
      </c>
      <c r="AC315" t="s">
        <v>41</v>
      </c>
      <c r="AD315" t="s">
        <v>42</v>
      </c>
    </row>
    <row r="316" spans="3:30" x14ac:dyDescent="0.25">
      <c r="C316" s="32" t="s">
        <v>198</v>
      </c>
      <c r="D316" s="32" t="s">
        <v>79</v>
      </c>
      <c r="E316" s="32" t="s">
        <v>50</v>
      </c>
      <c r="F316">
        <v>300</v>
      </c>
      <c r="G316" t="s">
        <v>863</v>
      </c>
      <c r="H316" t="s">
        <v>869</v>
      </c>
      <c r="I316" t="s">
        <v>873</v>
      </c>
      <c r="K316" t="s">
        <v>54</v>
      </c>
      <c r="L316" t="s">
        <v>55</v>
      </c>
      <c r="M316" t="s">
        <v>36</v>
      </c>
      <c r="N316" s="8">
        <v>45790</v>
      </c>
      <c r="O316" s="8">
        <v>46022</v>
      </c>
      <c r="P316" s="8">
        <v>46022</v>
      </c>
      <c r="Q316" t="s">
        <v>47</v>
      </c>
      <c r="R316" t="s">
        <v>871</v>
      </c>
      <c r="Y316" t="s">
        <v>872</v>
      </c>
      <c r="Z316" t="s">
        <v>872</v>
      </c>
      <c r="AC316" t="s">
        <v>41</v>
      </c>
      <c r="AD316" t="s">
        <v>42</v>
      </c>
    </row>
    <row r="317" spans="3:30" x14ac:dyDescent="0.25">
      <c r="C317" s="32" t="s">
        <v>104</v>
      </c>
      <c r="D317" s="32" t="s">
        <v>221</v>
      </c>
      <c r="E317" s="32" t="s">
        <v>874</v>
      </c>
      <c r="F317">
        <v>950</v>
      </c>
      <c r="G317" t="s">
        <v>875</v>
      </c>
      <c r="H317" t="s">
        <v>876</v>
      </c>
      <c r="I317" t="s">
        <v>877</v>
      </c>
      <c r="K317" t="s">
        <v>84</v>
      </c>
      <c r="L317" t="s">
        <v>55</v>
      </c>
      <c r="M317" t="s">
        <v>36</v>
      </c>
      <c r="N317" s="8">
        <v>45198</v>
      </c>
      <c r="O317" s="8">
        <v>45805</v>
      </c>
      <c r="P317" s="8">
        <v>45805</v>
      </c>
      <c r="Q317" t="s">
        <v>47</v>
      </c>
      <c r="R317" t="s">
        <v>878</v>
      </c>
      <c r="U317" t="s">
        <v>460</v>
      </c>
      <c r="W317" t="s">
        <v>879</v>
      </c>
      <c r="X317" t="s">
        <v>880</v>
      </c>
      <c r="Y317" t="s">
        <v>241</v>
      </c>
      <c r="Z317" t="s">
        <v>241</v>
      </c>
      <c r="AC317" t="s">
        <v>41</v>
      </c>
      <c r="AD317" t="s">
        <v>42</v>
      </c>
    </row>
    <row r="318" spans="3:30" x14ac:dyDescent="0.25">
      <c r="C318" s="32" t="s">
        <v>198</v>
      </c>
      <c r="D318" s="32" t="s">
        <v>543</v>
      </c>
      <c r="E318" s="32" t="s">
        <v>881</v>
      </c>
      <c r="F318">
        <v>475</v>
      </c>
      <c r="G318" t="s">
        <v>875</v>
      </c>
      <c r="H318" t="s">
        <v>876</v>
      </c>
      <c r="I318" t="s">
        <v>882</v>
      </c>
      <c r="K318" t="s">
        <v>84</v>
      </c>
      <c r="L318" t="s">
        <v>55</v>
      </c>
      <c r="M318" t="s">
        <v>36</v>
      </c>
      <c r="N318" s="8">
        <v>45198</v>
      </c>
      <c r="O318" s="8">
        <v>46022</v>
      </c>
      <c r="P318" s="8">
        <v>46022</v>
      </c>
      <c r="Q318" t="s">
        <v>37</v>
      </c>
      <c r="Y318" t="s">
        <v>872</v>
      </c>
      <c r="Z318" t="s">
        <v>872</v>
      </c>
      <c r="AC318" t="s">
        <v>41</v>
      </c>
      <c r="AD318" t="s">
        <v>42</v>
      </c>
    </row>
    <row r="319" spans="3:30" x14ac:dyDescent="0.25">
      <c r="C319" s="32" t="s">
        <v>104</v>
      </c>
      <c r="D319" s="32" t="s">
        <v>749</v>
      </c>
      <c r="E319" s="32" t="s">
        <v>883</v>
      </c>
      <c r="F319">
        <v>1400</v>
      </c>
      <c r="G319" t="s">
        <v>875</v>
      </c>
      <c r="H319" t="s">
        <v>876</v>
      </c>
      <c r="I319" t="s">
        <v>884</v>
      </c>
      <c r="K319" t="s">
        <v>84</v>
      </c>
      <c r="L319" t="s">
        <v>55</v>
      </c>
      <c r="M319" t="s">
        <v>36</v>
      </c>
      <c r="N319" s="8">
        <v>45198</v>
      </c>
      <c r="O319" s="8">
        <v>45805</v>
      </c>
      <c r="P319" s="8">
        <v>45805</v>
      </c>
      <c r="Q319" t="s">
        <v>47</v>
      </c>
      <c r="R319" t="s">
        <v>885</v>
      </c>
      <c r="S319" t="s">
        <v>886</v>
      </c>
      <c r="T319" t="s">
        <v>886</v>
      </c>
      <c r="U319" t="s">
        <v>254</v>
      </c>
      <c r="W319" t="s">
        <v>887</v>
      </c>
      <c r="X319" t="s">
        <v>888</v>
      </c>
      <c r="Y319" t="s">
        <v>241</v>
      </c>
      <c r="Z319" t="s">
        <v>241</v>
      </c>
      <c r="AC319" t="s">
        <v>41</v>
      </c>
      <c r="AD319" t="s">
        <v>42</v>
      </c>
    </row>
    <row r="320" spans="3:30" x14ac:dyDescent="0.25">
      <c r="C320" s="32" t="s">
        <v>104</v>
      </c>
      <c r="D320" s="32" t="s">
        <v>221</v>
      </c>
      <c r="E320" s="32" t="s">
        <v>874</v>
      </c>
      <c r="F320">
        <v>1400</v>
      </c>
      <c r="G320" t="s">
        <v>875</v>
      </c>
      <c r="H320" t="s">
        <v>876</v>
      </c>
      <c r="I320" t="s">
        <v>889</v>
      </c>
      <c r="K320" t="s">
        <v>84</v>
      </c>
      <c r="L320" t="s">
        <v>55</v>
      </c>
      <c r="M320" t="s">
        <v>36</v>
      </c>
      <c r="N320" s="8">
        <v>45198</v>
      </c>
      <c r="O320" s="8">
        <v>45805</v>
      </c>
      <c r="P320" s="8">
        <v>45805</v>
      </c>
      <c r="Q320" t="s">
        <v>47</v>
      </c>
      <c r="R320" t="s">
        <v>878</v>
      </c>
      <c r="U320" t="s">
        <v>460</v>
      </c>
      <c r="W320" t="s">
        <v>205</v>
      </c>
      <c r="X320" t="s">
        <v>448</v>
      </c>
      <c r="Y320" t="s">
        <v>241</v>
      </c>
      <c r="Z320" t="s">
        <v>241</v>
      </c>
      <c r="AC320" t="s">
        <v>41</v>
      </c>
      <c r="AD320" t="s">
        <v>42</v>
      </c>
    </row>
    <row r="321" spans="3:30" x14ac:dyDescent="0.25">
      <c r="C321" s="32" t="s">
        <v>198</v>
      </c>
      <c r="D321" s="32" t="s">
        <v>543</v>
      </c>
      <c r="E321" s="32" t="s">
        <v>881</v>
      </c>
      <c r="F321">
        <v>475</v>
      </c>
      <c r="G321" t="s">
        <v>875</v>
      </c>
      <c r="H321" t="s">
        <v>876</v>
      </c>
      <c r="I321" t="s">
        <v>890</v>
      </c>
      <c r="K321" t="s">
        <v>84</v>
      </c>
      <c r="L321" t="s">
        <v>55</v>
      </c>
      <c r="M321" t="s">
        <v>36</v>
      </c>
      <c r="N321" s="8">
        <v>45198</v>
      </c>
      <c r="O321" s="8">
        <v>46022</v>
      </c>
      <c r="P321" s="8">
        <v>46022</v>
      </c>
      <c r="Q321" t="s">
        <v>37</v>
      </c>
      <c r="Y321" t="s">
        <v>872</v>
      </c>
      <c r="Z321" t="s">
        <v>872</v>
      </c>
      <c r="AC321" t="s">
        <v>41</v>
      </c>
      <c r="AD321" t="s">
        <v>42</v>
      </c>
    </row>
    <row r="322" spans="3:30" x14ac:dyDescent="0.25">
      <c r="C322" s="32" t="s">
        <v>198</v>
      </c>
      <c r="D322" s="32" t="s">
        <v>543</v>
      </c>
      <c r="E322" s="32" t="s">
        <v>881</v>
      </c>
      <c r="F322">
        <v>475</v>
      </c>
      <c r="G322" t="s">
        <v>875</v>
      </c>
      <c r="H322" t="s">
        <v>876</v>
      </c>
      <c r="I322" t="s">
        <v>891</v>
      </c>
      <c r="K322" t="s">
        <v>84</v>
      </c>
      <c r="L322" t="s">
        <v>55</v>
      </c>
      <c r="M322" t="s">
        <v>36</v>
      </c>
      <c r="N322" s="8">
        <v>45198</v>
      </c>
      <c r="O322" s="8">
        <v>46022</v>
      </c>
      <c r="P322" s="8">
        <v>46022</v>
      </c>
      <c r="Q322" t="s">
        <v>127</v>
      </c>
      <c r="Y322" t="s">
        <v>872</v>
      </c>
      <c r="Z322" t="s">
        <v>872</v>
      </c>
      <c r="AC322" t="s">
        <v>41</v>
      </c>
      <c r="AD322" t="s">
        <v>42</v>
      </c>
    </row>
    <row r="323" spans="3:30" x14ac:dyDescent="0.25">
      <c r="C323" s="32" t="s">
        <v>198</v>
      </c>
      <c r="D323" s="32" t="s">
        <v>543</v>
      </c>
      <c r="E323" s="32" t="s">
        <v>881</v>
      </c>
      <c r="F323">
        <v>475</v>
      </c>
      <c r="G323" t="s">
        <v>875</v>
      </c>
      <c r="H323" t="s">
        <v>876</v>
      </c>
      <c r="I323" t="s">
        <v>892</v>
      </c>
      <c r="K323" t="s">
        <v>84</v>
      </c>
      <c r="L323" t="s">
        <v>55</v>
      </c>
      <c r="M323" t="s">
        <v>36</v>
      </c>
      <c r="N323" s="8">
        <v>45198</v>
      </c>
      <c r="O323" s="8">
        <v>46022</v>
      </c>
      <c r="P323" s="8">
        <v>46022</v>
      </c>
      <c r="Q323" t="s">
        <v>37</v>
      </c>
      <c r="Y323" t="s">
        <v>872</v>
      </c>
      <c r="Z323" t="s">
        <v>872</v>
      </c>
      <c r="AC323" t="s">
        <v>41</v>
      </c>
      <c r="AD323" t="s">
        <v>42</v>
      </c>
    </row>
    <row r="324" spans="3:30" x14ac:dyDescent="0.25">
      <c r="C324" s="32" t="s">
        <v>198</v>
      </c>
      <c r="D324" s="32" t="s">
        <v>543</v>
      </c>
      <c r="E324" s="32" t="s">
        <v>881</v>
      </c>
      <c r="F324">
        <v>475</v>
      </c>
      <c r="G324" t="s">
        <v>875</v>
      </c>
      <c r="H324" t="s">
        <v>876</v>
      </c>
      <c r="I324" t="s">
        <v>893</v>
      </c>
      <c r="K324" t="s">
        <v>84</v>
      </c>
      <c r="L324" t="s">
        <v>55</v>
      </c>
      <c r="M324" t="s">
        <v>36</v>
      </c>
      <c r="N324" s="8">
        <v>45198</v>
      </c>
      <c r="O324" s="8">
        <v>46022</v>
      </c>
      <c r="P324" s="8">
        <v>46022</v>
      </c>
      <c r="Q324" t="s">
        <v>37</v>
      </c>
      <c r="Y324" t="s">
        <v>872</v>
      </c>
      <c r="Z324" t="s">
        <v>872</v>
      </c>
      <c r="AC324" t="s">
        <v>41</v>
      </c>
      <c r="AD324" t="s">
        <v>42</v>
      </c>
    </row>
    <row r="325" spans="3:30" x14ac:dyDescent="0.25">
      <c r="C325" s="32" t="s">
        <v>198</v>
      </c>
      <c r="D325" s="32" t="s">
        <v>543</v>
      </c>
      <c r="E325" s="32" t="s">
        <v>881</v>
      </c>
      <c r="F325">
        <v>475</v>
      </c>
      <c r="G325" t="s">
        <v>875</v>
      </c>
      <c r="H325" t="s">
        <v>876</v>
      </c>
      <c r="I325" t="s">
        <v>894</v>
      </c>
      <c r="K325" t="s">
        <v>84</v>
      </c>
      <c r="L325" t="s">
        <v>55</v>
      </c>
      <c r="M325" t="s">
        <v>36</v>
      </c>
      <c r="N325" s="8">
        <v>45198</v>
      </c>
      <c r="O325" s="8">
        <v>46022</v>
      </c>
      <c r="P325" s="8">
        <v>46022</v>
      </c>
      <c r="Q325" t="s">
        <v>127</v>
      </c>
      <c r="Y325" t="s">
        <v>872</v>
      </c>
      <c r="Z325" t="s">
        <v>872</v>
      </c>
      <c r="AC325" t="s">
        <v>41</v>
      </c>
      <c r="AD325" t="s">
        <v>42</v>
      </c>
    </row>
    <row r="326" spans="3:30" x14ac:dyDescent="0.25">
      <c r="C326" s="32" t="s">
        <v>198</v>
      </c>
      <c r="D326" s="32" t="s">
        <v>543</v>
      </c>
      <c r="E326" s="32" t="s">
        <v>881</v>
      </c>
      <c r="F326">
        <v>475</v>
      </c>
      <c r="G326" t="s">
        <v>875</v>
      </c>
      <c r="H326" t="s">
        <v>876</v>
      </c>
      <c r="I326" t="s">
        <v>895</v>
      </c>
      <c r="K326" t="s">
        <v>84</v>
      </c>
      <c r="L326" t="s">
        <v>55</v>
      </c>
      <c r="M326" t="s">
        <v>36</v>
      </c>
      <c r="N326" s="8">
        <v>45198</v>
      </c>
      <c r="O326" s="8">
        <v>46022</v>
      </c>
      <c r="P326" s="8">
        <v>46022</v>
      </c>
      <c r="Q326" t="s">
        <v>127</v>
      </c>
      <c r="Y326" t="s">
        <v>872</v>
      </c>
      <c r="Z326" t="s">
        <v>872</v>
      </c>
      <c r="AC326" t="s">
        <v>41</v>
      </c>
      <c r="AD326" t="s">
        <v>42</v>
      </c>
    </row>
    <row r="327" spans="3:30" x14ac:dyDescent="0.25">
      <c r="C327" s="32" t="s">
        <v>198</v>
      </c>
      <c r="D327" s="32" t="s">
        <v>543</v>
      </c>
      <c r="E327" s="32" t="s">
        <v>881</v>
      </c>
      <c r="F327">
        <v>475</v>
      </c>
      <c r="G327" t="s">
        <v>875</v>
      </c>
      <c r="H327" t="s">
        <v>876</v>
      </c>
      <c r="I327" t="s">
        <v>896</v>
      </c>
      <c r="K327" t="s">
        <v>84</v>
      </c>
      <c r="L327" t="s">
        <v>55</v>
      </c>
      <c r="M327" t="s">
        <v>36</v>
      </c>
      <c r="N327" s="8">
        <v>45198</v>
      </c>
      <c r="O327" s="8">
        <v>46022</v>
      </c>
      <c r="P327" s="8">
        <v>46022</v>
      </c>
      <c r="Q327" t="s">
        <v>37</v>
      </c>
      <c r="Y327" t="s">
        <v>872</v>
      </c>
      <c r="Z327" t="s">
        <v>872</v>
      </c>
      <c r="AC327" t="s">
        <v>41</v>
      </c>
      <c r="AD327" t="s">
        <v>42</v>
      </c>
    </row>
    <row r="328" spans="3:30" x14ac:dyDescent="0.25">
      <c r="C328" s="32" t="s">
        <v>198</v>
      </c>
      <c r="D328" s="32" t="s">
        <v>543</v>
      </c>
      <c r="E328" s="32" t="s">
        <v>881</v>
      </c>
      <c r="F328">
        <v>475</v>
      </c>
      <c r="G328" t="s">
        <v>875</v>
      </c>
      <c r="H328" t="s">
        <v>876</v>
      </c>
      <c r="I328" t="s">
        <v>897</v>
      </c>
      <c r="K328" t="s">
        <v>84</v>
      </c>
      <c r="L328" t="s">
        <v>55</v>
      </c>
      <c r="M328" t="s">
        <v>36</v>
      </c>
      <c r="N328" s="8">
        <v>45198</v>
      </c>
      <c r="O328" s="8">
        <v>46022</v>
      </c>
      <c r="P328" s="8">
        <v>46022</v>
      </c>
      <c r="Q328" t="s">
        <v>37</v>
      </c>
      <c r="Y328" t="s">
        <v>872</v>
      </c>
      <c r="Z328" t="s">
        <v>872</v>
      </c>
      <c r="AC328" t="s">
        <v>41</v>
      </c>
      <c r="AD328" t="s">
        <v>42</v>
      </c>
    </row>
    <row r="329" spans="3:30" x14ac:dyDescent="0.25">
      <c r="C329" s="32" t="s">
        <v>198</v>
      </c>
      <c r="D329" s="32" t="s">
        <v>543</v>
      </c>
      <c r="E329" s="32" t="s">
        <v>881</v>
      </c>
      <c r="F329">
        <v>475</v>
      </c>
      <c r="G329" t="s">
        <v>875</v>
      </c>
      <c r="H329" t="s">
        <v>876</v>
      </c>
      <c r="I329" t="s">
        <v>898</v>
      </c>
      <c r="K329" t="s">
        <v>84</v>
      </c>
      <c r="L329" t="s">
        <v>55</v>
      </c>
      <c r="M329" t="s">
        <v>36</v>
      </c>
      <c r="N329" s="8">
        <v>45198</v>
      </c>
      <c r="O329" s="8">
        <v>46022</v>
      </c>
      <c r="P329" s="8">
        <v>46022</v>
      </c>
      <c r="Q329" t="s">
        <v>37</v>
      </c>
      <c r="Y329" t="s">
        <v>872</v>
      </c>
      <c r="Z329" t="s">
        <v>872</v>
      </c>
      <c r="AC329" t="s">
        <v>41</v>
      </c>
      <c r="AD329" t="s">
        <v>42</v>
      </c>
    </row>
    <row r="330" spans="3:30" x14ac:dyDescent="0.25">
      <c r="C330" s="32" t="s">
        <v>198</v>
      </c>
      <c r="D330" s="32" t="s">
        <v>543</v>
      </c>
      <c r="E330" s="32" t="s">
        <v>881</v>
      </c>
      <c r="F330">
        <v>475</v>
      </c>
      <c r="G330" t="s">
        <v>875</v>
      </c>
      <c r="H330" t="s">
        <v>876</v>
      </c>
      <c r="I330" t="s">
        <v>899</v>
      </c>
      <c r="K330" t="s">
        <v>84</v>
      </c>
      <c r="L330" t="s">
        <v>55</v>
      </c>
      <c r="M330" t="s">
        <v>36</v>
      </c>
      <c r="N330" s="8">
        <v>45198</v>
      </c>
      <c r="O330" s="8">
        <v>46022</v>
      </c>
      <c r="P330" s="8">
        <v>46022</v>
      </c>
      <c r="Q330" t="s">
        <v>127</v>
      </c>
      <c r="Y330" t="s">
        <v>872</v>
      </c>
      <c r="Z330" t="s">
        <v>872</v>
      </c>
      <c r="AC330" t="s">
        <v>41</v>
      </c>
      <c r="AD330" t="s">
        <v>42</v>
      </c>
    </row>
    <row r="331" spans="3:30" x14ac:dyDescent="0.25">
      <c r="C331" s="32" t="s">
        <v>198</v>
      </c>
      <c r="D331" s="32" t="s">
        <v>543</v>
      </c>
      <c r="E331" s="32" t="s">
        <v>881</v>
      </c>
      <c r="F331">
        <v>475</v>
      </c>
      <c r="G331" t="s">
        <v>875</v>
      </c>
      <c r="H331" t="s">
        <v>876</v>
      </c>
      <c r="I331" t="s">
        <v>900</v>
      </c>
      <c r="K331" t="s">
        <v>84</v>
      </c>
      <c r="L331" t="s">
        <v>55</v>
      </c>
      <c r="M331" t="s">
        <v>36</v>
      </c>
      <c r="N331" s="8">
        <v>45198</v>
      </c>
      <c r="O331" s="8">
        <v>46022</v>
      </c>
      <c r="P331" s="8">
        <v>46022</v>
      </c>
      <c r="Q331" t="s">
        <v>37</v>
      </c>
      <c r="Y331" t="s">
        <v>872</v>
      </c>
      <c r="Z331" t="s">
        <v>872</v>
      </c>
      <c r="AC331" t="s">
        <v>41</v>
      </c>
      <c r="AD331" t="s">
        <v>42</v>
      </c>
    </row>
    <row r="332" spans="3:30" x14ac:dyDescent="0.25">
      <c r="C332" s="32" t="s">
        <v>198</v>
      </c>
      <c r="D332" s="32" t="s">
        <v>543</v>
      </c>
      <c r="E332" s="32" t="s">
        <v>881</v>
      </c>
      <c r="F332">
        <v>475</v>
      </c>
      <c r="G332" t="s">
        <v>875</v>
      </c>
      <c r="H332" t="s">
        <v>876</v>
      </c>
      <c r="I332" t="s">
        <v>901</v>
      </c>
      <c r="K332" t="s">
        <v>84</v>
      </c>
      <c r="L332" t="s">
        <v>55</v>
      </c>
      <c r="M332" t="s">
        <v>36</v>
      </c>
      <c r="N332" s="8">
        <v>45198</v>
      </c>
      <c r="O332" s="8">
        <v>46022</v>
      </c>
      <c r="P332" s="8">
        <v>46022</v>
      </c>
      <c r="Q332" t="s">
        <v>37</v>
      </c>
      <c r="Y332" t="s">
        <v>872</v>
      </c>
      <c r="Z332" t="s">
        <v>872</v>
      </c>
      <c r="AC332" t="s">
        <v>41</v>
      </c>
      <c r="AD332" t="s">
        <v>42</v>
      </c>
    </row>
    <row r="333" spans="3:30" x14ac:dyDescent="0.25">
      <c r="C333" s="32" t="s">
        <v>755</v>
      </c>
      <c r="D333" s="32" t="s">
        <v>762</v>
      </c>
      <c r="E333" s="32" t="s">
        <v>902</v>
      </c>
      <c r="F333">
        <v>40</v>
      </c>
      <c r="G333" t="s">
        <v>875</v>
      </c>
      <c r="H333" t="s">
        <v>903</v>
      </c>
      <c r="I333" t="s">
        <v>904</v>
      </c>
      <c r="K333" t="s">
        <v>84</v>
      </c>
      <c r="L333" t="s">
        <v>55</v>
      </c>
      <c r="M333" t="s">
        <v>36</v>
      </c>
      <c r="N333" s="8">
        <v>45632</v>
      </c>
      <c r="O333" s="8">
        <v>45805</v>
      </c>
      <c r="P333" s="8">
        <v>45805</v>
      </c>
      <c r="Q333" t="s">
        <v>64</v>
      </c>
      <c r="R333" t="s">
        <v>905</v>
      </c>
      <c r="W333" t="s">
        <v>906</v>
      </c>
      <c r="Y333" t="s">
        <v>241</v>
      </c>
      <c r="Z333" t="s">
        <v>241</v>
      </c>
      <c r="AC333" t="s">
        <v>64</v>
      </c>
      <c r="AD333" t="s">
        <v>42</v>
      </c>
    </row>
    <row r="334" spans="3:30" x14ac:dyDescent="0.25">
      <c r="C334" s="32" t="s">
        <v>755</v>
      </c>
      <c r="D334" s="32" t="s">
        <v>762</v>
      </c>
      <c r="E334" s="32" t="s">
        <v>902</v>
      </c>
      <c r="F334">
        <v>40</v>
      </c>
      <c r="G334" t="s">
        <v>875</v>
      </c>
      <c r="H334" t="s">
        <v>903</v>
      </c>
      <c r="I334" t="s">
        <v>907</v>
      </c>
      <c r="K334" t="s">
        <v>84</v>
      </c>
      <c r="L334" t="s">
        <v>55</v>
      </c>
      <c r="M334" t="s">
        <v>36</v>
      </c>
      <c r="N334" s="8">
        <v>45632</v>
      </c>
      <c r="O334" s="8"/>
      <c r="P334" s="8"/>
      <c r="Q334" t="s">
        <v>64</v>
      </c>
      <c r="AC334" t="s">
        <v>64</v>
      </c>
      <c r="AD334" t="s">
        <v>42</v>
      </c>
    </row>
    <row r="335" spans="3:30" x14ac:dyDescent="0.25">
      <c r="C335" s="32" t="s">
        <v>755</v>
      </c>
      <c r="D335" s="32" t="s">
        <v>762</v>
      </c>
      <c r="E335" s="32" t="s">
        <v>902</v>
      </c>
      <c r="F335">
        <v>40</v>
      </c>
      <c r="G335" t="s">
        <v>875</v>
      </c>
      <c r="H335" t="s">
        <v>903</v>
      </c>
      <c r="I335" t="s">
        <v>877</v>
      </c>
      <c r="K335" t="s">
        <v>84</v>
      </c>
      <c r="L335" t="s">
        <v>55</v>
      </c>
      <c r="M335" t="s">
        <v>36</v>
      </c>
      <c r="N335" s="8">
        <v>45632</v>
      </c>
      <c r="O335" s="8"/>
      <c r="P335" s="8"/>
      <c r="Q335" t="s">
        <v>64</v>
      </c>
      <c r="R335" t="s">
        <v>878</v>
      </c>
      <c r="W335" t="s">
        <v>879</v>
      </c>
      <c r="AC335" t="s">
        <v>64</v>
      </c>
      <c r="AD335" t="s">
        <v>42</v>
      </c>
    </row>
    <row r="336" spans="3:30" x14ac:dyDescent="0.25">
      <c r="C336" s="32" t="s">
        <v>755</v>
      </c>
      <c r="D336" s="32" t="s">
        <v>762</v>
      </c>
      <c r="E336" s="32" t="s">
        <v>902</v>
      </c>
      <c r="F336">
        <v>40</v>
      </c>
      <c r="G336" t="s">
        <v>875</v>
      </c>
      <c r="H336" t="s">
        <v>903</v>
      </c>
      <c r="I336" t="s">
        <v>882</v>
      </c>
      <c r="K336" t="s">
        <v>84</v>
      </c>
      <c r="L336" t="s">
        <v>55</v>
      </c>
      <c r="M336" t="s">
        <v>36</v>
      </c>
      <c r="N336" s="8">
        <v>45632</v>
      </c>
      <c r="O336" s="8">
        <v>46022</v>
      </c>
      <c r="P336" s="8">
        <v>46022</v>
      </c>
      <c r="Q336" t="s">
        <v>64</v>
      </c>
      <c r="Y336" t="s">
        <v>872</v>
      </c>
      <c r="Z336" t="s">
        <v>872</v>
      </c>
      <c r="AC336" t="s">
        <v>64</v>
      </c>
      <c r="AD336" t="s">
        <v>42</v>
      </c>
    </row>
    <row r="337" spans="3:30" x14ac:dyDescent="0.25">
      <c r="C337" s="32" t="s">
        <v>755</v>
      </c>
      <c r="D337" s="32" t="s">
        <v>762</v>
      </c>
      <c r="E337" s="32" t="s">
        <v>902</v>
      </c>
      <c r="F337">
        <v>40</v>
      </c>
      <c r="G337" t="s">
        <v>875</v>
      </c>
      <c r="H337" t="s">
        <v>903</v>
      </c>
      <c r="I337" t="s">
        <v>884</v>
      </c>
      <c r="K337" t="s">
        <v>84</v>
      </c>
      <c r="L337" t="s">
        <v>55</v>
      </c>
      <c r="M337" t="s">
        <v>36</v>
      </c>
      <c r="N337" s="8">
        <v>45632</v>
      </c>
      <c r="O337" s="8"/>
      <c r="P337" s="8"/>
      <c r="Q337" t="s">
        <v>64</v>
      </c>
      <c r="R337" t="s">
        <v>885</v>
      </c>
      <c r="S337" t="s">
        <v>886</v>
      </c>
      <c r="T337" t="s">
        <v>886</v>
      </c>
      <c r="W337" t="s">
        <v>887</v>
      </c>
      <c r="AC337" t="s">
        <v>64</v>
      </c>
      <c r="AD337" t="s">
        <v>42</v>
      </c>
    </row>
    <row r="338" spans="3:30" x14ac:dyDescent="0.25">
      <c r="C338" s="32" t="s">
        <v>755</v>
      </c>
      <c r="D338" s="32" t="s">
        <v>762</v>
      </c>
      <c r="E338" s="32" t="s">
        <v>902</v>
      </c>
      <c r="F338">
        <v>40</v>
      </c>
      <c r="G338" t="s">
        <v>875</v>
      </c>
      <c r="H338" t="s">
        <v>903</v>
      </c>
      <c r="I338" t="s">
        <v>908</v>
      </c>
      <c r="K338" t="s">
        <v>84</v>
      </c>
      <c r="L338" t="s">
        <v>55</v>
      </c>
      <c r="M338" t="s">
        <v>36</v>
      </c>
      <c r="N338" s="8">
        <v>45632</v>
      </c>
      <c r="O338" s="8"/>
      <c r="P338" s="8"/>
      <c r="Q338" t="s">
        <v>64</v>
      </c>
      <c r="AC338" t="s">
        <v>64</v>
      </c>
      <c r="AD338" t="s">
        <v>42</v>
      </c>
    </row>
    <row r="339" spans="3:30" x14ac:dyDescent="0.25">
      <c r="C339" s="32" t="s">
        <v>755</v>
      </c>
      <c r="D339" s="32" t="s">
        <v>762</v>
      </c>
      <c r="E339" s="32" t="s">
        <v>902</v>
      </c>
      <c r="F339">
        <v>40</v>
      </c>
      <c r="G339" t="s">
        <v>875</v>
      </c>
      <c r="H339" t="s">
        <v>903</v>
      </c>
      <c r="I339" t="s">
        <v>889</v>
      </c>
      <c r="K339" t="s">
        <v>84</v>
      </c>
      <c r="L339" t="s">
        <v>55</v>
      </c>
      <c r="M339" t="s">
        <v>36</v>
      </c>
      <c r="N339" s="8">
        <v>45632</v>
      </c>
      <c r="O339" s="8"/>
      <c r="P339" s="8"/>
      <c r="Q339" t="s">
        <v>64</v>
      </c>
      <c r="R339" t="s">
        <v>878</v>
      </c>
      <c r="W339" t="s">
        <v>205</v>
      </c>
      <c r="AC339" t="s">
        <v>64</v>
      </c>
      <c r="AD339" t="s">
        <v>42</v>
      </c>
    </row>
    <row r="340" spans="3:30" x14ac:dyDescent="0.25">
      <c r="C340" s="32" t="s">
        <v>755</v>
      </c>
      <c r="D340" s="32" t="s">
        <v>762</v>
      </c>
      <c r="E340" s="32" t="s">
        <v>902</v>
      </c>
      <c r="F340">
        <v>40</v>
      </c>
      <c r="G340" t="s">
        <v>875</v>
      </c>
      <c r="H340" t="s">
        <v>903</v>
      </c>
      <c r="I340" t="s">
        <v>909</v>
      </c>
      <c r="K340" t="s">
        <v>84</v>
      </c>
      <c r="L340" t="s">
        <v>55</v>
      </c>
      <c r="M340" t="s">
        <v>36</v>
      </c>
      <c r="N340" s="8">
        <v>45632</v>
      </c>
      <c r="O340" s="8"/>
      <c r="P340" s="8"/>
      <c r="Q340" t="s">
        <v>64</v>
      </c>
      <c r="AC340" t="s">
        <v>64</v>
      </c>
      <c r="AD340" t="s">
        <v>42</v>
      </c>
    </row>
    <row r="341" spans="3:30" x14ac:dyDescent="0.25">
      <c r="C341" s="32" t="s">
        <v>755</v>
      </c>
      <c r="D341" s="32" t="s">
        <v>762</v>
      </c>
      <c r="E341" s="32" t="s">
        <v>902</v>
      </c>
      <c r="F341">
        <v>40</v>
      </c>
      <c r="G341" t="s">
        <v>875</v>
      </c>
      <c r="H341" t="s">
        <v>903</v>
      </c>
      <c r="I341" t="s">
        <v>890</v>
      </c>
      <c r="K341" t="s">
        <v>84</v>
      </c>
      <c r="L341" t="s">
        <v>55</v>
      </c>
      <c r="M341" t="s">
        <v>36</v>
      </c>
      <c r="N341" s="8">
        <v>45632</v>
      </c>
      <c r="O341" s="8">
        <v>46022</v>
      </c>
      <c r="P341" s="8">
        <v>46022</v>
      </c>
      <c r="Q341" t="s">
        <v>64</v>
      </c>
      <c r="Y341" t="s">
        <v>872</v>
      </c>
      <c r="Z341" t="s">
        <v>872</v>
      </c>
      <c r="AC341" t="s">
        <v>64</v>
      </c>
      <c r="AD341" t="s">
        <v>42</v>
      </c>
    </row>
    <row r="342" spans="3:30" x14ac:dyDescent="0.25">
      <c r="C342" s="32" t="s">
        <v>755</v>
      </c>
      <c r="D342" s="32" t="s">
        <v>762</v>
      </c>
      <c r="E342" s="32" t="s">
        <v>902</v>
      </c>
      <c r="F342">
        <v>40</v>
      </c>
      <c r="G342" t="s">
        <v>875</v>
      </c>
      <c r="H342" t="s">
        <v>903</v>
      </c>
      <c r="I342" t="s">
        <v>891</v>
      </c>
      <c r="K342" t="s">
        <v>84</v>
      </c>
      <c r="L342" t="s">
        <v>55</v>
      </c>
      <c r="M342" t="s">
        <v>36</v>
      </c>
      <c r="N342" s="8">
        <v>45632</v>
      </c>
      <c r="O342" s="8">
        <v>46022</v>
      </c>
      <c r="P342" s="8">
        <v>46022</v>
      </c>
      <c r="Q342" t="s">
        <v>64</v>
      </c>
      <c r="Y342" t="s">
        <v>872</v>
      </c>
      <c r="Z342" t="s">
        <v>872</v>
      </c>
      <c r="AC342" t="s">
        <v>64</v>
      </c>
      <c r="AD342" t="s">
        <v>42</v>
      </c>
    </row>
    <row r="343" spans="3:30" x14ac:dyDescent="0.25">
      <c r="C343" s="32" t="s">
        <v>755</v>
      </c>
      <c r="D343" s="32" t="s">
        <v>762</v>
      </c>
      <c r="E343" s="32" t="s">
        <v>902</v>
      </c>
      <c r="F343">
        <v>40</v>
      </c>
      <c r="G343" t="s">
        <v>875</v>
      </c>
      <c r="H343" t="s">
        <v>903</v>
      </c>
      <c r="I343" t="s">
        <v>892</v>
      </c>
      <c r="K343" t="s">
        <v>84</v>
      </c>
      <c r="L343" t="s">
        <v>55</v>
      </c>
      <c r="M343" t="s">
        <v>36</v>
      </c>
      <c r="N343" s="8">
        <v>45632</v>
      </c>
      <c r="O343" s="8">
        <v>46022</v>
      </c>
      <c r="P343" s="8">
        <v>46022</v>
      </c>
      <c r="Q343" t="s">
        <v>64</v>
      </c>
      <c r="Y343" t="s">
        <v>872</v>
      </c>
      <c r="Z343" t="s">
        <v>872</v>
      </c>
      <c r="AC343" t="s">
        <v>64</v>
      </c>
      <c r="AD343" t="s">
        <v>42</v>
      </c>
    </row>
    <row r="344" spans="3:30" x14ac:dyDescent="0.25">
      <c r="C344" s="32" t="s">
        <v>755</v>
      </c>
      <c r="D344" s="32" t="s">
        <v>762</v>
      </c>
      <c r="E344" s="32" t="s">
        <v>902</v>
      </c>
      <c r="F344">
        <v>40</v>
      </c>
      <c r="G344" t="s">
        <v>875</v>
      </c>
      <c r="H344" t="s">
        <v>903</v>
      </c>
      <c r="I344" t="s">
        <v>893</v>
      </c>
      <c r="K344" t="s">
        <v>84</v>
      </c>
      <c r="L344" t="s">
        <v>55</v>
      </c>
      <c r="M344" t="s">
        <v>36</v>
      </c>
      <c r="N344" s="8">
        <v>45632</v>
      </c>
      <c r="O344" s="8">
        <v>46022</v>
      </c>
      <c r="P344" s="8">
        <v>46022</v>
      </c>
      <c r="Q344" t="s">
        <v>64</v>
      </c>
      <c r="Y344" t="s">
        <v>872</v>
      </c>
      <c r="Z344" t="s">
        <v>872</v>
      </c>
      <c r="AC344" t="s">
        <v>64</v>
      </c>
      <c r="AD344" t="s">
        <v>42</v>
      </c>
    </row>
    <row r="345" spans="3:30" x14ac:dyDescent="0.25">
      <c r="C345" s="32" t="s">
        <v>755</v>
      </c>
      <c r="D345" s="32" t="s">
        <v>762</v>
      </c>
      <c r="E345" s="32" t="s">
        <v>902</v>
      </c>
      <c r="F345">
        <v>40</v>
      </c>
      <c r="G345" t="s">
        <v>875</v>
      </c>
      <c r="H345" t="s">
        <v>903</v>
      </c>
      <c r="I345" t="s">
        <v>894</v>
      </c>
      <c r="K345" t="s">
        <v>84</v>
      </c>
      <c r="L345" t="s">
        <v>55</v>
      </c>
      <c r="M345" t="s">
        <v>36</v>
      </c>
      <c r="N345" s="8">
        <v>45632</v>
      </c>
      <c r="O345" s="8">
        <v>46022</v>
      </c>
      <c r="P345" s="8">
        <v>46022</v>
      </c>
      <c r="Q345" t="s">
        <v>64</v>
      </c>
      <c r="Y345" t="s">
        <v>872</v>
      </c>
      <c r="Z345" t="s">
        <v>872</v>
      </c>
      <c r="AC345" t="s">
        <v>64</v>
      </c>
      <c r="AD345" t="s">
        <v>42</v>
      </c>
    </row>
    <row r="346" spans="3:30" x14ac:dyDescent="0.25">
      <c r="C346" s="32" t="s">
        <v>755</v>
      </c>
      <c r="D346" s="32" t="s">
        <v>762</v>
      </c>
      <c r="E346" s="32" t="s">
        <v>902</v>
      </c>
      <c r="F346">
        <v>40</v>
      </c>
      <c r="G346" t="s">
        <v>875</v>
      </c>
      <c r="H346" t="s">
        <v>903</v>
      </c>
      <c r="I346" t="s">
        <v>895</v>
      </c>
      <c r="K346" t="s">
        <v>84</v>
      </c>
      <c r="L346" t="s">
        <v>55</v>
      </c>
      <c r="M346" t="s">
        <v>36</v>
      </c>
      <c r="N346" s="8">
        <v>45632</v>
      </c>
      <c r="O346" s="8">
        <v>46022</v>
      </c>
      <c r="P346" s="8">
        <v>46022</v>
      </c>
      <c r="Q346" t="s">
        <v>64</v>
      </c>
      <c r="Y346" t="s">
        <v>872</v>
      </c>
      <c r="Z346" t="s">
        <v>872</v>
      </c>
      <c r="AC346" t="s">
        <v>64</v>
      </c>
      <c r="AD346" t="s">
        <v>42</v>
      </c>
    </row>
    <row r="347" spans="3:30" x14ac:dyDescent="0.25">
      <c r="C347" s="32" t="s">
        <v>755</v>
      </c>
      <c r="D347" s="32" t="s">
        <v>762</v>
      </c>
      <c r="E347" s="32" t="s">
        <v>902</v>
      </c>
      <c r="F347">
        <v>40</v>
      </c>
      <c r="G347" t="s">
        <v>875</v>
      </c>
      <c r="H347" t="s">
        <v>903</v>
      </c>
      <c r="I347" t="s">
        <v>896</v>
      </c>
      <c r="K347" t="s">
        <v>84</v>
      </c>
      <c r="L347" t="s">
        <v>55</v>
      </c>
      <c r="M347" t="s">
        <v>36</v>
      </c>
      <c r="N347" s="8">
        <v>45632</v>
      </c>
      <c r="O347" s="8">
        <v>46022</v>
      </c>
      <c r="P347" s="8">
        <v>46022</v>
      </c>
      <c r="Q347" t="s">
        <v>64</v>
      </c>
      <c r="Y347" t="s">
        <v>872</v>
      </c>
      <c r="Z347" t="s">
        <v>872</v>
      </c>
      <c r="AC347" t="s">
        <v>64</v>
      </c>
      <c r="AD347" t="s">
        <v>42</v>
      </c>
    </row>
    <row r="348" spans="3:30" x14ac:dyDescent="0.25">
      <c r="C348" s="32" t="s">
        <v>755</v>
      </c>
      <c r="D348" s="32" t="s">
        <v>762</v>
      </c>
      <c r="E348" s="32" t="s">
        <v>902</v>
      </c>
      <c r="F348">
        <v>40</v>
      </c>
      <c r="G348" t="s">
        <v>875</v>
      </c>
      <c r="H348" t="s">
        <v>903</v>
      </c>
      <c r="I348" t="s">
        <v>897</v>
      </c>
      <c r="K348" t="s">
        <v>84</v>
      </c>
      <c r="L348" t="s">
        <v>55</v>
      </c>
      <c r="M348" t="s">
        <v>36</v>
      </c>
      <c r="N348" s="8">
        <v>45632</v>
      </c>
      <c r="O348" s="8">
        <v>46022</v>
      </c>
      <c r="P348" s="8">
        <v>46022</v>
      </c>
      <c r="Q348" t="s">
        <v>64</v>
      </c>
      <c r="Y348" t="s">
        <v>872</v>
      </c>
      <c r="Z348" t="s">
        <v>872</v>
      </c>
      <c r="AC348" t="s">
        <v>64</v>
      </c>
      <c r="AD348" t="s">
        <v>42</v>
      </c>
    </row>
    <row r="349" spans="3:30" x14ac:dyDescent="0.25">
      <c r="C349" s="32" t="s">
        <v>755</v>
      </c>
      <c r="D349" s="32" t="s">
        <v>762</v>
      </c>
      <c r="E349" s="32" t="s">
        <v>902</v>
      </c>
      <c r="F349">
        <v>40</v>
      </c>
      <c r="G349" t="s">
        <v>875</v>
      </c>
      <c r="H349" t="s">
        <v>903</v>
      </c>
      <c r="I349" t="s">
        <v>898</v>
      </c>
      <c r="K349" t="s">
        <v>84</v>
      </c>
      <c r="L349" t="s">
        <v>55</v>
      </c>
      <c r="M349" t="s">
        <v>36</v>
      </c>
      <c r="N349" s="8">
        <v>45632</v>
      </c>
      <c r="O349" s="8">
        <v>46022</v>
      </c>
      <c r="P349" s="8">
        <v>46022</v>
      </c>
      <c r="Q349" t="s">
        <v>64</v>
      </c>
      <c r="Y349" t="s">
        <v>872</v>
      </c>
      <c r="Z349" t="s">
        <v>872</v>
      </c>
      <c r="AC349" t="s">
        <v>64</v>
      </c>
      <c r="AD349" t="s">
        <v>42</v>
      </c>
    </row>
    <row r="350" spans="3:30" x14ac:dyDescent="0.25">
      <c r="C350" s="32" t="s">
        <v>755</v>
      </c>
      <c r="D350" s="32" t="s">
        <v>762</v>
      </c>
      <c r="E350" s="32" t="s">
        <v>902</v>
      </c>
      <c r="F350">
        <v>40</v>
      </c>
      <c r="G350" t="s">
        <v>875</v>
      </c>
      <c r="H350" t="s">
        <v>903</v>
      </c>
      <c r="I350" t="s">
        <v>899</v>
      </c>
      <c r="K350" t="s">
        <v>84</v>
      </c>
      <c r="L350" t="s">
        <v>55</v>
      </c>
      <c r="M350" t="s">
        <v>36</v>
      </c>
      <c r="N350" s="8">
        <v>45632</v>
      </c>
      <c r="O350" s="8">
        <v>46022</v>
      </c>
      <c r="P350" s="8">
        <v>46022</v>
      </c>
      <c r="Q350" t="s">
        <v>64</v>
      </c>
      <c r="Y350" t="s">
        <v>872</v>
      </c>
      <c r="Z350" t="s">
        <v>872</v>
      </c>
      <c r="AC350" t="s">
        <v>64</v>
      </c>
      <c r="AD350" t="s">
        <v>42</v>
      </c>
    </row>
    <row r="351" spans="3:30" x14ac:dyDescent="0.25">
      <c r="C351" s="32" t="s">
        <v>755</v>
      </c>
      <c r="D351" s="32" t="s">
        <v>762</v>
      </c>
      <c r="E351" s="32" t="s">
        <v>902</v>
      </c>
      <c r="F351">
        <v>40</v>
      </c>
      <c r="G351" t="s">
        <v>875</v>
      </c>
      <c r="H351" t="s">
        <v>903</v>
      </c>
      <c r="I351" t="s">
        <v>900</v>
      </c>
      <c r="K351" t="s">
        <v>84</v>
      </c>
      <c r="L351" t="s">
        <v>55</v>
      </c>
      <c r="M351" t="s">
        <v>36</v>
      </c>
      <c r="N351" s="8">
        <v>45632</v>
      </c>
      <c r="O351" s="8">
        <v>46022</v>
      </c>
      <c r="P351" s="8">
        <v>46022</v>
      </c>
      <c r="Q351" t="s">
        <v>64</v>
      </c>
      <c r="Y351" t="s">
        <v>872</v>
      </c>
      <c r="Z351" t="s">
        <v>872</v>
      </c>
      <c r="AC351" t="s">
        <v>64</v>
      </c>
      <c r="AD351" t="s">
        <v>42</v>
      </c>
    </row>
    <row r="352" spans="3:30" x14ac:dyDescent="0.25">
      <c r="C352" s="32" t="s">
        <v>755</v>
      </c>
      <c r="D352" s="32" t="s">
        <v>762</v>
      </c>
      <c r="E352" s="32" t="s">
        <v>902</v>
      </c>
      <c r="F352">
        <v>40</v>
      </c>
      <c r="G352" t="s">
        <v>875</v>
      </c>
      <c r="H352" t="s">
        <v>903</v>
      </c>
      <c r="I352" t="s">
        <v>901</v>
      </c>
      <c r="K352" t="s">
        <v>84</v>
      </c>
      <c r="L352" t="s">
        <v>55</v>
      </c>
      <c r="M352" t="s">
        <v>36</v>
      </c>
      <c r="N352" s="8">
        <v>45632</v>
      </c>
      <c r="O352" s="8">
        <v>46022</v>
      </c>
      <c r="P352" s="8">
        <v>46022</v>
      </c>
      <c r="Q352" t="s">
        <v>64</v>
      </c>
      <c r="Y352" t="s">
        <v>872</v>
      </c>
      <c r="Z352" t="s">
        <v>872</v>
      </c>
      <c r="AC352" t="s">
        <v>64</v>
      </c>
      <c r="AD352" t="s">
        <v>42</v>
      </c>
    </row>
    <row r="353" spans="3:30" x14ac:dyDescent="0.25">
      <c r="C353" s="32" t="s">
        <v>755</v>
      </c>
      <c r="D353" s="32" t="s">
        <v>762</v>
      </c>
      <c r="E353" s="32" t="s">
        <v>902</v>
      </c>
      <c r="F353">
        <v>40</v>
      </c>
      <c r="G353" t="s">
        <v>875</v>
      </c>
      <c r="H353" t="s">
        <v>903</v>
      </c>
      <c r="I353" t="s">
        <v>910</v>
      </c>
      <c r="K353" t="s">
        <v>84</v>
      </c>
      <c r="L353" t="s">
        <v>55</v>
      </c>
      <c r="M353" t="s">
        <v>36</v>
      </c>
      <c r="N353" s="8">
        <v>45632</v>
      </c>
      <c r="O353" s="8"/>
      <c r="P353" s="8"/>
      <c r="Q353" t="s">
        <v>64</v>
      </c>
      <c r="AC353" t="s">
        <v>64</v>
      </c>
      <c r="AD353" t="s">
        <v>42</v>
      </c>
    </row>
    <row r="354" spans="3:30" x14ac:dyDescent="0.25">
      <c r="F354">
        <v>1050</v>
      </c>
      <c r="G354" t="s">
        <v>911</v>
      </c>
      <c r="H354" t="s">
        <v>912</v>
      </c>
      <c r="I354" t="s">
        <v>913</v>
      </c>
      <c r="K354" t="s">
        <v>340</v>
      </c>
      <c r="L354" t="s">
        <v>35</v>
      </c>
      <c r="M354" t="s">
        <v>36</v>
      </c>
      <c r="N354" s="8">
        <v>45786</v>
      </c>
      <c r="O354" s="8"/>
      <c r="P354" s="8"/>
      <c r="Q354" t="s">
        <v>37</v>
      </c>
      <c r="AC354" t="s">
        <v>41</v>
      </c>
      <c r="AD354" t="s">
        <v>42</v>
      </c>
    </row>
    <row r="355" spans="3:30" x14ac:dyDescent="0.25">
      <c r="C355" s="32" t="s">
        <v>755</v>
      </c>
      <c r="D355" s="32" t="s">
        <v>105</v>
      </c>
      <c r="E355" s="32" t="s">
        <v>914</v>
      </c>
      <c r="F355">
        <v>0</v>
      </c>
      <c r="G355" t="s">
        <v>915</v>
      </c>
      <c r="H355" t="s">
        <v>916</v>
      </c>
      <c r="I355" t="s">
        <v>917</v>
      </c>
      <c r="K355" t="s">
        <v>126</v>
      </c>
      <c r="L355" t="s">
        <v>35</v>
      </c>
      <c r="M355" t="s">
        <v>36</v>
      </c>
      <c r="N355" s="8">
        <v>45685</v>
      </c>
      <c r="O355" s="8"/>
      <c r="P355" s="8"/>
      <c r="Q355" t="s">
        <v>37</v>
      </c>
      <c r="X355" t="s">
        <v>918</v>
      </c>
      <c r="AC355" t="s">
        <v>41</v>
      </c>
      <c r="AD355" t="s">
        <v>42</v>
      </c>
    </row>
    <row r="356" spans="3:30" x14ac:dyDescent="0.25">
      <c r="C356" s="32" t="s">
        <v>755</v>
      </c>
      <c r="D356" s="32" t="s">
        <v>105</v>
      </c>
      <c r="E356" s="32" t="s">
        <v>914</v>
      </c>
      <c r="F356">
        <v>0</v>
      </c>
      <c r="G356" t="s">
        <v>915</v>
      </c>
      <c r="H356" t="s">
        <v>916</v>
      </c>
      <c r="I356" t="s">
        <v>919</v>
      </c>
      <c r="K356" t="s">
        <v>126</v>
      </c>
      <c r="L356" t="s">
        <v>35</v>
      </c>
      <c r="M356" t="s">
        <v>36</v>
      </c>
      <c r="N356" s="8">
        <v>45685</v>
      </c>
      <c r="O356" s="8"/>
      <c r="P356" s="8"/>
      <c r="Q356" t="s">
        <v>37</v>
      </c>
      <c r="X356" t="s">
        <v>918</v>
      </c>
      <c r="AC356" t="s">
        <v>41</v>
      </c>
      <c r="AD356" t="s">
        <v>42</v>
      </c>
    </row>
    <row r="357" spans="3:30" x14ac:dyDescent="0.25">
      <c r="C357" s="32" t="s">
        <v>104</v>
      </c>
      <c r="D357" s="32" t="s">
        <v>79</v>
      </c>
      <c r="E357" s="32" t="s">
        <v>920</v>
      </c>
      <c r="F357">
        <v>4950</v>
      </c>
      <c r="G357" t="s">
        <v>915</v>
      </c>
      <c r="H357" t="s">
        <v>921</v>
      </c>
      <c r="I357" t="s">
        <v>922</v>
      </c>
      <c r="K357" t="s">
        <v>126</v>
      </c>
      <c r="L357" t="s">
        <v>35</v>
      </c>
      <c r="M357" t="s">
        <v>36</v>
      </c>
      <c r="N357" s="8">
        <v>45561</v>
      </c>
      <c r="O357" s="8"/>
      <c r="P357" s="8"/>
      <c r="Q357" t="s">
        <v>127</v>
      </c>
      <c r="R357" t="s">
        <v>923</v>
      </c>
      <c r="AC357" t="s">
        <v>41</v>
      </c>
      <c r="AD357" t="s">
        <v>42</v>
      </c>
    </row>
    <row r="358" spans="3:30" x14ac:dyDescent="0.25">
      <c r="C358" s="32" t="s">
        <v>198</v>
      </c>
      <c r="D358" s="32" t="s">
        <v>79</v>
      </c>
      <c r="E358" s="32" t="s">
        <v>924</v>
      </c>
      <c r="F358">
        <v>7600</v>
      </c>
      <c r="G358" t="s">
        <v>915</v>
      </c>
      <c r="H358" t="s">
        <v>921</v>
      </c>
      <c r="I358" t="s">
        <v>925</v>
      </c>
      <c r="K358" t="s">
        <v>126</v>
      </c>
      <c r="L358" t="s">
        <v>35</v>
      </c>
      <c r="M358" t="s">
        <v>36</v>
      </c>
      <c r="N358" s="8">
        <v>45561</v>
      </c>
      <c r="O358" s="8"/>
      <c r="P358" s="8"/>
      <c r="Q358" t="s">
        <v>127</v>
      </c>
      <c r="R358" t="s">
        <v>923</v>
      </c>
      <c r="AC358" t="s">
        <v>41</v>
      </c>
      <c r="AD358" t="s">
        <v>42</v>
      </c>
    </row>
    <row r="359" spans="3:30" x14ac:dyDescent="0.25">
      <c r="C359" s="32" t="s">
        <v>104</v>
      </c>
      <c r="D359" s="32" t="s">
        <v>79</v>
      </c>
      <c r="E359" s="32" t="s">
        <v>926</v>
      </c>
      <c r="F359">
        <v>1370</v>
      </c>
      <c r="G359" t="s">
        <v>915</v>
      </c>
      <c r="H359" t="s">
        <v>921</v>
      </c>
      <c r="I359" t="s">
        <v>927</v>
      </c>
      <c r="K359" t="s">
        <v>126</v>
      </c>
      <c r="L359" t="s">
        <v>35</v>
      </c>
      <c r="M359" t="s">
        <v>36</v>
      </c>
      <c r="N359" s="8">
        <v>45561</v>
      </c>
      <c r="O359" s="8"/>
      <c r="P359" s="8"/>
      <c r="Q359" t="s">
        <v>37</v>
      </c>
      <c r="AC359" t="s">
        <v>41</v>
      </c>
      <c r="AD359" t="s">
        <v>42</v>
      </c>
    </row>
    <row r="360" spans="3:30" x14ac:dyDescent="0.25">
      <c r="C360" s="32" t="s">
        <v>104</v>
      </c>
      <c r="D360" s="32" t="s">
        <v>79</v>
      </c>
      <c r="E360" s="32" t="s">
        <v>928</v>
      </c>
      <c r="F360">
        <v>1680</v>
      </c>
      <c r="G360" t="s">
        <v>915</v>
      </c>
      <c r="H360" t="s">
        <v>921</v>
      </c>
      <c r="I360" t="s">
        <v>929</v>
      </c>
      <c r="K360" t="s">
        <v>126</v>
      </c>
      <c r="L360" t="s">
        <v>35</v>
      </c>
      <c r="M360" t="s">
        <v>36</v>
      </c>
      <c r="N360" s="8">
        <v>45561</v>
      </c>
      <c r="O360" s="8"/>
      <c r="P360" s="8"/>
      <c r="Q360" t="s">
        <v>37</v>
      </c>
      <c r="AC360" t="s">
        <v>41</v>
      </c>
      <c r="AD360" t="s">
        <v>42</v>
      </c>
    </row>
    <row r="361" spans="3:30" x14ac:dyDescent="0.25">
      <c r="C361" s="32" t="s">
        <v>318</v>
      </c>
      <c r="D361" s="32" t="s">
        <v>318</v>
      </c>
      <c r="E361" s="32" t="s">
        <v>930</v>
      </c>
      <c r="F361">
        <v>840</v>
      </c>
      <c r="G361" t="s">
        <v>915</v>
      </c>
      <c r="H361" t="s">
        <v>921</v>
      </c>
      <c r="I361" t="s">
        <v>931</v>
      </c>
      <c r="K361" t="s">
        <v>126</v>
      </c>
      <c r="L361" t="s">
        <v>35</v>
      </c>
      <c r="M361" t="s">
        <v>36</v>
      </c>
      <c r="N361" s="8">
        <v>45561</v>
      </c>
      <c r="O361" s="8">
        <v>45838</v>
      </c>
      <c r="P361" s="8">
        <v>45838</v>
      </c>
      <c r="Q361" t="s">
        <v>37</v>
      </c>
      <c r="Y361" t="s">
        <v>391</v>
      </c>
      <c r="Z361" t="s">
        <v>391</v>
      </c>
      <c r="AC361" t="s">
        <v>41</v>
      </c>
      <c r="AD361" t="s">
        <v>42</v>
      </c>
    </row>
    <row r="362" spans="3:30" x14ac:dyDescent="0.25">
      <c r="C362" s="32" t="s">
        <v>318</v>
      </c>
      <c r="D362" s="32" t="s">
        <v>318</v>
      </c>
      <c r="E362" s="32" t="s">
        <v>930</v>
      </c>
      <c r="F362">
        <v>2670</v>
      </c>
      <c r="G362" t="s">
        <v>915</v>
      </c>
      <c r="H362" t="s">
        <v>921</v>
      </c>
      <c r="I362" t="s">
        <v>932</v>
      </c>
      <c r="K362" t="s">
        <v>126</v>
      </c>
      <c r="L362" t="s">
        <v>35</v>
      </c>
      <c r="M362" t="s">
        <v>36</v>
      </c>
      <c r="N362" s="8">
        <v>45561</v>
      </c>
      <c r="O362" s="8">
        <v>45838</v>
      </c>
      <c r="P362" s="8">
        <v>45838</v>
      </c>
      <c r="Q362" t="s">
        <v>37</v>
      </c>
      <c r="Y362" t="s">
        <v>391</v>
      </c>
      <c r="Z362" t="s">
        <v>391</v>
      </c>
      <c r="AC362" t="s">
        <v>41</v>
      </c>
      <c r="AD362" t="s">
        <v>42</v>
      </c>
    </row>
    <row r="363" spans="3:30" x14ac:dyDescent="0.25">
      <c r="C363" s="32" t="s">
        <v>808</v>
      </c>
      <c r="D363" s="32" t="s">
        <v>105</v>
      </c>
      <c r="E363" s="32" t="s">
        <v>933</v>
      </c>
      <c r="F363">
        <v>900</v>
      </c>
      <c r="G363" t="s">
        <v>934</v>
      </c>
      <c r="H363" t="s">
        <v>935</v>
      </c>
      <c r="I363" t="s">
        <v>936</v>
      </c>
      <c r="K363" t="s">
        <v>216</v>
      </c>
      <c r="L363" t="s">
        <v>35</v>
      </c>
      <c r="M363" t="s">
        <v>36</v>
      </c>
      <c r="N363" s="8">
        <v>45646</v>
      </c>
      <c r="O363" s="8">
        <v>45807</v>
      </c>
      <c r="P363" s="8">
        <v>45800</v>
      </c>
      <c r="Q363" t="s">
        <v>37</v>
      </c>
      <c r="R363" t="s">
        <v>878</v>
      </c>
      <c r="S363" t="s">
        <v>937</v>
      </c>
      <c r="T363" t="s">
        <v>938</v>
      </c>
      <c r="U363" t="s">
        <v>370</v>
      </c>
      <c r="W363" t="s">
        <v>205</v>
      </c>
      <c r="X363" t="s">
        <v>597</v>
      </c>
      <c r="Y363" t="s">
        <v>489</v>
      </c>
      <c r="Z363" t="s">
        <v>489</v>
      </c>
      <c r="AA363" t="s">
        <v>40</v>
      </c>
      <c r="AC363" t="s">
        <v>41</v>
      </c>
      <c r="AD363" t="s">
        <v>42</v>
      </c>
    </row>
    <row r="364" spans="3:30" x14ac:dyDescent="0.25">
      <c r="C364" s="32" t="s">
        <v>808</v>
      </c>
      <c r="D364" s="32" t="s">
        <v>105</v>
      </c>
      <c r="E364" s="32" t="s">
        <v>933</v>
      </c>
      <c r="F364">
        <v>200</v>
      </c>
      <c r="G364" t="s">
        <v>934</v>
      </c>
      <c r="H364" t="s">
        <v>935</v>
      </c>
      <c r="I364" t="s">
        <v>939</v>
      </c>
      <c r="K364" t="s">
        <v>216</v>
      </c>
      <c r="L364" t="s">
        <v>35</v>
      </c>
      <c r="M364" t="s">
        <v>36</v>
      </c>
      <c r="N364" s="8">
        <v>45646</v>
      </c>
      <c r="O364" s="8">
        <v>45807</v>
      </c>
      <c r="P364" s="8">
        <v>45800</v>
      </c>
      <c r="Q364" t="s">
        <v>47</v>
      </c>
      <c r="X364" t="s">
        <v>747</v>
      </c>
      <c r="Y364" t="s">
        <v>489</v>
      </c>
      <c r="Z364" t="s">
        <v>489</v>
      </c>
      <c r="AA364" t="s">
        <v>40</v>
      </c>
      <c r="AC364" t="s">
        <v>41</v>
      </c>
      <c r="AD364" t="s">
        <v>42</v>
      </c>
    </row>
    <row r="365" spans="3:30" x14ac:dyDescent="0.25">
      <c r="C365" s="32" t="s">
        <v>808</v>
      </c>
      <c r="D365" s="32" t="s">
        <v>105</v>
      </c>
      <c r="E365" s="32" t="s">
        <v>933</v>
      </c>
      <c r="F365">
        <v>200</v>
      </c>
      <c r="G365" t="s">
        <v>934</v>
      </c>
      <c r="H365" t="s">
        <v>935</v>
      </c>
      <c r="I365" t="s">
        <v>940</v>
      </c>
      <c r="K365" t="s">
        <v>216</v>
      </c>
      <c r="L365" t="s">
        <v>35</v>
      </c>
      <c r="M365" t="s">
        <v>36</v>
      </c>
      <c r="N365" s="8">
        <v>45646</v>
      </c>
      <c r="O365" s="8">
        <v>45807</v>
      </c>
      <c r="P365" s="8">
        <v>45800</v>
      </c>
      <c r="Q365" t="s">
        <v>37</v>
      </c>
      <c r="X365" t="s">
        <v>747</v>
      </c>
      <c r="Y365" t="s">
        <v>489</v>
      </c>
      <c r="Z365" t="s">
        <v>489</v>
      </c>
      <c r="AA365" t="s">
        <v>40</v>
      </c>
      <c r="AC365" t="s">
        <v>41</v>
      </c>
      <c r="AD365" t="s">
        <v>42</v>
      </c>
    </row>
    <row r="366" spans="3:30" x14ac:dyDescent="0.25">
      <c r="C366" s="32" t="s">
        <v>808</v>
      </c>
      <c r="D366" s="32" t="s">
        <v>232</v>
      </c>
      <c r="G366" t="s">
        <v>941</v>
      </c>
      <c r="H366" t="s">
        <v>942</v>
      </c>
      <c r="I366" t="s">
        <v>943</v>
      </c>
      <c r="K366" t="s">
        <v>427</v>
      </c>
      <c r="L366" t="s">
        <v>55</v>
      </c>
      <c r="M366" t="s">
        <v>36</v>
      </c>
      <c r="N366" s="8">
        <v>45700</v>
      </c>
      <c r="O366" s="8"/>
      <c r="P366" s="8"/>
      <c r="Q366" t="s">
        <v>64</v>
      </c>
      <c r="R366" t="s">
        <v>944</v>
      </c>
      <c r="S366" t="s">
        <v>945</v>
      </c>
      <c r="T366" t="s">
        <v>945</v>
      </c>
      <c r="X366" t="s">
        <v>307</v>
      </c>
      <c r="AC366" t="s">
        <v>64</v>
      </c>
      <c r="AD366" t="s">
        <v>42</v>
      </c>
    </row>
    <row r="367" spans="3:30" x14ac:dyDescent="0.25">
      <c r="C367" s="32" t="s">
        <v>43</v>
      </c>
      <c r="D367" s="32" t="s">
        <v>105</v>
      </c>
      <c r="E367" s="32" t="s">
        <v>946</v>
      </c>
      <c r="G367" t="s">
        <v>941</v>
      </c>
      <c r="H367" t="s">
        <v>947</v>
      </c>
      <c r="I367" t="s">
        <v>943</v>
      </c>
      <c r="K367" t="s">
        <v>427</v>
      </c>
      <c r="L367" t="s">
        <v>55</v>
      </c>
      <c r="M367" t="s">
        <v>36</v>
      </c>
      <c r="N367" s="8">
        <v>45744</v>
      </c>
      <c r="O367" s="8">
        <v>45838</v>
      </c>
      <c r="P367" s="8">
        <v>45838</v>
      </c>
      <c r="Q367" t="s">
        <v>64</v>
      </c>
      <c r="Y367" t="s">
        <v>391</v>
      </c>
      <c r="Z367" t="s">
        <v>391</v>
      </c>
      <c r="AC367" t="s">
        <v>64</v>
      </c>
      <c r="AD367" t="s">
        <v>42</v>
      </c>
    </row>
    <row r="368" spans="3:30" x14ac:dyDescent="0.25">
      <c r="C368" s="32" t="s">
        <v>28</v>
      </c>
      <c r="D368" s="32" t="s">
        <v>105</v>
      </c>
      <c r="E368" s="32" t="s">
        <v>946</v>
      </c>
      <c r="F368">
        <v>720</v>
      </c>
      <c r="G368" t="s">
        <v>941</v>
      </c>
      <c r="H368" t="s">
        <v>947</v>
      </c>
      <c r="I368" t="s">
        <v>948</v>
      </c>
      <c r="K368" t="s">
        <v>427</v>
      </c>
      <c r="L368" t="s">
        <v>55</v>
      </c>
      <c r="M368" t="s">
        <v>36</v>
      </c>
      <c r="N368" s="8">
        <v>45744</v>
      </c>
      <c r="O368" s="8">
        <v>45838</v>
      </c>
      <c r="P368" s="8">
        <v>45838</v>
      </c>
      <c r="Q368" t="s">
        <v>64</v>
      </c>
      <c r="R368" t="s">
        <v>949</v>
      </c>
      <c r="T368" t="s">
        <v>950</v>
      </c>
      <c r="W368" t="s">
        <v>951</v>
      </c>
      <c r="Y368" t="s">
        <v>391</v>
      </c>
      <c r="Z368" t="s">
        <v>391</v>
      </c>
      <c r="AC368" t="s">
        <v>64</v>
      </c>
      <c r="AD368" t="s">
        <v>42</v>
      </c>
    </row>
    <row r="369" spans="3:30" x14ac:dyDescent="0.25">
      <c r="C369" s="32" t="s">
        <v>43</v>
      </c>
      <c r="D369" s="32" t="s">
        <v>105</v>
      </c>
      <c r="E369" s="32" t="s">
        <v>946</v>
      </c>
      <c r="F369">
        <v>845</v>
      </c>
      <c r="G369" t="s">
        <v>941</v>
      </c>
      <c r="H369" t="s">
        <v>947</v>
      </c>
      <c r="I369" t="s">
        <v>952</v>
      </c>
      <c r="K369" t="s">
        <v>427</v>
      </c>
      <c r="L369" t="s">
        <v>55</v>
      </c>
      <c r="M369" t="s">
        <v>36</v>
      </c>
      <c r="N369" s="8">
        <v>45744</v>
      </c>
      <c r="O369" s="8">
        <v>45838</v>
      </c>
      <c r="P369" s="8">
        <v>45838</v>
      </c>
      <c r="Q369" t="s">
        <v>37</v>
      </c>
      <c r="R369" t="s">
        <v>953</v>
      </c>
      <c r="S369" t="s">
        <v>954</v>
      </c>
      <c r="T369" t="s">
        <v>955</v>
      </c>
      <c r="U369" t="s">
        <v>87</v>
      </c>
      <c r="W369" t="s">
        <v>87</v>
      </c>
      <c r="Y369" t="s">
        <v>391</v>
      </c>
      <c r="Z369" t="s">
        <v>391</v>
      </c>
      <c r="AC369" t="s">
        <v>41</v>
      </c>
      <c r="AD369" t="s">
        <v>42</v>
      </c>
    </row>
    <row r="370" spans="3:30" x14ac:dyDescent="0.25">
      <c r="C370" s="32" t="s">
        <v>43</v>
      </c>
      <c r="D370" s="32" t="s">
        <v>105</v>
      </c>
      <c r="E370" s="32" t="s">
        <v>946</v>
      </c>
      <c r="F370">
        <v>845</v>
      </c>
      <c r="G370" t="s">
        <v>941</v>
      </c>
      <c r="H370" t="s">
        <v>947</v>
      </c>
      <c r="I370" t="s">
        <v>956</v>
      </c>
      <c r="K370" t="s">
        <v>427</v>
      </c>
      <c r="L370" t="s">
        <v>55</v>
      </c>
      <c r="M370" t="s">
        <v>36</v>
      </c>
      <c r="N370" s="8">
        <v>45744</v>
      </c>
      <c r="O370" s="8">
        <v>45838</v>
      </c>
      <c r="P370" s="8">
        <v>45838</v>
      </c>
      <c r="Q370" t="s">
        <v>127</v>
      </c>
      <c r="R370" t="s">
        <v>953</v>
      </c>
      <c r="S370" t="s">
        <v>957</v>
      </c>
      <c r="T370" t="s">
        <v>958</v>
      </c>
      <c r="U370" t="s">
        <v>87</v>
      </c>
      <c r="W370" t="s">
        <v>87</v>
      </c>
      <c r="Y370" t="s">
        <v>391</v>
      </c>
      <c r="Z370" t="s">
        <v>391</v>
      </c>
      <c r="AC370" t="s">
        <v>41</v>
      </c>
      <c r="AD370" t="s">
        <v>42</v>
      </c>
    </row>
    <row r="371" spans="3:30" x14ac:dyDescent="0.25">
      <c r="C371" s="32" t="s">
        <v>795</v>
      </c>
      <c r="D371" s="32" t="s">
        <v>105</v>
      </c>
      <c r="E371" s="32" t="s">
        <v>946</v>
      </c>
      <c r="F371">
        <v>845</v>
      </c>
      <c r="G371" t="s">
        <v>941</v>
      </c>
      <c r="H371" t="s">
        <v>947</v>
      </c>
      <c r="I371" t="s">
        <v>959</v>
      </c>
      <c r="K371" t="s">
        <v>427</v>
      </c>
      <c r="L371" t="s">
        <v>55</v>
      </c>
      <c r="M371" t="s">
        <v>36</v>
      </c>
      <c r="N371" s="8">
        <v>45744</v>
      </c>
      <c r="O371" s="8">
        <v>45838</v>
      </c>
      <c r="P371" s="8">
        <v>45838</v>
      </c>
      <c r="Q371" t="s">
        <v>127</v>
      </c>
      <c r="R371" t="s">
        <v>953</v>
      </c>
      <c r="S371" t="s">
        <v>960</v>
      </c>
      <c r="T371" t="s">
        <v>961</v>
      </c>
      <c r="U371" t="s">
        <v>57</v>
      </c>
      <c r="W371" t="s">
        <v>87</v>
      </c>
      <c r="Y371" t="s">
        <v>391</v>
      </c>
      <c r="Z371" t="s">
        <v>391</v>
      </c>
      <c r="AC371" t="s">
        <v>41</v>
      </c>
      <c r="AD371" t="s">
        <v>42</v>
      </c>
    </row>
    <row r="372" spans="3:30" x14ac:dyDescent="0.25">
      <c r="C372" s="32" t="s">
        <v>198</v>
      </c>
      <c r="D372" s="32" t="s">
        <v>543</v>
      </c>
      <c r="E372" s="32" t="s">
        <v>962</v>
      </c>
      <c r="F372">
        <v>6000</v>
      </c>
      <c r="G372" t="s">
        <v>941</v>
      </c>
      <c r="H372" t="s">
        <v>963</v>
      </c>
      <c r="I372" t="s">
        <v>943</v>
      </c>
      <c r="K372" t="s">
        <v>427</v>
      </c>
      <c r="L372" t="s">
        <v>55</v>
      </c>
      <c r="M372" t="s">
        <v>36</v>
      </c>
      <c r="N372" s="8">
        <v>45180</v>
      </c>
      <c r="O372" s="8">
        <v>45868</v>
      </c>
      <c r="P372" s="8">
        <v>45868</v>
      </c>
      <c r="Q372" t="s">
        <v>64</v>
      </c>
      <c r="S372" t="s">
        <v>964</v>
      </c>
      <c r="T372" t="s">
        <v>964</v>
      </c>
      <c r="U372" t="s">
        <v>965</v>
      </c>
      <c r="Y372" t="s">
        <v>966</v>
      </c>
      <c r="Z372" t="s">
        <v>966</v>
      </c>
      <c r="AC372" t="s">
        <v>64</v>
      </c>
      <c r="AD372" t="s">
        <v>42</v>
      </c>
    </row>
    <row r="373" spans="3:30" x14ac:dyDescent="0.25">
      <c r="C373" s="32" t="s">
        <v>198</v>
      </c>
      <c r="D373" s="32" t="s">
        <v>72</v>
      </c>
      <c r="E373" s="32" t="s">
        <v>478</v>
      </c>
      <c r="F373">
        <v>850</v>
      </c>
      <c r="G373" t="s">
        <v>967</v>
      </c>
      <c r="H373" t="s">
        <v>968</v>
      </c>
      <c r="I373" t="s">
        <v>969</v>
      </c>
      <c r="K373" t="s">
        <v>204</v>
      </c>
      <c r="L373" t="s">
        <v>35</v>
      </c>
      <c r="M373" t="s">
        <v>36</v>
      </c>
      <c r="N373" s="8">
        <v>45735</v>
      </c>
      <c r="O373" s="8"/>
      <c r="P373" s="8"/>
      <c r="Q373" t="s">
        <v>37</v>
      </c>
      <c r="AC373" t="s">
        <v>41</v>
      </c>
      <c r="AD373" t="s">
        <v>42</v>
      </c>
    </row>
    <row r="374" spans="3:30" x14ac:dyDescent="0.25">
      <c r="C374" s="32" t="s">
        <v>795</v>
      </c>
      <c r="D374" s="32" t="s">
        <v>749</v>
      </c>
      <c r="E374" s="32" t="s">
        <v>970</v>
      </c>
      <c r="F374">
        <v>1725</v>
      </c>
      <c r="G374" t="s">
        <v>971</v>
      </c>
      <c r="H374" t="s">
        <v>972</v>
      </c>
      <c r="I374" t="s">
        <v>973</v>
      </c>
      <c r="K374" t="s">
        <v>84</v>
      </c>
      <c r="L374" t="s">
        <v>55</v>
      </c>
      <c r="M374" t="s">
        <v>36</v>
      </c>
      <c r="N374" s="8">
        <v>45629</v>
      </c>
      <c r="O374" s="8">
        <v>45838</v>
      </c>
      <c r="P374" s="8">
        <v>45838</v>
      </c>
      <c r="Q374" t="s">
        <v>64</v>
      </c>
      <c r="R374" t="s">
        <v>974</v>
      </c>
      <c r="U374" t="s">
        <v>111</v>
      </c>
      <c r="Y374" t="s">
        <v>391</v>
      </c>
      <c r="Z374" t="s">
        <v>391</v>
      </c>
      <c r="AC374" t="s">
        <v>64</v>
      </c>
      <c r="AD374" t="s">
        <v>42</v>
      </c>
    </row>
    <row r="375" spans="3:30" x14ac:dyDescent="0.25">
      <c r="C375" s="32" t="s">
        <v>318</v>
      </c>
      <c r="D375" s="32" t="s">
        <v>318</v>
      </c>
      <c r="F375">
        <v>1495</v>
      </c>
      <c r="G375" t="s">
        <v>975</v>
      </c>
      <c r="H375" t="s">
        <v>976</v>
      </c>
      <c r="I375" t="s">
        <v>977</v>
      </c>
      <c r="K375" t="s">
        <v>194</v>
      </c>
      <c r="L375" t="s">
        <v>35</v>
      </c>
      <c r="M375" t="s">
        <v>36</v>
      </c>
      <c r="N375" s="8">
        <v>45727</v>
      </c>
      <c r="O375" s="8">
        <v>45828</v>
      </c>
      <c r="P375" s="8">
        <v>45828</v>
      </c>
      <c r="Q375" t="s">
        <v>37</v>
      </c>
      <c r="X375" t="s">
        <v>217</v>
      </c>
      <c r="Y375" t="s">
        <v>57</v>
      </c>
      <c r="Z375" t="s">
        <v>57</v>
      </c>
      <c r="AB375" t="s">
        <v>978</v>
      </c>
      <c r="AC375" t="s">
        <v>41</v>
      </c>
      <c r="AD375" t="s">
        <v>42</v>
      </c>
    </row>
    <row r="376" spans="3:30" x14ac:dyDescent="0.25">
      <c r="C376" s="32" t="s">
        <v>43</v>
      </c>
      <c r="D376" s="32" t="s">
        <v>105</v>
      </c>
      <c r="E376" s="32" t="s">
        <v>979</v>
      </c>
      <c r="F376">
        <v>1495</v>
      </c>
      <c r="G376" t="s">
        <v>975</v>
      </c>
      <c r="H376" t="s">
        <v>976</v>
      </c>
      <c r="I376" t="s">
        <v>980</v>
      </c>
      <c r="K376" t="s">
        <v>194</v>
      </c>
      <c r="L376" t="s">
        <v>35</v>
      </c>
      <c r="M376" t="s">
        <v>36</v>
      </c>
      <c r="N376" s="8">
        <v>45727</v>
      </c>
      <c r="O376" s="8">
        <v>45828</v>
      </c>
      <c r="P376" s="8">
        <v>45828</v>
      </c>
      <c r="Q376" t="s">
        <v>37</v>
      </c>
      <c r="X376" t="s">
        <v>217</v>
      </c>
      <c r="Y376" t="s">
        <v>57</v>
      </c>
      <c r="Z376" t="s">
        <v>57</v>
      </c>
      <c r="AC376" t="s">
        <v>41</v>
      </c>
      <c r="AD376" t="s">
        <v>42</v>
      </c>
    </row>
    <row r="377" spans="3:30" x14ac:dyDescent="0.25">
      <c r="C377" s="32" t="s">
        <v>104</v>
      </c>
      <c r="D377" s="32" t="s">
        <v>105</v>
      </c>
      <c r="E377" s="32" t="s">
        <v>981</v>
      </c>
      <c r="F377">
        <v>1450</v>
      </c>
      <c r="G377" t="s">
        <v>975</v>
      </c>
      <c r="H377" t="s">
        <v>976</v>
      </c>
      <c r="I377" t="s">
        <v>982</v>
      </c>
      <c r="K377" t="s">
        <v>194</v>
      </c>
      <c r="L377" t="s">
        <v>35</v>
      </c>
      <c r="M377" t="s">
        <v>36</v>
      </c>
      <c r="N377" s="8">
        <v>45727</v>
      </c>
      <c r="O377" s="8">
        <v>45828</v>
      </c>
      <c r="P377" s="8">
        <v>45828</v>
      </c>
      <c r="Q377" t="s">
        <v>127</v>
      </c>
      <c r="R377" t="s">
        <v>85</v>
      </c>
      <c r="S377" t="s">
        <v>983</v>
      </c>
      <c r="T377" t="s">
        <v>984</v>
      </c>
      <c r="U377" t="s">
        <v>87</v>
      </c>
      <c r="X377" t="s">
        <v>488</v>
      </c>
      <c r="Y377" t="s">
        <v>57</v>
      </c>
      <c r="Z377" t="s">
        <v>57</v>
      </c>
      <c r="AC377" t="s">
        <v>41</v>
      </c>
      <c r="AD377" t="s">
        <v>42</v>
      </c>
    </row>
    <row r="378" spans="3:30" x14ac:dyDescent="0.25">
      <c r="C378" s="32" t="s">
        <v>318</v>
      </c>
      <c r="D378" s="32" t="s">
        <v>318</v>
      </c>
      <c r="F378">
        <v>527.38999999999987</v>
      </c>
      <c r="G378" t="s">
        <v>985</v>
      </c>
      <c r="H378" t="s">
        <v>986</v>
      </c>
      <c r="I378" t="s">
        <v>987</v>
      </c>
      <c r="K378" t="s">
        <v>194</v>
      </c>
      <c r="L378" t="s">
        <v>35</v>
      </c>
      <c r="M378" t="s">
        <v>36</v>
      </c>
      <c r="N378" s="8">
        <v>45751</v>
      </c>
      <c r="O378" s="8">
        <v>45828</v>
      </c>
      <c r="P378" s="8">
        <v>45828</v>
      </c>
      <c r="Q378" t="s">
        <v>64</v>
      </c>
      <c r="S378" t="s">
        <v>988</v>
      </c>
      <c r="T378" t="s">
        <v>988</v>
      </c>
      <c r="U378" t="s">
        <v>989</v>
      </c>
      <c r="Y378" t="s">
        <v>57</v>
      </c>
      <c r="Z378" t="s">
        <v>57</v>
      </c>
      <c r="AB378" t="s">
        <v>542</v>
      </c>
      <c r="AC378" t="s">
        <v>64</v>
      </c>
      <c r="AD378" t="s">
        <v>42</v>
      </c>
    </row>
    <row r="379" spans="3:30" x14ac:dyDescent="0.25">
      <c r="C379" s="32" t="s">
        <v>104</v>
      </c>
      <c r="D379" s="32" t="s">
        <v>105</v>
      </c>
      <c r="E379" s="32" t="s">
        <v>990</v>
      </c>
      <c r="F379">
        <v>486.38999999999987</v>
      </c>
      <c r="G379" t="s">
        <v>985</v>
      </c>
      <c r="H379" t="s">
        <v>986</v>
      </c>
      <c r="I379" t="s">
        <v>991</v>
      </c>
      <c r="K379" t="s">
        <v>194</v>
      </c>
      <c r="L379" t="s">
        <v>35</v>
      </c>
      <c r="M379" t="s">
        <v>36</v>
      </c>
      <c r="N379" s="8">
        <v>45751</v>
      </c>
      <c r="O379" s="8">
        <v>45828</v>
      </c>
      <c r="P379" s="8">
        <v>45828</v>
      </c>
      <c r="Q379" t="s">
        <v>64</v>
      </c>
      <c r="U379" t="s">
        <v>989</v>
      </c>
      <c r="Y379" t="s">
        <v>57</v>
      </c>
      <c r="Z379" t="s">
        <v>57</v>
      </c>
      <c r="AC379" t="s">
        <v>64</v>
      </c>
      <c r="AD379" t="s">
        <v>42</v>
      </c>
    </row>
    <row r="380" spans="3:30" x14ac:dyDescent="0.25">
      <c r="C380" s="32" t="s">
        <v>104</v>
      </c>
      <c r="D380" s="32" t="s">
        <v>79</v>
      </c>
      <c r="E380" s="32" t="s">
        <v>992</v>
      </c>
      <c r="G380" t="s">
        <v>993</v>
      </c>
      <c r="H380" t="s">
        <v>994</v>
      </c>
      <c r="I380" t="s">
        <v>995</v>
      </c>
      <c r="K380" t="s">
        <v>84</v>
      </c>
      <c r="L380" t="s">
        <v>55</v>
      </c>
      <c r="M380" t="s">
        <v>36</v>
      </c>
      <c r="N380" s="8">
        <v>45602</v>
      </c>
      <c r="O380" s="8"/>
      <c r="P380" s="8"/>
      <c r="Q380" t="s">
        <v>64</v>
      </c>
      <c r="S380" t="s">
        <v>996</v>
      </c>
      <c r="T380" t="s">
        <v>996</v>
      </c>
      <c r="AC380" t="s">
        <v>64</v>
      </c>
      <c r="AD380" t="s">
        <v>42</v>
      </c>
    </row>
    <row r="381" spans="3:30" x14ac:dyDescent="0.25">
      <c r="F381">
        <v>1750</v>
      </c>
      <c r="G381" t="s">
        <v>993</v>
      </c>
      <c r="H381" t="s">
        <v>997</v>
      </c>
      <c r="I381" t="s">
        <v>998</v>
      </c>
      <c r="K381" t="s">
        <v>427</v>
      </c>
      <c r="L381" t="s">
        <v>55</v>
      </c>
      <c r="M381" t="s">
        <v>36</v>
      </c>
      <c r="N381" s="8">
        <v>45792</v>
      </c>
      <c r="O381" s="8"/>
      <c r="P381" s="8"/>
      <c r="Q381" t="s">
        <v>37</v>
      </c>
      <c r="R381" t="s">
        <v>488</v>
      </c>
      <c r="AC381" t="s">
        <v>41</v>
      </c>
      <c r="AD381" t="s">
        <v>42</v>
      </c>
    </row>
    <row r="382" spans="3:30" x14ac:dyDescent="0.25">
      <c r="F382">
        <v>1750</v>
      </c>
      <c r="G382" t="s">
        <v>993</v>
      </c>
      <c r="H382" t="s">
        <v>997</v>
      </c>
      <c r="I382" t="s">
        <v>999</v>
      </c>
      <c r="K382" t="s">
        <v>427</v>
      </c>
      <c r="L382" t="s">
        <v>55</v>
      </c>
      <c r="M382" t="s">
        <v>36</v>
      </c>
      <c r="N382" s="8">
        <v>45792</v>
      </c>
      <c r="O382" s="8"/>
      <c r="P382" s="8"/>
      <c r="Q382" t="s">
        <v>37</v>
      </c>
      <c r="R382" t="s">
        <v>488</v>
      </c>
      <c r="AC382" t="s">
        <v>41</v>
      </c>
      <c r="AD382" t="s">
        <v>42</v>
      </c>
    </row>
    <row r="383" spans="3:30" x14ac:dyDescent="0.25">
      <c r="C383" s="32" t="s">
        <v>795</v>
      </c>
      <c r="D383" s="32" t="s">
        <v>105</v>
      </c>
      <c r="E383" s="32" t="s">
        <v>1000</v>
      </c>
      <c r="F383">
        <v>1230</v>
      </c>
      <c r="G383" t="s">
        <v>1001</v>
      </c>
      <c r="H383" t="s">
        <v>1002</v>
      </c>
      <c r="I383" t="s">
        <v>1003</v>
      </c>
      <c r="K383" t="s">
        <v>194</v>
      </c>
      <c r="L383" t="s">
        <v>35</v>
      </c>
      <c r="M383" t="s">
        <v>36</v>
      </c>
      <c r="N383" s="8">
        <v>45748</v>
      </c>
      <c r="O383" s="8">
        <v>45849</v>
      </c>
      <c r="P383" s="8">
        <v>45849</v>
      </c>
      <c r="Q383" t="s">
        <v>127</v>
      </c>
      <c r="R383" t="s">
        <v>1004</v>
      </c>
      <c r="S383" t="s">
        <v>1005</v>
      </c>
      <c r="U383" t="s">
        <v>112</v>
      </c>
      <c r="W383" t="s">
        <v>476</v>
      </c>
      <c r="Y383" t="s">
        <v>255</v>
      </c>
      <c r="Z383" t="s">
        <v>255</v>
      </c>
      <c r="AC383" t="s">
        <v>41</v>
      </c>
      <c r="AD383" t="s">
        <v>42</v>
      </c>
    </row>
    <row r="384" spans="3:30" x14ac:dyDescent="0.25">
      <c r="C384" s="32" t="s">
        <v>28</v>
      </c>
      <c r="D384" s="32" t="s">
        <v>105</v>
      </c>
      <c r="E384" s="32" t="s">
        <v>1000</v>
      </c>
      <c r="F384">
        <v>1230</v>
      </c>
      <c r="G384" t="s">
        <v>1001</v>
      </c>
      <c r="H384" t="s">
        <v>1002</v>
      </c>
      <c r="I384" t="s">
        <v>1006</v>
      </c>
      <c r="K384" t="s">
        <v>194</v>
      </c>
      <c r="L384" t="s">
        <v>35</v>
      </c>
      <c r="M384" t="s">
        <v>36</v>
      </c>
      <c r="N384" s="8">
        <v>45748</v>
      </c>
      <c r="O384" s="8">
        <v>45869</v>
      </c>
      <c r="P384" s="8">
        <v>45869</v>
      </c>
      <c r="Q384" t="s">
        <v>47</v>
      </c>
      <c r="R384" t="s">
        <v>1007</v>
      </c>
      <c r="U384" t="s">
        <v>475</v>
      </c>
      <c r="W384" t="s">
        <v>476</v>
      </c>
      <c r="Y384" t="s">
        <v>1008</v>
      </c>
      <c r="Z384" t="s">
        <v>1008</v>
      </c>
      <c r="AC384" t="s">
        <v>41</v>
      </c>
      <c r="AD384" t="s">
        <v>42</v>
      </c>
    </row>
    <row r="385" spans="3:30" x14ac:dyDescent="0.25">
      <c r="C385" s="32" t="s">
        <v>795</v>
      </c>
      <c r="D385" s="32" t="s">
        <v>105</v>
      </c>
      <c r="E385" s="32" t="s">
        <v>1000</v>
      </c>
      <c r="F385">
        <v>1230</v>
      </c>
      <c r="G385" t="s">
        <v>1001</v>
      </c>
      <c r="H385" t="s">
        <v>1002</v>
      </c>
      <c r="I385" t="s">
        <v>1009</v>
      </c>
      <c r="K385" t="s">
        <v>194</v>
      </c>
      <c r="L385" t="s">
        <v>35</v>
      </c>
      <c r="M385" t="s">
        <v>36</v>
      </c>
      <c r="N385" s="8">
        <v>45748</v>
      </c>
      <c r="O385" s="8">
        <v>45856</v>
      </c>
      <c r="P385" s="8">
        <v>45856</v>
      </c>
      <c r="Q385" t="s">
        <v>37</v>
      </c>
      <c r="R385" t="s">
        <v>1007</v>
      </c>
      <c r="S385" t="s">
        <v>1010</v>
      </c>
      <c r="U385" t="s">
        <v>255</v>
      </c>
      <c r="W385" t="s">
        <v>476</v>
      </c>
      <c r="Y385" t="s">
        <v>476</v>
      </c>
      <c r="Z385" t="s">
        <v>476</v>
      </c>
      <c r="AC385" t="s">
        <v>41</v>
      </c>
      <c r="AD385" t="s">
        <v>42</v>
      </c>
    </row>
    <row r="386" spans="3:30" x14ac:dyDescent="0.25">
      <c r="C386" s="32" t="s">
        <v>43</v>
      </c>
      <c r="D386" s="32" t="s">
        <v>105</v>
      </c>
      <c r="E386" s="32" t="s">
        <v>1000</v>
      </c>
      <c r="F386">
        <v>1230</v>
      </c>
      <c r="G386" t="s">
        <v>1001</v>
      </c>
      <c r="H386" t="s">
        <v>1002</v>
      </c>
      <c r="I386" t="s">
        <v>1011</v>
      </c>
      <c r="K386" t="s">
        <v>194</v>
      </c>
      <c r="L386" t="s">
        <v>35</v>
      </c>
      <c r="M386" t="s">
        <v>36</v>
      </c>
      <c r="N386" s="8">
        <v>45748</v>
      </c>
      <c r="O386" s="8">
        <v>45828</v>
      </c>
      <c r="P386" s="8">
        <v>45828</v>
      </c>
      <c r="Q386" t="s">
        <v>37</v>
      </c>
      <c r="R386" t="s">
        <v>1007</v>
      </c>
      <c r="S386" t="s">
        <v>1012</v>
      </c>
      <c r="T386" t="s">
        <v>1013</v>
      </c>
      <c r="U386" t="s">
        <v>87</v>
      </c>
      <c r="W386" t="s">
        <v>476</v>
      </c>
      <c r="Y386" t="s">
        <v>57</v>
      </c>
      <c r="Z386" t="s">
        <v>57</v>
      </c>
      <c r="AC386" t="s">
        <v>41</v>
      </c>
      <c r="AD386" t="s">
        <v>42</v>
      </c>
    </row>
    <row r="387" spans="3:30" x14ac:dyDescent="0.25">
      <c r="C387" s="32" t="s">
        <v>795</v>
      </c>
      <c r="D387" s="32" t="s">
        <v>105</v>
      </c>
      <c r="E387" s="32" t="s">
        <v>1000</v>
      </c>
      <c r="F387">
        <v>1230</v>
      </c>
      <c r="G387" t="s">
        <v>1001</v>
      </c>
      <c r="H387" t="s">
        <v>1002</v>
      </c>
      <c r="I387" t="s">
        <v>1014</v>
      </c>
      <c r="K387" t="s">
        <v>194</v>
      </c>
      <c r="L387" t="s">
        <v>35</v>
      </c>
      <c r="M387" t="s">
        <v>36</v>
      </c>
      <c r="N387" s="8">
        <v>45748</v>
      </c>
      <c r="O387" s="8">
        <v>45856</v>
      </c>
      <c r="P387" s="8">
        <v>45856</v>
      </c>
      <c r="Q387" t="s">
        <v>37</v>
      </c>
      <c r="R387" t="s">
        <v>1007</v>
      </c>
      <c r="S387" t="s">
        <v>1015</v>
      </c>
      <c r="U387" t="s">
        <v>255</v>
      </c>
      <c r="W387" t="s">
        <v>476</v>
      </c>
      <c r="Y387" t="s">
        <v>476</v>
      </c>
      <c r="Z387" t="s">
        <v>476</v>
      </c>
      <c r="AC387" t="s">
        <v>41</v>
      </c>
      <c r="AD387" t="s">
        <v>42</v>
      </c>
    </row>
    <row r="388" spans="3:30" x14ac:dyDescent="0.25">
      <c r="C388" s="32" t="s">
        <v>43</v>
      </c>
      <c r="D388" s="32" t="s">
        <v>105</v>
      </c>
      <c r="E388" s="32" t="s">
        <v>1000</v>
      </c>
      <c r="F388">
        <v>1230</v>
      </c>
      <c r="G388" t="s">
        <v>1001</v>
      </c>
      <c r="H388" t="s">
        <v>1002</v>
      </c>
      <c r="I388" t="s">
        <v>1016</v>
      </c>
      <c r="K388" t="s">
        <v>194</v>
      </c>
      <c r="L388" t="s">
        <v>35</v>
      </c>
      <c r="M388" t="s">
        <v>36</v>
      </c>
      <c r="N388" s="8">
        <v>45748</v>
      </c>
      <c r="O388" s="8">
        <v>45828</v>
      </c>
      <c r="P388" s="8">
        <v>45828</v>
      </c>
      <c r="Q388" t="s">
        <v>37</v>
      </c>
      <c r="R388" t="s">
        <v>1007</v>
      </c>
      <c r="S388" t="s">
        <v>1017</v>
      </c>
      <c r="T388" t="s">
        <v>1018</v>
      </c>
      <c r="U388" t="s">
        <v>87</v>
      </c>
      <c r="W388" t="s">
        <v>476</v>
      </c>
      <c r="Y388" t="s">
        <v>57</v>
      </c>
      <c r="Z388" t="s">
        <v>57</v>
      </c>
      <c r="AC388" t="s">
        <v>41</v>
      </c>
      <c r="AD388" t="s">
        <v>42</v>
      </c>
    </row>
    <row r="389" spans="3:30" x14ac:dyDescent="0.25">
      <c r="C389" s="32" t="s">
        <v>28</v>
      </c>
      <c r="D389" s="32" t="s">
        <v>105</v>
      </c>
      <c r="E389" s="32" t="s">
        <v>1000</v>
      </c>
      <c r="F389">
        <v>5723</v>
      </c>
      <c r="G389" t="s">
        <v>1001</v>
      </c>
      <c r="H389" t="s">
        <v>1002</v>
      </c>
      <c r="I389" t="s">
        <v>1019</v>
      </c>
      <c r="K389" t="s">
        <v>194</v>
      </c>
      <c r="L389" t="s">
        <v>35</v>
      </c>
      <c r="M389" t="s">
        <v>36</v>
      </c>
      <c r="N389" s="8">
        <v>45748</v>
      </c>
      <c r="O389" s="8">
        <v>45821</v>
      </c>
      <c r="P389" s="8">
        <v>45821</v>
      </c>
      <c r="Q389" t="s">
        <v>37</v>
      </c>
      <c r="R389" t="s">
        <v>1007</v>
      </c>
      <c r="U389" t="s">
        <v>87</v>
      </c>
      <c r="W389" t="s">
        <v>476</v>
      </c>
      <c r="Y389" t="s">
        <v>87</v>
      </c>
      <c r="Z389" t="s">
        <v>87</v>
      </c>
      <c r="AC389" t="s">
        <v>41</v>
      </c>
      <c r="AD389" t="s">
        <v>42</v>
      </c>
    </row>
    <row r="390" spans="3:30" x14ac:dyDescent="0.25">
      <c r="C390" s="32" t="s">
        <v>28</v>
      </c>
      <c r="D390" s="32" t="s">
        <v>105</v>
      </c>
      <c r="E390" s="32" t="s">
        <v>1000</v>
      </c>
      <c r="F390">
        <v>5723</v>
      </c>
      <c r="G390" t="s">
        <v>1001</v>
      </c>
      <c r="H390" t="s">
        <v>1002</v>
      </c>
      <c r="I390" t="s">
        <v>1020</v>
      </c>
      <c r="K390" t="s">
        <v>194</v>
      </c>
      <c r="L390" t="s">
        <v>35</v>
      </c>
      <c r="M390" t="s">
        <v>36</v>
      </c>
      <c r="N390" s="8">
        <v>45748</v>
      </c>
      <c r="O390" s="8">
        <v>45821</v>
      </c>
      <c r="P390" s="8">
        <v>45821</v>
      </c>
      <c r="Q390" t="s">
        <v>37</v>
      </c>
      <c r="R390" t="s">
        <v>1007</v>
      </c>
      <c r="U390" t="s">
        <v>87</v>
      </c>
      <c r="Y390" t="s">
        <v>87</v>
      </c>
      <c r="Z390" t="s">
        <v>87</v>
      </c>
      <c r="AC390" t="s">
        <v>41</v>
      </c>
      <c r="AD390" t="s">
        <v>42</v>
      </c>
    </row>
    <row r="391" spans="3:30" x14ac:dyDescent="0.25">
      <c r="C391" s="32" t="s">
        <v>795</v>
      </c>
      <c r="D391" s="32" t="s">
        <v>105</v>
      </c>
      <c r="E391" s="32" t="s">
        <v>190</v>
      </c>
      <c r="F391">
        <v>1360</v>
      </c>
      <c r="G391" t="s">
        <v>1001</v>
      </c>
      <c r="H391" t="s">
        <v>1002</v>
      </c>
      <c r="I391" t="s">
        <v>1021</v>
      </c>
      <c r="K391" t="s">
        <v>194</v>
      </c>
      <c r="L391" t="s">
        <v>35</v>
      </c>
      <c r="M391" t="s">
        <v>36</v>
      </c>
      <c r="N391" s="8">
        <v>45748</v>
      </c>
      <c r="O391" s="8">
        <v>45856</v>
      </c>
      <c r="P391" s="8">
        <v>45856</v>
      </c>
      <c r="Q391" t="s">
        <v>37</v>
      </c>
      <c r="R391" t="s">
        <v>1007</v>
      </c>
      <c r="S391" t="s">
        <v>1022</v>
      </c>
      <c r="U391" t="s">
        <v>255</v>
      </c>
      <c r="W391" t="s">
        <v>476</v>
      </c>
      <c r="Y391" t="s">
        <v>476</v>
      </c>
      <c r="Z391" t="s">
        <v>476</v>
      </c>
      <c r="AC391" t="s">
        <v>41</v>
      </c>
      <c r="AD391" t="s">
        <v>42</v>
      </c>
    </row>
    <row r="392" spans="3:30" x14ac:dyDescent="0.25">
      <c r="C392" s="32" t="s">
        <v>795</v>
      </c>
      <c r="D392" s="32" t="s">
        <v>105</v>
      </c>
      <c r="E392" s="32" t="s">
        <v>190</v>
      </c>
      <c r="F392">
        <v>1500</v>
      </c>
      <c r="G392" t="s">
        <v>1001</v>
      </c>
      <c r="H392" t="s">
        <v>1002</v>
      </c>
      <c r="I392" t="s">
        <v>1023</v>
      </c>
      <c r="K392" t="s">
        <v>194</v>
      </c>
      <c r="L392" t="s">
        <v>35</v>
      </c>
      <c r="M392" t="s">
        <v>36</v>
      </c>
      <c r="N392" s="8">
        <v>45748</v>
      </c>
      <c r="O392" s="8">
        <v>45856</v>
      </c>
      <c r="P392" s="8">
        <v>45856</v>
      </c>
      <c r="Q392" t="s">
        <v>37</v>
      </c>
      <c r="R392" t="s">
        <v>1007</v>
      </c>
      <c r="S392" t="s">
        <v>1024</v>
      </c>
      <c r="U392" t="s">
        <v>255</v>
      </c>
      <c r="W392" t="s">
        <v>476</v>
      </c>
      <c r="Y392" t="s">
        <v>476</v>
      </c>
      <c r="Z392" t="s">
        <v>476</v>
      </c>
      <c r="AC392" t="s">
        <v>41</v>
      </c>
      <c r="AD392" t="s">
        <v>42</v>
      </c>
    </row>
    <row r="393" spans="3:30" x14ac:dyDescent="0.25">
      <c r="C393" s="32" t="s">
        <v>43</v>
      </c>
      <c r="D393" s="32" t="s">
        <v>105</v>
      </c>
      <c r="E393" s="32" t="s">
        <v>1000</v>
      </c>
      <c r="F393">
        <v>1660</v>
      </c>
      <c r="G393" t="s">
        <v>1001</v>
      </c>
      <c r="H393" t="s">
        <v>1002</v>
      </c>
      <c r="I393" t="s">
        <v>1025</v>
      </c>
      <c r="K393" t="s">
        <v>194</v>
      </c>
      <c r="L393" t="s">
        <v>35</v>
      </c>
      <c r="M393" t="s">
        <v>36</v>
      </c>
      <c r="N393" s="8">
        <v>45748</v>
      </c>
      <c r="O393" s="8">
        <v>45863</v>
      </c>
      <c r="P393" s="8">
        <v>45863</v>
      </c>
      <c r="Q393" t="s">
        <v>37</v>
      </c>
      <c r="R393" t="s">
        <v>1007</v>
      </c>
      <c r="S393" t="s">
        <v>1026</v>
      </c>
      <c r="T393" t="s">
        <v>1027</v>
      </c>
      <c r="U393" t="s">
        <v>476</v>
      </c>
      <c r="W393" t="s">
        <v>476</v>
      </c>
      <c r="Y393" t="s">
        <v>475</v>
      </c>
      <c r="Z393" t="s">
        <v>475</v>
      </c>
      <c r="AC393" t="s">
        <v>41</v>
      </c>
      <c r="AD393" t="s">
        <v>42</v>
      </c>
    </row>
    <row r="394" spans="3:30" x14ac:dyDescent="0.25">
      <c r="C394" s="32" t="s">
        <v>104</v>
      </c>
      <c r="D394" s="32" t="s">
        <v>105</v>
      </c>
      <c r="E394" s="32" t="s">
        <v>190</v>
      </c>
      <c r="F394">
        <v>1250</v>
      </c>
      <c r="G394" t="s">
        <v>1001</v>
      </c>
      <c r="H394" t="s">
        <v>1028</v>
      </c>
      <c r="I394" t="s">
        <v>1029</v>
      </c>
      <c r="K394" t="s">
        <v>194</v>
      </c>
      <c r="L394" t="s">
        <v>35</v>
      </c>
      <c r="M394" t="s">
        <v>36</v>
      </c>
      <c r="N394" s="8">
        <v>45778</v>
      </c>
      <c r="O394" s="8">
        <v>45849</v>
      </c>
      <c r="P394" s="8">
        <v>45849</v>
      </c>
      <c r="Q394" t="s">
        <v>47</v>
      </c>
      <c r="R394" t="s">
        <v>260</v>
      </c>
      <c r="U394" t="s">
        <v>112</v>
      </c>
      <c r="W394" t="s">
        <v>391</v>
      </c>
      <c r="Y394" t="s">
        <v>255</v>
      </c>
      <c r="Z394" t="s">
        <v>255</v>
      </c>
      <c r="AC394" t="s">
        <v>41</v>
      </c>
      <c r="AD394" t="s">
        <v>42</v>
      </c>
    </row>
    <row r="395" spans="3:30" x14ac:dyDescent="0.25">
      <c r="C395" s="32" t="s">
        <v>808</v>
      </c>
      <c r="D395" s="32" t="s">
        <v>105</v>
      </c>
      <c r="G395" t="s">
        <v>1030</v>
      </c>
      <c r="H395" t="s">
        <v>1031</v>
      </c>
      <c r="I395" t="s">
        <v>1032</v>
      </c>
      <c r="K395" t="s">
        <v>427</v>
      </c>
      <c r="L395" t="s">
        <v>55</v>
      </c>
      <c r="M395" t="s">
        <v>36</v>
      </c>
      <c r="N395" s="8">
        <v>45730</v>
      </c>
      <c r="O395" s="8"/>
      <c r="P395" s="8"/>
      <c r="Q395" t="s">
        <v>64</v>
      </c>
      <c r="R395" t="s">
        <v>1033</v>
      </c>
      <c r="AC395" t="s">
        <v>64</v>
      </c>
      <c r="AD395" t="s">
        <v>42</v>
      </c>
    </row>
    <row r="396" spans="3:30" x14ac:dyDescent="0.25">
      <c r="C396" s="32" t="s">
        <v>808</v>
      </c>
      <c r="D396" s="32" t="s">
        <v>105</v>
      </c>
      <c r="G396" t="s">
        <v>1030</v>
      </c>
      <c r="H396" t="s">
        <v>1031</v>
      </c>
      <c r="I396" t="s">
        <v>1034</v>
      </c>
      <c r="K396" t="s">
        <v>427</v>
      </c>
      <c r="L396" t="s">
        <v>55</v>
      </c>
      <c r="M396" t="s">
        <v>36</v>
      </c>
      <c r="N396" s="8">
        <v>45730</v>
      </c>
      <c r="O396" s="8"/>
      <c r="P396" s="8"/>
      <c r="Q396" t="s">
        <v>64</v>
      </c>
      <c r="R396" t="s">
        <v>558</v>
      </c>
      <c r="T396" t="s">
        <v>1035</v>
      </c>
      <c r="W396" t="s">
        <v>1036</v>
      </c>
      <c r="AC396" t="s">
        <v>64</v>
      </c>
      <c r="AD396" t="s">
        <v>42</v>
      </c>
    </row>
    <row r="397" spans="3:30" x14ac:dyDescent="0.25">
      <c r="C397" s="32" t="s">
        <v>808</v>
      </c>
      <c r="D397" s="32" t="s">
        <v>105</v>
      </c>
      <c r="G397" t="s">
        <v>1030</v>
      </c>
      <c r="H397" t="s">
        <v>1031</v>
      </c>
      <c r="I397" t="s">
        <v>1037</v>
      </c>
      <c r="K397" t="s">
        <v>427</v>
      </c>
      <c r="L397" t="s">
        <v>55</v>
      </c>
      <c r="M397" t="s">
        <v>36</v>
      </c>
      <c r="N397" s="8">
        <v>45730</v>
      </c>
      <c r="O397" s="8"/>
      <c r="P397" s="8"/>
      <c r="Q397" t="s">
        <v>64</v>
      </c>
      <c r="R397" t="s">
        <v>1033</v>
      </c>
      <c r="AC397" t="s">
        <v>64</v>
      </c>
      <c r="AD397" t="s">
        <v>42</v>
      </c>
    </row>
    <row r="398" spans="3:30" x14ac:dyDescent="0.25">
      <c r="C398" s="32" t="s">
        <v>808</v>
      </c>
      <c r="D398" s="32" t="s">
        <v>105</v>
      </c>
      <c r="G398" t="s">
        <v>1030</v>
      </c>
      <c r="H398" t="s">
        <v>1031</v>
      </c>
      <c r="I398" t="s">
        <v>1038</v>
      </c>
      <c r="K398" t="s">
        <v>427</v>
      </c>
      <c r="L398" t="s">
        <v>55</v>
      </c>
      <c r="M398" t="s">
        <v>36</v>
      </c>
      <c r="N398" s="8">
        <v>45730</v>
      </c>
      <c r="O398" s="8"/>
      <c r="P398" s="8"/>
      <c r="Q398" t="s">
        <v>64</v>
      </c>
      <c r="R398" t="s">
        <v>1033</v>
      </c>
      <c r="AC398" t="s">
        <v>64</v>
      </c>
      <c r="AD398" t="s">
        <v>42</v>
      </c>
    </row>
    <row r="399" spans="3:30" x14ac:dyDescent="0.25">
      <c r="C399" s="32" t="s">
        <v>808</v>
      </c>
      <c r="D399" s="32" t="s">
        <v>105</v>
      </c>
      <c r="G399" t="s">
        <v>1030</v>
      </c>
      <c r="H399" t="s">
        <v>1031</v>
      </c>
      <c r="I399" t="s">
        <v>1039</v>
      </c>
      <c r="K399" t="s">
        <v>427</v>
      </c>
      <c r="L399" t="s">
        <v>55</v>
      </c>
      <c r="M399" t="s">
        <v>36</v>
      </c>
      <c r="N399" s="8">
        <v>45730</v>
      </c>
      <c r="O399" s="8"/>
      <c r="P399" s="8"/>
      <c r="Q399" t="s">
        <v>64</v>
      </c>
      <c r="R399" t="s">
        <v>1033</v>
      </c>
      <c r="AC399" t="s">
        <v>64</v>
      </c>
      <c r="AD399" t="s">
        <v>42</v>
      </c>
    </row>
    <row r="400" spans="3:30" x14ac:dyDescent="0.25">
      <c r="C400" s="32" t="s">
        <v>808</v>
      </c>
      <c r="D400" s="32" t="s">
        <v>105</v>
      </c>
      <c r="G400" t="s">
        <v>1030</v>
      </c>
      <c r="H400" t="s">
        <v>1031</v>
      </c>
      <c r="I400" t="s">
        <v>1040</v>
      </c>
      <c r="K400" t="s">
        <v>427</v>
      </c>
      <c r="L400" t="s">
        <v>55</v>
      </c>
      <c r="M400" t="s">
        <v>36</v>
      </c>
      <c r="N400" s="8">
        <v>45730</v>
      </c>
      <c r="O400" s="8"/>
      <c r="P400" s="8"/>
      <c r="Q400" t="s">
        <v>64</v>
      </c>
      <c r="AC400" t="s">
        <v>64</v>
      </c>
      <c r="AD400" t="s">
        <v>42</v>
      </c>
    </row>
    <row r="401" spans="3:30" x14ac:dyDescent="0.25">
      <c r="C401" s="32" t="s">
        <v>808</v>
      </c>
      <c r="D401" s="32" t="s">
        <v>105</v>
      </c>
      <c r="G401" t="s">
        <v>1030</v>
      </c>
      <c r="H401" t="s">
        <v>1031</v>
      </c>
      <c r="I401" t="s">
        <v>1041</v>
      </c>
      <c r="K401" t="s">
        <v>427</v>
      </c>
      <c r="L401" t="s">
        <v>55</v>
      </c>
      <c r="M401" t="s">
        <v>36</v>
      </c>
      <c r="N401" s="8">
        <v>45730</v>
      </c>
      <c r="O401" s="8"/>
      <c r="P401" s="8"/>
      <c r="Q401" t="s">
        <v>64</v>
      </c>
      <c r="R401" t="s">
        <v>1033</v>
      </c>
      <c r="AC401" t="s">
        <v>64</v>
      </c>
      <c r="AD401" t="s">
        <v>42</v>
      </c>
    </row>
    <row r="402" spans="3:30" x14ac:dyDescent="0.25">
      <c r="C402" s="32" t="s">
        <v>808</v>
      </c>
      <c r="D402" s="32" t="s">
        <v>105</v>
      </c>
      <c r="G402" t="s">
        <v>1030</v>
      </c>
      <c r="H402" t="s">
        <v>1031</v>
      </c>
      <c r="I402" t="s">
        <v>1042</v>
      </c>
      <c r="K402" t="s">
        <v>427</v>
      </c>
      <c r="L402" t="s">
        <v>55</v>
      </c>
      <c r="M402" t="s">
        <v>36</v>
      </c>
      <c r="N402" s="8">
        <v>45730</v>
      </c>
      <c r="O402" s="8"/>
      <c r="P402" s="8"/>
      <c r="Q402" t="s">
        <v>64</v>
      </c>
      <c r="S402" t="s">
        <v>1043</v>
      </c>
      <c r="T402" t="s">
        <v>1044</v>
      </c>
      <c r="AC402" t="s">
        <v>64</v>
      </c>
      <c r="AD402" t="s">
        <v>42</v>
      </c>
    </row>
    <row r="403" spans="3:30" x14ac:dyDescent="0.25">
      <c r="C403" s="32" t="s">
        <v>808</v>
      </c>
      <c r="D403" s="32" t="s">
        <v>105</v>
      </c>
      <c r="G403" t="s">
        <v>1030</v>
      </c>
      <c r="H403" t="s">
        <v>1031</v>
      </c>
      <c r="I403" t="s">
        <v>1045</v>
      </c>
      <c r="K403" t="s">
        <v>427</v>
      </c>
      <c r="L403" t="s">
        <v>55</v>
      </c>
      <c r="M403" t="s">
        <v>36</v>
      </c>
      <c r="N403" s="8">
        <v>45730</v>
      </c>
      <c r="O403" s="8"/>
      <c r="P403" s="8"/>
      <c r="Q403" t="s">
        <v>64</v>
      </c>
      <c r="S403" t="s">
        <v>1046</v>
      </c>
      <c r="T403" t="s">
        <v>1046</v>
      </c>
      <c r="AC403" t="s">
        <v>64</v>
      </c>
      <c r="AD403" t="s">
        <v>42</v>
      </c>
    </row>
    <row r="404" spans="3:30" x14ac:dyDescent="0.25">
      <c r="C404" s="32" t="s">
        <v>808</v>
      </c>
      <c r="D404" s="32" t="s">
        <v>105</v>
      </c>
      <c r="G404" t="s">
        <v>1030</v>
      </c>
      <c r="H404" t="s">
        <v>1031</v>
      </c>
      <c r="I404" t="s">
        <v>1047</v>
      </c>
      <c r="K404" t="s">
        <v>427</v>
      </c>
      <c r="L404" t="s">
        <v>55</v>
      </c>
      <c r="M404" t="s">
        <v>36</v>
      </c>
      <c r="N404" s="8">
        <v>45730</v>
      </c>
      <c r="O404" s="8"/>
      <c r="P404" s="8"/>
      <c r="Q404" t="s">
        <v>64</v>
      </c>
      <c r="R404" t="s">
        <v>1048</v>
      </c>
      <c r="W404" t="s">
        <v>1049</v>
      </c>
      <c r="AC404" t="s">
        <v>64</v>
      </c>
      <c r="AD404" t="s">
        <v>42</v>
      </c>
    </row>
    <row r="405" spans="3:30" x14ac:dyDescent="0.25">
      <c r="F405">
        <v>352.5</v>
      </c>
      <c r="G405" t="s">
        <v>1030</v>
      </c>
      <c r="H405" t="s">
        <v>1050</v>
      </c>
      <c r="I405" t="s">
        <v>1051</v>
      </c>
      <c r="K405" t="s">
        <v>427</v>
      </c>
      <c r="L405" t="s">
        <v>55</v>
      </c>
      <c r="M405" t="s">
        <v>36</v>
      </c>
      <c r="N405" s="8">
        <v>45796</v>
      </c>
      <c r="O405" s="8"/>
      <c r="P405" s="8"/>
      <c r="Q405" t="s">
        <v>47</v>
      </c>
      <c r="R405" t="s">
        <v>312</v>
      </c>
      <c r="AC405" t="s">
        <v>41</v>
      </c>
      <c r="AD405" t="s">
        <v>42</v>
      </c>
    </row>
    <row r="406" spans="3:30" x14ac:dyDescent="0.25">
      <c r="F406">
        <v>352.5</v>
      </c>
      <c r="G406" t="s">
        <v>1030</v>
      </c>
      <c r="H406" t="s">
        <v>1050</v>
      </c>
      <c r="I406" t="s">
        <v>1052</v>
      </c>
      <c r="K406" t="s">
        <v>427</v>
      </c>
      <c r="L406" t="s">
        <v>55</v>
      </c>
      <c r="M406" t="s">
        <v>36</v>
      </c>
      <c r="N406" s="8">
        <v>45796</v>
      </c>
      <c r="O406" s="8"/>
      <c r="P406" s="8"/>
      <c r="Q406" t="s">
        <v>47</v>
      </c>
      <c r="R406" t="s">
        <v>312</v>
      </c>
      <c r="AC406" t="s">
        <v>41</v>
      </c>
      <c r="AD406" t="s">
        <v>42</v>
      </c>
    </row>
    <row r="407" spans="3:30" x14ac:dyDescent="0.25">
      <c r="C407" s="32" t="s">
        <v>28</v>
      </c>
      <c r="D407" s="32" t="s">
        <v>543</v>
      </c>
      <c r="E407" s="32" t="s">
        <v>1053</v>
      </c>
      <c r="F407">
        <v>252.5</v>
      </c>
      <c r="G407" t="s">
        <v>1030</v>
      </c>
      <c r="H407" t="s">
        <v>1054</v>
      </c>
      <c r="I407" t="s">
        <v>1055</v>
      </c>
      <c r="K407" t="s">
        <v>427</v>
      </c>
      <c r="L407" t="s">
        <v>55</v>
      </c>
      <c r="M407" t="s">
        <v>36</v>
      </c>
      <c r="N407" s="8">
        <v>45744</v>
      </c>
      <c r="O407" s="8">
        <v>45961</v>
      </c>
      <c r="P407" s="8">
        <v>45961</v>
      </c>
      <c r="Q407" t="s">
        <v>47</v>
      </c>
      <c r="R407" t="s">
        <v>1056</v>
      </c>
      <c r="W407" t="s">
        <v>87</v>
      </c>
      <c r="Y407" t="s">
        <v>1057</v>
      </c>
      <c r="Z407" t="s">
        <v>1057</v>
      </c>
      <c r="AC407" t="s">
        <v>41</v>
      </c>
      <c r="AD407" t="s">
        <v>42</v>
      </c>
    </row>
    <row r="408" spans="3:30" x14ac:dyDescent="0.25">
      <c r="C408" s="32" t="s">
        <v>28</v>
      </c>
      <c r="D408" s="32" t="s">
        <v>543</v>
      </c>
      <c r="E408" s="32" t="s">
        <v>1053</v>
      </c>
      <c r="F408">
        <v>252.5</v>
      </c>
      <c r="G408" t="s">
        <v>1030</v>
      </c>
      <c r="H408" t="s">
        <v>1054</v>
      </c>
      <c r="I408" t="s">
        <v>1058</v>
      </c>
      <c r="K408" t="s">
        <v>427</v>
      </c>
      <c r="L408" t="s">
        <v>55</v>
      </c>
      <c r="M408" t="s">
        <v>36</v>
      </c>
      <c r="N408" s="8">
        <v>45744</v>
      </c>
      <c r="O408" s="8">
        <v>45869</v>
      </c>
      <c r="P408" s="8">
        <v>45869</v>
      </c>
      <c r="Q408" t="s">
        <v>127</v>
      </c>
      <c r="R408" t="s">
        <v>953</v>
      </c>
      <c r="W408" t="s">
        <v>111</v>
      </c>
      <c r="Y408" t="s">
        <v>1008</v>
      </c>
      <c r="Z408" t="s">
        <v>1008</v>
      </c>
      <c r="AC408" t="s">
        <v>41</v>
      </c>
      <c r="AD408" t="s">
        <v>42</v>
      </c>
    </row>
    <row r="409" spans="3:30" x14ac:dyDescent="0.25">
      <c r="C409" s="32" t="s">
        <v>28</v>
      </c>
      <c r="D409" s="32" t="s">
        <v>543</v>
      </c>
      <c r="E409" s="32" t="s">
        <v>1053</v>
      </c>
      <c r="F409">
        <v>252.5</v>
      </c>
      <c r="G409" t="s">
        <v>1030</v>
      </c>
      <c r="H409" t="s">
        <v>1054</v>
      </c>
      <c r="I409" t="s">
        <v>1059</v>
      </c>
      <c r="K409" t="s">
        <v>427</v>
      </c>
      <c r="L409" t="s">
        <v>55</v>
      </c>
      <c r="M409" t="s">
        <v>36</v>
      </c>
      <c r="N409" s="8">
        <v>45744</v>
      </c>
      <c r="O409" s="8">
        <v>45961</v>
      </c>
      <c r="P409" s="8">
        <v>45961</v>
      </c>
      <c r="Q409" t="s">
        <v>47</v>
      </c>
      <c r="W409" t="s">
        <v>87</v>
      </c>
      <c r="Y409" t="s">
        <v>1057</v>
      </c>
      <c r="Z409" t="s">
        <v>1057</v>
      </c>
      <c r="AC409" t="s">
        <v>41</v>
      </c>
      <c r="AD409" t="s">
        <v>42</v>
      </c>
    </row>
    <row r="410" spans="3:30" x14ac:dyDescent="0.25">
      <c r="C410" s="32" t="s">
        <v>28</v>
      </c>
      <c r="D410" s="32" t="s">
        <v>543</v>
      </c>
      <c r="E410" s="32" t="s">
        <v>1053</v>
      </c>
      <c r="F410">
        <v>252.5</v>
      </c>
      <c r="G410" t="s">
        <v>1030</v>
      </c>
      <c r="H410" t="s">
        <v>1054</v>
      </c>
      <c r="I410" t="s">
        <v>1060</v>
      </c>
      <c r="K410" t="s">
        <v>427</v>
      </c>
      <c r="L410" t="s">
        <v>55</v>
      </c>
      <c r="M410" t="s">
        <v>36</v>
      </c>
      <c r="N410" s="8">
        <v>45744</v>
      </c>
      <c r="O410" s="8">
        <v>45869</v>
      </c>
      <c r="P410" s="8">
        <v>45869</v>
      </c>
      <c r="Q410" t="s">
        <v>47</v>
      </c>
      <c r="R410" t="s">
        <v>953</v>
      </c>
      <c r="W410" t="s">
        <v>111</v>
      </c>
      <c r="Y410" t="s">
        <v>1008</v>
      </c>
      <c r="Z410" t="s">
        <v>1008</v>
      </c>
      <c r="AC410" t="s">
        <v>41</v>
      </c>
      <c r="AD410" t="s">
        <v>42</v>
      </c>
    </row>
    <row r="411" spans="3:30" x14ac:dyDescent="0.25">
      <c r="C411" s="32" t="s">
        <v>28</v>
      </c>
      <c r="D411" s="32" t="s">
        <v>105</v>
      </c>
      <c r="E411" s="32" t="s">
        <v>1061</v>
      </c>
      <c r="F411">
        <v>252.5</v>
      </c>
      <c r="G411" t="s">
        <v>1030</v>
      </c>
      <c r="H411" t="s">
        <v>1062</v>
      </c>
      <c r="I411" t="s">
        <v>1063</v>
      </c>
      <c r="K411" t="s">
        <v>427</v>
      </c>
      <c r="L411" t="s">
        <v>55</v>
      </c>
      <c r="M411" t="s">
        <v>36</v>
      </c>
      <c r="N411" s="8">
        <v>45761</v>
      </c>
      <c r="O411" s="8">
        <v>45869</v>
      </c>
      <c r="P411" s="8">
        <v>45869</v>
      </c>
      <c r="Q411" t="s">
        <v>127</v>
      </c>
      <c r="R411" t="s">
        <v>953</v>
      </c>
      <c r="W411" t="s">
        <v>111</v>
      </c>
      <c r="Y411" t="s">
        <v>1008</v>
      </c>
      <c r="Z411" t="s">
        <v>1008</v>
      </c>
      <c r="AC411" t="s">
        <v>41</v>
      </c>
      <c r="AD411" t="s">
        <v>42</v>
      </c>
    </row>
    <row r="412" spans="3:30" x14ac:dyDescent="0.25">
      <c r="C412" s="32" t="s">
        <v>104</v>
      </c>
      <c r="D412" s="32" t="s">
        <v>105</v>
      </c>
      <c r="E412" s="32" t="s">
        <v>1064</v>
      </c>
      <c r="F412">
        <v>475</v>
      </c>
      <c r="G412" t="s">
        <v>1030</v>
      </c>
      <c r="H412" t="s">
        <v>1062</v>
      </c>
      <c r="I412" t="s">
        <v>1065</v>
      </c>
      <c r="K412" t="s">
        <v>427</v>
      </c>
      <c r="L412" t="s">
        <v>55</v>
      </c>
      <c r="M412" t="s">
        <v>36</v>
      </c>
      <c r="N412" s="8">
        <v>45761</v>
      </c>
      <c r="O412" s="8">
        <v>45838</v>
      </c>
      <c r="P412" s="8">
        <v>45838</v>
      </c>
      <c r="Q412" t="s">
        <v>37</v>
      </c>
      <c r="R412" t="s">
        <v>953</v>
      </c>
      <c r="S412" t="s">
        <v>1005</v>
      </c>
      <c r="T412" t="s">
        <v>1066</v>
      </c>
      <c r="U412" t="s">
        <v>40</v>
      </c>
      <c r="W412" t="s">
        <v>111</v>
      </c>
      <c r="X412" t="s">
        <v>398</v>
      </c>
      <c r="Y412" t="s">
        <v>391</v>
      </c>
      <c r="Z412" t="s">
        <v>391</v>
      </c>
      <c r="AC412" t="s">
        <v>41</v>
      </c>
      <c r="AD412" t="s">
        <v>42</v>
      </c>
    </row>
    <row r="413" spans="3:30" x14ac:dyDescent="0.25">
      <c r="C413" s="32" t="s">
        <v>28</v>
      </c>
      <c r="D413" s="32" t="s">
        <v>105</v>
      </c>
      <c r="E413" s="32" t="s">
        <v>1067</v>
      </c>
      <c r="F413">
        <v>252.5</v>
      </c>
      <c r="G413" t="s">
        <v>1030</v>
      </c>
      <c r="H413" t="s">
        <v>1062</v>
      </c>
      <c r="I413" t="s">
        <v>1068</v>
      </c>
      <c r="K413" t="s">
        <v>427</v>
      </c>
      <c r="L413" t="s">
        <v>55</v>
      </c>
      <c r="M413" t="s">
        <v>36</v>
      </c>
      <c r="N413" s="8">
        <v>45761</v>
      </c>
      <c r="O413" s="8">
        <v>45869</v>
      </c>
      <c r="P413" s="8">
        <v>45869</v>
      </c>
      <c r="Q413" t="s">
        <v>47</v>
      </c>
      <c r="R413" t="s">
        <v>953</v>
      </c>
      <c r="U413" t="s">
        <v>112</v>
      </c>
      <c r="W413" t="s">
        <v>111</v>
      </c>
      <c r="Y413" t="s">
        <v>1008</v>
      </c>
      <c r="Z413" t="s">
        <v>1008</v>
      </c>
      <c r="AC413" t="s">
        <v>41</v>
      </c>
      <c r="AD413" t="s">
        <v>42</v>
      </c>
    </row>
    <row r="414" spans="3:30" x14ac:dyDescent="0.25">
      <c r="C414" s="32" t="s">
        <v>795</v>
      </c>
      <c r="D414" s="32" t="s">
        <v>105</v>
      </c>
      <c r="E414" s="32" t="s">
        <v>1067</v>
      </c>
      <c r="F414">
        <v>252.5</v>
      </c>
      <c r="G414" t="s">
        <v>1030</v>
      </c>
      <c r="H414" t="s">
        <v>1062</v>
      </c>
      <c r="I414" t="s">
        <v>1069</v>
      </c>
      <c r="K414" t="s">
        <v>427</v>
      </c>
      <c r="L414" t="s">
        <v>55</v>
      </c>
      <c r="M414" t="s">
        <v>36</v>
      </c>
      <c r="N414" s="8">
        <v>45761</v>
      </c>
      <c r="O414" s="8">
        <v>45869</v>
      </c>
      <c r="P414" s="8">
        <v>45869</v>
      </c>
      <c r="Q414" t="s">
        <v>127</v>
      </c>
      <c r="R414" t="s">
        <v>953</v>
      </c>
      <c r="S414" t="s">
        <v>1070</v>
      </c>
      <c r="U414" t="s">
        <v>112</v>
      </c>
      <c r="W414" t="s">
        <v>111</v>
      </c>
      <c r="Y414" t="s">
        <v>1008</v>
      </c>
      <c r="Z414" t="s">
        <v>1008</v>
      </c>
      <c r="AC414" t="s">
        <v>41</v>
      </c>
      <c r="AD414" t="s">
        <v>42</v>
      </c>
    </row>
    <row r="415" spans="3:30" x14ac:dyDescent="0.25">
      <c r="C415" s="32" t="s">
        <v>43</v>
      </c>
      <c r="D415" s="32" t="s">
        <v>105</v>
      </c>
      <c r="E415" s="32" t="s">
        <v>1067</v>
      </c>
      <c r="F415">
        <v>252.5</v>
      </c>
      <c r="G415" t="s">
        <v>1030</v>
      </c>
      <c r="H415" t="s">
        <v>1062</v>
      </c>
      <c r="I415" t="s">
        <v>1071</v>
      </c>
      <c r="K415" t="s">
        <v>427</v>
      </c>
      <c r="L415" t="s">
        <v>55</v>
      </c>
      <c r="M415" t="s">
        <v>36</v>
      </c>
      <c r="N415" s="8">
        <v>45761</v>
      </c>
      <c r="O415" s="8">
        <v>45869</v>
      </c>
      <c r="P415" s="8">
        <v>45869</v>
      </c>
      <c r="Q415" t="s">
        <v>47</v>
      </c>
      <c r="R415" t="s">
        <v>953</v>
      </c>
      <c r="U415" t="s">
        <v>112</v>
      </c>
      <c r="W415" t="s">
        <v>111</v>
      </c>
      <c r="Y415" t="s">
        <v>1008</v>
      </c>
      <c r="Z415" t="s">
        <v>1008</v>
      </c>
      <c r="AC415" t="s">
        <v>41</v>
      </c>
      <c r="AD415" t="s">
        <v>42</v>
      </c>
    </row>
    <row r="416" spans="3:30" x14ac:dyDescent="0.25">
      <c r="C416" s="32" t="s">
        <v>43</v>
      </c>
      <c r="D416" s="32" t="s">
        <v>105</v>
      </c>
      <c r="E416" s="32" t="s">
        <v>1067</v>
      </c>
      <c r="F416">
        <v>252.5</v>
      </c>
      <c r="G416" t="s">
        <v>1030</v>
      </c>
      <c r="H416" t="s">
        <v>1062</v>
      </c>
      <c r="I416" t="s">
        <v>1072</v>
      </c>
      <c r="K416" t="s">
        <v>427</v>
      </c>
      <c r="L416" t="s">
        <v>55</v>
      </c>
      <c r="M416" t="s">
        <v>36</v>
      </c>
      <c r="N416" s="8">
        <v>45761</v>
      </c>
      <c r="O416" s="8">
        <v>45869</v>
      </c>
      <c r="P416" s="8">
        <v>45869</v>
      </c>
      <c r="Q416" t="s">
        <v>47</v>
      </c>
      <c r="R416" t="s">
        <v>953</v>
      </c>
      <c r="U416" t="s">
        <v>112</v>
      </c>
      <c r="W416" t="s">
        <v>111</v>
      </c>
      <c r="Y416" t="s">
        <v>1008</v>
      </c>
      <c r="Z416" t="s">
        <v>1008</v>
      </c>
      <c r="AC416" t="s">
        <v>41</v>
      </c>
      <c r="AD416" t="s">
        <v>42</v>
      </c>
    </row>
    <row r="417" spans="3:30" x14ac:dyDescent="0.25">
      <c r="C417" s="32" t="s">
        <v>28</v>
      </c>
      <c r="D417" s="32" t="s">
        <v>105</v>
      </c>
      <c r="F417">
        <v>252.5</v>
      </c>
      <c r="G417" t="s">
        <v>1030</v>
      </c>
      <c r="H417" t="s">
        <v>1062</v>
      </c>
      <c r="I417" t="s">
        <v>1073</v>
      </c>
      <c r="K417" t="s">
        <v>427</v>
      </c>
      <c r="L417" t="s">
        <v>55</v>
      </c>
      <c r="M417" t="s">
        <v>36</v>
      </c>
      <c r="N417" s="8">
        <v>45761</v>
      </c>
      <c r="O417" s="8">
        <v>45869</v>
      </c>
      <c r="P417" s="8">
        <v>45869</v>
      </c>
      <c r="Q417" t="s">
        <v>47</v>
      </c>
      <c r="R417" t="s">
        <v>953</v>
      </c>
      <c r="W417" t="s">
        <v>111</v>
      </c>
      <c r="Y417" t="s">
        <v>1008</v>
      </c>
      <c r="Z417" t="s">
        <v>1008</v>
      </c>
      <c r="AC417" t="s">
        <v>41</v>
      </c>
      <c r="AD417" t="s">
        <v>42</v>
      </c>
    </row>
    <row r="418" spans="3:30" x14ac:dyDescent="0.25">
      <c r="C418" s="32" t="s">
        <v>43</v>
      </c>
      <c r="D418" s="32" t="s">
        <v>105</v>
      </c>
      <c r="E418" s="32" t="s">
        <v>1067</v>
      </c>
      <c r="F418">
        <v>252.5</v>
      </c>
      <c r="G418" t="s">
        <v>1030</v>
      </c>
      <c r="H418" t="s">
        <v>1062</v>
      </c>
      <c r="I418" t="s">
        <v>1074</v>
      </c>
      <c r="K418" t="s">
        <v>427</v>
      </c>
      <c r="L418" t="s">
        <v>55</v>
      </c>
      <c r="M418" t="s">
        <v>36</v>
      </c>
      <c r="N418" s="8">
        <v>45761</v>
      </c>
      <c r="O418" s="8">
        <v>45869</v>
      </c>
      <c r="P418" s="8">
        <v>45869</v>
      </c>
      <c r="Q418" t="s">
        <v>47</v>
      </c>
      <c r="U418" t="s">
        <v>112</v>
      </c>
      <c r="W418" t="s">
        <v>111</v>
      </c>
      <c r="Y418" t="s">
        <v>1008</v>
      </c>
      <c r="Z418" t="s">
        <v>1008</v>
      </c>
      <c r="AC418" t="s">
        <v>41</v>
      </c>
      <c r="AD418" t="s">
        <v>42</v>
      </c>
    </row>
    <row r="419" spans="3:30" x14ac:dyDescent="0.25">
      <c r="C419" s="32" t="s">
        <v>43</v>
      </c>
      <c r="D419" s="32" t="s">
        <v>105</v>
      </c>
      <c r="E419" s="32" t="s">
        <v>1067</v>
      </c>
      <c r="F419">
        <v>252.5</v>
      </c>
      <c r="G419" t="s">
        <v>1030</v>
      </c>
      <c r="H419" t="s">
        <v>1062</v>
      </c>
      <c r="I419" t="s">
        <v>1075</v>
      </c>
      <c r="K419" t="s">
        <v>427</v>
      </c>
      <c r="L419" t="s">
        <v>55</v>
      </c>
      <c r="M419" t="s">
        <v>36</v>
      </c>
      <c r="N419" s="8">
        <v>45761</v>
      </c>
      <c r="O419" s="8">
        <v>45869</v>
      </c>
      <c r="P419" s="8">
        <v>45869</v>
      </c>
      <c r="Q419" t="s">
        <v>47</v>
      </c>
      <c r="R419" t="s">
        <v>953</v>
      </c>
      <c r="U419" t="s">
        <v>112</v>
      </c>
      <c r="W419" t="s">
        <v>111</v>
      </c>
      <c r="Y419" t="s">
        <v>1008</v>
      </c>
      <c r="Z419" t="s">
        <v>1008</v>
      </c>
      <c r="AC419" t="s">
        <v>41</v>
      </c>
      <c r="AD419" t="s">
        <v>42</v>
      </c>
    </row>
    <row r="420" spans="3:30" x14ac:dyDescent="0.25">
      <c r="C420" s="32" t="s">
        <v>43</v>
      </c>
      <c r="D420" s="32" t="s">
        <v>105</v>
      </c>
      <c r="E420" s="32" t="s">
        <v>1067</v>
      </c>
      <c r="F420">
        <v>252.5</v>
      </c>
      <c r="G420" t="s">
        <v>1030</v>
      </c>
      <c r="H420" t="s">
        <v>1062</v>
      </c>
      <c r="I420" t="s">
        <v>1076</v>
      </c>
      <c r="K420" t="s">
        <v>427</v>
      </c>
      <c r="L420" t="s">
        <v>55</v>
      </c>
      <c r="M420" t="s">
        <v>36</v>
      </c>
      <c r="N420" s="8">
        <v>45761</v>
      </c>
      <c r="O420" s="8">
        <v>45869</v>
      </c>
      <c r="P420" s="8">
        <v>45869</v>
      </c>
      <c r="Q420" t="s">
        <v>47</v>
      </c>
      <c r="R420" t="s">
        <v>953</v>
      </c>
      <c r="U420" t="s">
        <v>112</v>
      </c>
      <c r="W420" t="s">
        <v>111</v>
      </c>
      <c r="Y420" t="s">
        <v>1008</v>
      </c>
      <c r="Z420" t="s">
        <v>1008</v>
      </c>
      <c r="AC420" t="s">
        <v>41</v>
      </c>
      <c r="AD420" t="s">
        <v>42</v>
      </c>
    </row>
    <row r="421" spans="3:30" x14ac:dyDescent="0.25">
      <c r="C421" s="32" t="s">
        <v>43</v>
      </c>
      <c r="D421" s="32" t="s">
        <v>105</v>
      </c>
      <c r="E421" s="32" t="s">
        <v>1067</v>
      </c>
      <c r="F421">
        <v>252.5</v>
      </c>
      <c r="G421" t="s">
        <v>1030</v>
      </c>
      <c r="H421" t="s">
        <v>1062</v>
      </c>
      <c r="I421" t="s">
        <v>1077</v>
      </c>
      <c r="K421" t="s">
        <v>427</v>
      </c>
      <c r="L421" t="s">
        <v>55</v>
      </c>
      <c r="M421" t="s">
        <v>36</v>
      </c>
      <c r="N421" s="8">
        <v>45761</v>
      </c>
      <c r="O421" s="8">
        <v>45869</v>
      </c>
      <c r="P421" s="8">
        <v>45869</v>
      </c>
      <c r="Q421" t="s">
        <v>47</v>
      </c>
      <c r="R421" t="s">
        <v>953</v>
      </c>
      <c r="U421" t="s">
        <v>112</v>
      </c>
      <c r="W421" t="s">
        <v>111</v>
      </c>
      <c r="Y421" t="s">
        <v>1008</v>
      </c>
      <c r="Z421" t="s">
        <v>1008</v>
      </c>
      <c r="AC421" t="s">
        <v>41</v>
      </c>
      <c r="AD421" t="s">
        <v>42</v>
      </c>
    </row>
    <row r="422" spans="3:30" x14ac:dyDescent="0.25">
      <c r="C422" s="32" t="s">
        <v>28</v>
      </c>
      <c r="D422" s="32" t="s">
        <v>105</v>
      </c>
      <c r="E422" s="32" t="s">
        <v>1061</v>
      </c>
      <c r="F422">
        <v>475</v>
      </c>
      <c r="G422" t="s">
        <v>1030</v>
      </c>
      <c r="H422" t="s">
        <v>1078</v>
      </c>
      <c r="I422" t="s">
        <v>1079</v>
      </c>
      <c r="K422" t="s">
        <v>427</v>
      </c>
      <c r="L422" t="s">
        <v>55</v>
      </c>
      <c r="M422" t="s">
        <v>36</v>
      </c>
      <c r="N422" s="8">
        <v>45107</v>
      </c>
      <c r="O422" s="8">
        <v>46022</v>
      </c>
      <c r="P422" s="8">
        <v>46022</v>
      </c>
      <c r="Q422" t="s">
        <v>37</v>
      </c>
      <c r="R422" t="s">
        <v>1080</v>
      </c>
      <c r="Y422" t="s">
        <v>872</v>
      </c>
      <c r="Z422" t="s">
        <v>872</v>
      </c>
      <c r="AC422" t="s">
        <v>41</v>
      </c>
      <c r="AD422" t="s">
        <v>42</v>
      </c>
    </row>
    <row r="423" spans="3:30" x14ac:dyDescent="0.25">
      <c r="F423">
        <v>252.5</v>
      </c>
      <c r="G423" t="s">
        <v>1030</v>
      </c>
      <c r="H423" t="s">
        <v>1078</v>
      </c>
      <c r="I423" t="s">
        <v>1032</v>
      </c>
      <c r="K423" t="s">
        <v>427</v>
      </c>
      <c r="L423" t="s">
        <v>55</v>
      </c>
      <c r="M423" t="s">
        <v>36</v>
      </c>
      <c r="N423" s="8">
        <v>45107</v>
      </c>
      <c r="O423" s="8">
        <v>45838</v>
      </c>
      <c r="P423" s="8">
        <v>45838</v>
      </c>
      <c r="Q423" t="s">
        <v>47</v>
      </c>
      <c r="R423" t="s">
        <v>1033</v>
      </c>
      <c r="U423" t="s">
        <v>57</v>
      </c>
      <c r="X423" t="s">
        <v>1081</v>
      </c>
      <c r="Y423" t="s">
        <v>391</v>
      </c>
      <c r="Z423" t="s">
        <v>391</v>
      </c>
      <c r="AC423" t="s">
        <v>41</v>
      </c>
      <c r="AD423" t="s">
        <v>42</v>
      </c>
    </row>
    <row r="424" spans="3:30" x14ac:dyDescent="0.25">
      <c r="F424">
        <v>237.5</v>
      </c>
      <c r="G424" t="s">
        <v>1030</v>
      </c>
      <c r="H424" t="s">
        <v>1078</v>
      </c>
      <c r="I424" t="s">
        <v>1039</v>
      </c>
      <c r="K424" t="s">
        <v>427</v>
      </c>
      <c r="L424" t="s">
        <v>55</v>
      </c>
      <c r="M424" t="s">
        <v>36</v>
      </c>
      <c r="N424" s="8">
        <v>45107</v>
      </c>
      <c r="O424" s="8">
        <v>45838</v>
      </c>
      <c r="P424" s="8">
        <v>45838</v>
      </c>
      <c r="Q424" t="s">
        <v>47</v>
      </c>
      <c r="R424" t="s">
        <v>1033</v>
      </c>
      <c r="U424" t="s">
        <v>57</v>
      </c>
      <c r="X424" t="s">
        <v>1081</v>
      </c>
      <c r="Y424" t="s">
        <v>391</v>
      </c>
      <c r="Z424" t="s">
        <v>391</v>
      </c>
      <c r="AC424" t="s">
        <v>41</v>
      </c>
      <c r="AD424" t="s">
        <v>42</v>
      </c>
    </row>
    <row r="425" spans="3:30" x14ac:dyDescent="0.25">
      <c r="C425" s="32" t="s">
        <v>43</v>
      </c>
      <c r="D425" s="32" t="s">
        <v>105</v>
      </c>
      <c r="E425" s="32" t="s">
        <v>1067</v>
      </c>
      <c r="F425">
        <v>252.5</v>
      </c>
      <c r="G425" t="s">
        <v>1030</v>
      </c>
      <c r="H425" t="s">
        <v>1078</v>
      </c>
      <c r="I425" t="s">
        <v>1040</v>
      </c>
      <c r="K425" t="s">
        <v>427</v>
      </c>
      <c r="L425" t="s">
        <v>55</v>
      </c>
      <c r="M425" t="s">
        <v>36</v>
      </c>
      <c r="N425" s="8">
        <v>45107</v>
      </c>
      <c r="O425" s="8">
        <v>45869</v>
      </c>
      <c r="P425" s="8">
        <v>45869</v>
      </c>
      <c r="Q425" t="s">
        <v>47</v>
      </c>
      <c r="U425" t="s">
        <v>871</v>
      </c>
      <c r="Y425" t="s">
        <v>1008</v>
      </c>
      <c r="Z425" t="s">
        <v>1008</v>
      </c>
      <c r="AC425" t="s">
        <v>41</v>
      </c>
      <c r="AD425" t="s">
        <v>42</v>
      </c>
    </row>
    <row r="426" spans="3:30" x14ac:dyDescent="0.25">
      <c r="F426">
        <v>252.5</v>
      </c>
      <c r="G426" t="s">
        <v>1030</v>
      </c>
      <c r="H426" t="s">
        <v>1078</v>
      </c>
      <c r="I426" t="s">
        <v>1082</v>
      </c>
      <c r="K426" t="s">
        <v>427</v>
      </c>
      <c r="L426" t="s">
        <v>55</v>
      </c>
      <c r="M426" t="s">
        <v>36</v>
      </c>
      <c r="N426" s="8">
        <v>45107</v>
      </c>
      <c r="O426" s="8">
        <v>45838</v>
      </c>
      <c r="P426" s="8">
        <v>45838</v>
      </c>
      <c r="Q426" t="s">
        <v>47</v>
      </c>
      <c r="R426" t="s">
        <v>1033</v>
      </c>
      <c r="U426" t="s">
        <v>57</v>
      </c>
      <c r="X426" t="s">
        <v>1081</v>
      </c>
      <c r="Y426" t="s">
        <v>391</v>
      </c>
      <c r="Z426" t="s">
        <v>391</v>
      </c>
      <c r="AC426" t="s">
        <v>41</v>
      </c>
      <c r="AD426" t="s">
        <v>42</v>
      </c>
    </row>
    <row r="427" spans="3:30" x14ac:dyDescent="0.25">
      <c r="F427">
        <v>15</v>
      </c>
      <c r="G427" t="s">
        <v>1030</v>
      </c>
      <c r="H427" t="s">
        <v>1078</v>
      </c>
      <c r="I427" t="s">
        <v>1083</v>
      </c>
      <c r="K427" t="s">
        <v>427</v>
      </c>
      <c r="L427" t="s">
        <v>55</v>
      </c>
      <c r="M427" t="s">
        <v>36</v>
      </c>
      <c r="N427" s="8">
        <v>45107</v>
      </c>
      <c r="O427" s="8">
        <v>45838</v>
      </c>
      <c r="P427" s="8">
        <v>45838</v>
      </c>
      <c r="Q427" t="s">
        <v>47</v>
      </c>
      <c r="R427" t="s">
        <v>1033</v>
      </c>
      <c r="U427" t="s">
        <v>57</v>
      </c>
      <c r="X427" t="s">
        <v>1081</v>
      </c>
      <c r="Y427" t="s">
        <v>391</v>
      </c>
      <c r="Z427" t="s">
        <v>391</v>
      </c>
      <c r="AC427" t="s">
        <v>41</v>
      </c>
      <c r="AD427" t="s">
        <v>42</v>
      </c>
    </row>
    <row r="428" spans="3:30" x14ac:dyDescent="0.25">
      <c r="C428" s="32" t="s">
        <v>43</v>
      </c>
      <c r="D428" s="32" t="s">
        <v>105</v>
      </c>
      <c r="E428" s="32" t="s">
        <v>1067</v>
      </c>
      <c r="F428">
        <v>252.5</v>
      </c>
      <c r="G428" t="s">
        <v>1030</v>
      </c>
      <c r="H428" t="s">
        <v>1078</v>
      </c>
      <c r="I428" t="s">
        <v>1084</v>
      </c>
      <c r="K428" t="s">
        <v>427</v>
      </c>
      <c r="L428" t="s">
        <v>55</v>
      </c>
      <c r="M428" t="s">
        <v>36</v>
      </c>
      <c r="N428" s="8">
        <v>45107</v>
      </c>
      <c r="O428" s="8">
        <v>45869</v>
      </c>
      <c r="P428" s="8">
        <v>45869</v>
      </c>
      <c r="Q428" t="s">
        <v>47</v>
      </c>
      <c r="R428" t="s">
        <v>1033</v>
      </c>
      <c r="U428" t="s">
        <v>871</v>
      </c>
      <c r="Y428" t="s">
        <v>1008</v>
      </c>
      <c r="Z428" t="s">
        <v>1008</v>
      </c>
      <c r="AC428" t="s">
        <v>41</v>
      </c>
      <c r="AD428" t="s">
        <v>42</v>
      </c>
    </row>
    <row r="429" spans="3:30" x14ac:dyDescent="0.25">
      <c r="F429">
        <v>252.5</v>
      </c>
      <c r="G429" t="s">
        <v>1030</v>
      </c>
      <c r="H429" t="s">
        <v>1085</v>
      </c>
      <c r="I429" t="s">
        <v>1086</v>
      </c>
      <c r="K429" t="s">
        <v>427</v>
      </c>
      <c r="L429" t="s">
        <v>55</v>
      </c>
      <c r="M429" t="s">
        <v>36</v>
      </c>
      <c r="N429" s="8">
        <v>45489</v>
      </c>
      <c r="O429" s="8">
        <v>45838</v>
      </c>
      <c r="P429" s="8">
        <v>45838</v>
      </c>
      <c r="Q429" t="s">
        <v>47</v>
      </c>
      <c r="R429" t="s">
        <v>1087</v>
      </c>
      <c r="U429" t="s">
        <v>57</v>
      </c>
      <c r="X429" t="s">
        <v>1088</v>
      </c>
      <c r="Y429" t="s">
        <v>391</v>
      </c>
      <c r="Z429" t="s">
        <v>391</v>
      </c>
      <c r="AC429" t="s">
        <v>41</v>
      </c>
      <c r="AD429" t="s">
        <v>42</v>
      </c>
    </row>
    <row r="430" spans="3:30" x14ac:dyDescent="0.25">
      <c r="F430">
        <v>252.5</v>
      </c>
      <c r="G430" t="s">
        <v>1030</v>
      </c>
      <c r="H430" t="s">
        <v>1085</v>
      </c>
      <c r="I430" t="s">
        <v>1089</v>
      </c>
      <c r="K430" t="s">
        <v>427</v>
      </c>
      <c r="L430" t="s">
        <v>55</v>
      </c>
      <c r="M430" t="s">
        <v>36</v>
      </c>
      <c r="N430" s="8">
        <v>45489</v>
      </c>
      <c r="O430" s="8">
        <v>45838</v>
      </c>
      <c r="P430" s="8">
        <v>45838</v>
      </c>
      <c r="Q430" t="s">
        <v>47</v>
      </c>
      <c r="R430" t="s">
        <v>1087</v>
      </c>
      <c r="U430" t="s">
        <v>57</v>
      </c>
      <c r="X430" t="s">
        <v>1088</v>
      </c>
      <c r="Y430" t="s">
        <v>391</v>
      </c>
      <c r="Z430" t="s">
        <v>391</v>
      </c>
      <c r="AC430" t="s">
        <v>41</v>
      </c>
      <c r="AD430" t="s">
        <v>42</v>
      </c>
    </row>
    <row r="431" spans="3:30" x14ac:dyDescent="0.25">
      <c r="C431" s="32" t="s">
        <v>28</v>
      </c>
      <c r="D431" s="32" t="s">
        <v>749</v>
      </c>
      <c r="E431" s="32" t="s">
        <v>1090</v>
      </c>
      <c r="F431">
        <v>93.75</v>
      </c>
      <c r="G431" t="s">
        <v>1091</v>
      </c>
      <c r="H431" t="s">
        <v>1092</v>
      </c>
      <c r="I431" t="s">
        <v>1093</v>
      </c>
      <c r="J431" t="s">
        <v>1094</v>
      </c>
      <c r="K431" t="s">
        <v>1095</v>
      </c>
      <c r="L431" t="s">
        <v>55</v>
      </c>
      <c r="M431" t="s">
        <v>36</v>
      </c>
      <c r="N431" s="8">
        <v>45496</v>
      </c>
      <c r="O431" s="8">
        <v>45898</v>
      </c>
      <c r="P431" s="8">
        <v>45898</v>
      </c>
      <c r="Q431" t="s">
        <v>37</v>
      </c>
      <c r="U431" t="s">
        <v>754</v>
      </c>
      <c r="W431" t="s">
        <v>726</v>
      </c>
      <c r="Y431" t="s">
        <v>128</v>
      </c>
      <c r="Z431" t="s">
        <v>128</v>
      </c>
      <c r="AA431" t="s">
        <v>128</v>
      </c>
      <c r="AC431" t="s">
        <v>41</v>
      </c>
      <c r="AD431" t="s">
        <v>231</v>
      </c>
    </row>
    <row r="432" spans="3:30" x14ac:dyDescent="0.25">
      <c r="F432">
        <v>847.5</v>
      </c>
      <c r="G432" t="s">
        <v>1096</v>
      </c>
      <c r="H432" t="s">
        <v>1097</v>
      </c>
      <c r="I432" t="s">
        <v>1098</v>
      </c>
      <c r="K432" t="s">
        <v>54</v>
      </c>
      <c r="L432" t="s">
        <v>35</v>
      </c>
      <c r="M432" t="s">
        <v>36</v>
      </c>
      <c r="N432" s="8">
        <v>45672</v>
      </c>
      <c r="O432" s="8">
        <v>45810</v>
      </c>
      <c r="P432" s="8">
        <v>45810</v>
      </c>
      <c r="Q432" t="s">
        <v>47</v>
      </c>
      <c r="R432" t="s">
        <v>888</v>
      </c>
      <c r="U432" t="s">
        <v>370</v>
      </c>
      <c r="X432" t="s">
        <v>887</v>
      </c>
      <c r="Y432" t="s">
        <v>1099</v>
      </c>
      <c r="Z432" t="s">
        <v>1099</v>
      </c>
      <c r="AC432" t="s">
        <v>41</v>
      </c>
      <c r="AD432" t="s">
        <v>42</v>
      </c>
    </row>
    <row r="433" spans="3:30" x14ac:dyDescent="0.25">
      <c r="F433">
        <v>847.5</v>
      </c>
      <c r="G433" t="s">
        <v>1096</v>
      </c>
      <c r="H433" t="s">
        <v>1097</v>
      </c>
      <c r="I433" t="s">
        <v>1100</v>
      </c>
      <c r="K433" t="s">
        <v>54</v>
      </c>
      <c r="L433" t="s">
        <v>35</v>
      </c>
      <c r="M433" t="s">
        <v>36</v>
      </c>
      <c r="N433" s="8">
        <v>45672</v>
      </c>
      <c r="O433" s="8">
        <v>45810</v>
      </c>
      <c r="P433" s="8">
        <v>45810</v>
      </c>
      <c r="Q433" t="s">
        <v>47</v>
      </c>
      <c r="R433" t="s">
        <v>888</v>
      </c>
      <c r="U433" t="s">
        <v>370</v>
      </c>
      <c r="X433" t="s">
        <v>887</v>
      </c>
      <c r="Y433" t="s">
        <v>1099</v>
      </c>
      <c r="Z433" t="s">
        <v>1099</v>
      </c>
      <c r="AC433" t="s">
        <v>41</v>
      </c>
      <c r="AD433" t="s">
        <v>42</v>
      </c>
    </row>
    <row r="434" spans="3:30" x14ac:dyDescent="0.25">
      <c r="F434">
        <v>350</v>
      </c>
      <c r="G434" t="s">
        <v>1101</v>
      </c>
      <c r="H434" t="s">
        <v>1102</v>
      </c>
      <c r="I434" t="s">
        <v>1103</v>
      </c>
      <c r="K434" t="s">
        <v>84</v>
      </c>
      <c r="L434" t="s">
        <v>55</v>
      </c>
      <c r="M434" t="s">
        <v>36</v>
      </c>
      <c r="N434" s="8">
        <v>45786</v>
      </c>
      <c r="O434" s="8"/>
      <c r="P434" s="8"/>
      <c r="Q434" t="s">
        <v>64</v>
      </c>
      <c r="R434" t="s">
        <v>1104</v>
      </c>
      <c r="S434" t="s">
        <v>1105</v>
      </c>
      <c r="T434" t="s">
        <v>1105</v>
      </c>
      <c r="AC434" t="s">
        <v>64</v>
      </c>
      <c r="AD434" t="s">
        <v>42</v>
      </c>
    </row>
    <row r="435" spans="3:30" x14ac:dyDescent="0.25">
      <c r="F435">
        <v>75</v>
      </c>
      <c r="G435" t="s">
        <v>1101</v>
      </c>
      <c r="H435" t="s">
        <v>1106</v>
      </c>
      <c r="I435" t="s">
        <v>1107</v>
      </c>
      <c r="K435" t="s">
        <v>427</v>
      </c>
      <c r="L435" t="s">
        <v>55</v>
      </c>
      <c r="M435" t="s">
        <v>36</v>
      </c>
      <c r="N435" s="8">
        <v>45469</v>
      </c>
      <c r="O435" s="8">
        <v>45838</v>
      </c>
      <c r="P435" s="8">
        <v>45838</v>
      </c>
      <c r="Q435" t="s">
        <v>37</v>
      </c>
      <c r="Y435" t="s">
        <v>391</v>
      </c>
      <c r="Z435" t="s">
        <v>391</v>
      </c>
      <c r="AC435" t="s">
        <v>41</v>
      </c>
      <c r="AD435" t="s">
        <v>42</v>
      </c>
    </row>
    <row r="436" spans="3:30" x14ac:dyDescent="0.25">
      <c r="F436">
        <v>75</v>
      </c>
      <c r="G436" t="s">
        <v>1101</v>
      </c>
      <c r="H436" t="s">
        <v>1106</v>
      </c>
      <c r="I436" t="s">
        <v>1108</v>
      </c>
      <c r="K436" t="s">
        <v>427</v>
      </c>
      <c r="L436" t="s">
        <v>55</v>
      </c>
      <c r="M436" t="s">
        <v>36</v>
      </c>
      <c r="N436" s="8">
        <v>45469</v>
      </c>
      <c r="O436" s="8">
        <v>45838</v>
      </c>
      <c r="P436" s="8">
        <v>45838</v>
      </c>
      <c r="Q436" t="s">
        <v>37</v>
      </c>
      <c r="Y436" t="s">
        <v>391</v>
      </c>
      <c r="Z436" t="s">
        <v>391</v>
      </c>
      <c r="AC436" t="s">
        <v>41</v>
      </c>
      <c r="AD436" t="s">
        <v>42</v>
      </c>
    </row>
    <row r="437" spans="3:30" x14ac:dyDescent="0.25">
      <c r="F437">
        <v>75</v>
      </c>
      <c r="G437" t="s">
        <v>1101</v>
      </c>
      <c r="H437" t="s">
        <v>1106</v>
      </c>
      <c r="I437" t="s">
        <v>1109</v>
      </c>
      <c r="K437" t="s">
        <v>427</v>
      </c>
      <c r="L437" t="s">
        <v>55</v>
      </c>
      <c r="M437" t="s">
        <v>36</v>
      </c>
      <c r="N437" s="8">
        <v>45469</v>
      </c>
      <c r="O437" s="8">
        <v>45838</v>
      </c>
      <c r="P437" s="8">
        <v>45838</v>
      </c>
      <c r="Q437" t="s">
        <v>37</v>
      </c>
      <c r="Y437" t="s">
        <v>391</v>
      </c>
      <c r="Z437" t="s">
        <v>391</v>
      </c>
      <c r="AC437" t="s">
        <v>41</v>
      </c>
      <c r="AD437" t="s">
        <v>42</v>
      </c>
    </row>
    <row r="438" spans="3:30" x14ac:dyDescent="0.25">
      <c r="F438">
        <v>75</v>
      </c>
      <c r="G438" t="s">
        <v>1101</v>
      </c>
      <c r="H438" t="s">
        <v>1106</v>
      </c>
      <c r="I438" t="s">
        <v>1110</v>
      </c>
      <c r="K438" t="s">
        <v>427</v>
      </c>
      <c r="L438" t="s">
        <v>55</v>
      </c>
      <c r="M438" t="s">
        <v>36</v>
      </c>
      <c r="N438" s="8">
        <v>45469</v>
      </c>
      <c r="O438" s="8">
        <v>45838</v>
      </c>
      <c r="P438" s="8">
        <v>45838</v>
      </c>
      <c r="Q438" t="s">
        <v>47</v>
      </c>
      <c r="R438" t="s">
        <v>1111</v>
      </c>
      <c r="Y438" t="s">
        <v>391</v>
      </c>
      <c r="Z438" t="s">
        <v>391</v>
      </c>
      <c r="AC438" t="s">
        <v>41</v>
      </c>
      <c r="AD438" t="s">
        <v>42</v>
      </c>
    </row>
    <row r="439" spans="3:30" x14ac:dyDescent="0.25">
      <c r="F439">
        <v>75</v>
      </c>
      <c r="G439" t="s">
        <v>1101</v>
      </c>
      <c r="H439" t="s">
        <v>1106</v>
      </c>
      <c r="I439" t="s">
        <v>1112</v>
      </c>
      <c r="K439" t="s">
        <v>427</v>
      </c>
      <c r="L439" t="s">
        <v>55</v>
      </c>
      <c r="M439" t="s">
        <v>36</v>
      </c>
      <c r="N439" s="8">
        <v>45469</v>
      </c>
      <c r="O439" s="8">
        <v>45838</v>
      </c>
      <c r="P439" s="8">
        <v>45838</v>
      </c>
      <c r="Q439" t="s">
        <v>47</v>
      </c>
      <c r="R439" t="s">
        <v>1111</v>
      </c>
      <c r="Y439" t="s">
        <v>391</v>
      </c>
      <c r="Z439" t="s">
        <v>391</v>
      </c>
      <c r="AC439" t="s">
        <v>41</v>
      </c>
      <c r="AD439" t="s">
        <v>42</v>
      </c>
    </row>
    <row r="440" spans="3:30" x14ac:dyDescent="0.25">
      <c r="F440">
        <v>75</v>
      </c>
      <c r="G440" t="s">
        <v>1101</v>
      </c>
      <c r="H440" t="s">
        <v>1106</v>
      </c>
      <c r="I440" t="s">
        <v>1113</v>
      </c>
      <c r="K440" t="s">
        <v>427</v>
      </c>
      <c r="L440" t="s">
        <v>55</v>
      </c>
      <c r="M440" t="s">
        <v>36</v>
      </c>
      <c r="N440" s="8">
        <v>45469</v>
      </c>
      <c r="O440" s="8">
        <v>45838</v>
      </c>
      <c r="P440" s="8">
        <v>45838</v>
      </c>
      <c r="Q440" t="s">
        <v>47</v>
      </c>
      <c r="R440" t="s">
        <v>1111</v>
      </c>
      <c r="Y440" t="s">
        <v>391</v>
      </c>
      <c r="Z440" t="s">
        <v>391</v>
      </c>
      <c r="AC440" t="s">
        <v>41</v>
      </c>
      <c r="AD440" t="s">
        <v>42</v>
      </c>
    </row>
    <row r="441" spans="3:30" x14ac:dyDescent="0.25">
      <c r="C441" s="32" t="s">
        <v>808</v>
      </c>
      <c r="D441" s="32" t="s">
        <v>232</v>
      </c>
      <c r="E441" s="32" t="s">
        <v>1114</v>
      </c>
      <c r="F441">
        <v>1038</v>
      </c>
      <c r="G441" t="s">
        <v>1115</v>
      </c>
      <c r="H441" t="s">
        <v>1116</v>
      </c>
      <c r="I441" t="s">
        <v>1117</v>
      </c>
      <c r="K441" t="s">
        <v>204</v>
      </c>
      <c r="L441" t="s">
        <v>35</v>
      </c>
      <c r="M441" t="s">
        <v>36</v>
      </c>
      <c r="N441" s="8">
        <v>45609</v>
      </c>
      <c r="O441" s="8">
        <v>45805</v>
      </c>
      <c r="P441" s="8">
        <v>45805</v>
      </c>
      <c r="Q441" t="s">
        <v>47</v>
      </c>
      <c r="R441" t="s">
        <v>1118</v>
      </c>
      <c r="W441" t="s">
        <v>597</v>
      </c>
      <c r="X441" t="s">
        <v>1119</v>
      </c>
      <c r="Y441" t="s">
        <v>241</v>
      </c>
      <c r="Z441" t="s">
        <v>241</v>
      </c>
      <c r="AC441" t="s">
        <v>41</v>
      </c>
      <c r="AD441" t="s">
        <v>42</v>
      </c>
    </row>
    <row r="442" spans="3:30" x14ac:dyDescent="0.25">
      <c r="C442" s="32" t="s">
        <v>28</v>
      </c>
      <c r="D442" s="32" t="s">
        <v>638</v>
      </c>
      <c r="E442" s="32" t="s">
        <v>1120</v>
      </c>
      <c r="F442">
        <v>1038</v>
      </c>
      <c r="G442" t="s">
        <v>1115</v>
      </c>
      <c r="H442" t="s">
        <v>1121</v>
      </c>
      <c r="I442" t="s">
        <v>1122</v>
      </c>
      <c r="K442" t="s">
        <v>204</v>
      </c>
      <c r="L442" t="s">
        <v>35</v>
      </c>
      <c r="M442" t="s">
        <v>36</v>
      </c>
      <c r="N442" s="8">
        <v>45667</v>
      </c>
      <c r="O442" s="8">
        <v>45835</v>
      </c>
      <c r="P442" s="8">
        <v>45835</v>
      </c>
      <c r="Q442" t="s">
        <v>47</v>
      </c>
      <c r="R442" t="s">
        <v>923</v>
      </c>
      <c r="W442" t="s">
        <v>1123</v>
      </c>
      <c r="Y442" t="s">
        <v>111</v>
      </c>
      <c r="Z442" t="s">
        <v>111</v>
      </c>
      <c r="AC442" t="s">
        <v>41</v>
      </c>
      <c r="AD442" t="s">
        <v>42</v>
      </c>
    </row>
    <row r="443" spans="3:30" x14ac:dyDescent="0.25">
      <c r="C443" s="32" t="s">
        <v>43</v>
      </c>
      <c r="D443" s="32" t="s">
        <v>105</v>
      </c>
      <c r="E443" s="32" t="s">
        <v>575</v>
      </c>
      <c r="F443">
        <v>850</v>
      </c>
      <c r="G443" t="s">
        <v>1115</v>
      </c>
      <c r="H443" t="s">
        <v>1124</v>
      </c>
      <c r="I443" t="s">
        <v>1125</v>
      </c>
      <c r="K443" t="s">
        <v>204</v>
      </c>
      <c r="L443" t="s">
        <v>35</v>
      </c>
      <c r="M443" t="s">
        <v>36</v>
      </c>
      <c r="N443" s="8">
        <v>45735</v>
      </c>
      <c r="O443" s="8">
        <v>45870</v>
      </c>
      <c r="P443" s="8">
        <v>45870</v>
      </c>
      <c r="Q443" t="s">
        <v>127</v>
      </c>
      <c r="R443" t="s">
        <v>195</v>
      </c>
      <c r="S443" t="s">
        <v>1126</v>
      </c>
      <c r="T443" t="s">
        <v>1127</v>
      </c>
      <c r="U443" t="s">
        <v>87</v>
      </c>
      <c r="W443" t="s">
        <v>477</v>
      </c>
      <c r="Y443" t="s">
        <v>477</v>
      </c>
      <c r="Z443" t="s">
        <v>477</v>
      </c>
      <c r="AC443" t="s">
        <v>41</v>
      </c>
      <c r="AD443" t="s">
        <v>42</v>
      </c>
    </row>
    <row r="444" spans="3:30" x14ac:dyDescent="0.25">
      <c r="C444" s="32" t="s">
        <v>28</v>
      </c>
      <c r="D444" s="32" t="s">
        <v>543</v>
      </c>
      <c r="E444" s="32" t="s">
        <v>1128</v>
      </c>
      <c r="F444">
        <v>850</v>
      </c>
      <c r="G444" t="s">
        <v>1115</v>
      </c>
      <c r="H444" t="s">
        <v>1124</v>
      </c>
      <c r="I444" t="s">
        <v>1129</v>
      </c>
      <c r="K444" t="s">
        <v>204</v>
      </c>
      <c r="L444" t="s">
        <v>35</v>
      </c>
      <c r="M444" t="s">
        <v>36</v>
      </c>
      <c r="N444" s="8">
        <v>45735</v>
      </c>
      <c r="O444" s="8">
        <v>45919</v>
      </c>
      <c r="P444" s="8">
        <v>45919</v>
      </c>
      <c r="Q444" t="s">
        <v>127</v>
      </c>
      <c r="R444" t="s">
        <v>260</v>
      </c>
      <c r="W444" t="s">
        <v>1130</v>
      </c>
      <c r="Y444" t="s">
        <v>1130</v>
      </c>
      <c r="Z444" t="s">
        <v>1130</v>
      </c>
      <c r="AC444" t="s">
        <v>41</v>
      </c>
      <c r="AD444" t="s">
        <v>42</v>
      </c>
    </row>
    <row r="445" spans="3:30" x14ac:dyDescent="0.25">
      <c r="C445" s="32" t="s">
        <v>795</v>
      </c>
      <c r="D445" s="32" t="s">
        <v>105</v>
      </c>
      <c r="E445" s="32" t="s">
        <v>50</v>
      </c>
      <c r="F445">
        <v>850</v>
      </c>
      <c r="G445" t="s">
        <v>1115</v>
      </c>
      <c r="H445" t="s">
        <v>1131</v>
      </c>
      <c r="I445" t="s">
        <v>1132</v>
      </c>
      <c r="K445" t="s">
        <v>204</v>
      </c>
      <c r="L445" t="s">
        <v>35</v>
      </c>
      <c r="M445" t="s">
        <v>36</v>
      </c>
      <c r="N445" s="8">
        <v>45736</v>
      </c>
      <c r="O445" s="8">
        <v>45835</v>
      </c>
      <c r="P445" s="8">
        <v>45835</v>
      </c>
      <c r="Q445" t="s">
        <v>127</v>
      </c>
      <c r="R445" t="s">
        <v>1133</v>
      </c>
      <c r="S445" t="s">
        <v>1134</v>
      </c>
      <c r="U445" t="s">
        <v>111</v>
      </c>
      <c r="W445" t="s">
        <v>111</v>
      </c>
      <c r="Y445" t="s">
        <v>111</v>
      </c>
      <c r="Z445" t="s">
        <v>111</v>
      </c>
      <c r="AC445" t="s">
        <v>41</v>
      </c>
      <c r="AD445" t="s">
        <v>42</v>
      </c>
    </row>
    <row r="446" spans="3:30" x14ac:dyDescent="0.25">
      <c r="C446" s="32" t="s">
        <v>198</v>
      </c>
      <c r="D446" s="32" t="s">
        <v>543</v>
      </c>
      <c r="E446" s="32" t="s">
        <v>1135</v>
      </c>
      <c r="F446">
        <v>850</v>
      </c>
      <c r="G446" t="s">
        <v>1115</v>
      </c>
      <c r="H446" t="s">
        <v>1136</v>
      </c>
      <c r="I446" t="s">
        <v>1137</v>
      </c>
      <c r="K446" t="s">
        <v>204</v>
      </c>
      <c r="L446" t="s">
        <v>35</v>
      </c>
      <c r="M446" t="s">
        <v>36</v>
      </c>
      <c r="N446" s="8">
        <v>45771</v>
      </c>
      <c r="O446" s="8"/>
      <c r="P446" s="8"/>
      <c r="Q446" t="s">
        <v>127</v>
      </c>
      <c r="AC446" t="s">
        <v>41</v>
      </c>
      <c r="AD446" t="s">
        <v>42</v>
      </c>
    </row>
    <row r="447" spans="3:30" x14ac:dyDescent="0.25">
      <c r="C447" s="32" t="s">
        <v>198</v>
      </c>
      <c r="D447" s="32" t="s">
        <v>543</v>
      </c>
      <c r="E447" s="32" t="s">
        <v>1135</v>
      </c>
      <c r="F447">
        <v>850</v>
      </c>
      <c r="G447" t="s">
        <v>1115</v>
      </c>
      <c r="H447" t="s">
        <v>1136</v>
      </c>
      <c r="I447" t="s">
        <v>1138</v>
      </c>
      <c r="K447" t="s">
        <v>204</v>
      </c>
      <c r="L447" t="s">
        <v>35</v>
      </c>
      <c r="M447" t="s">
        <v>36</v>
      </c>
      <c r="N447" s="8">
        <v>45771</v>
      </c>
      <c r="O447" s="8"/>
      <c r="P447" s="8"/>
      <c r="Q447" t="s">
        <v>47</v>
      </c>
      <c r="AC447" t="s">
        <v>41</v>
      </c>
      <c r="AD447" t="s">
        <v>42</v>
      </c>
    </row>
    <row r="448" spans="3:30" x14ac:dyDescent="0.25">
      <c r="C448" s="32" t="s">
        <v>104</v>
      </c>
      <c r="D448" s="32" t="s">
        <v>105</v>
      </c>
      <c r="E448" s="32" t="s">
        <v>575</v>
      </c>
      <c r="F448">
        <v>850</v>
      </c>
      <c r="G448" t="s">
        <v>1115</v>
      </c>
      <c r="H448" t="s">
        <v>1139</v>
      </c>
      <c r="I448" t="s">
        <v>1140</v>
      </c>
      <c r="K448" t="s">
        <v>204</v>
      </c>
      <c r="L448" t="s">
        <v>35</v>
      </c>
      <c r="M448" t="s">
        <v>36</v>
      </c>
      <c r="N448" s="8">
        <v>45107</v>
      </c>
      <c r="O448" s="8">
        <v>45821</v>
      </c>
      <c r="P448" s="8">
        <v>45821</v>
      </c>
      <c r="Q448" t="s">
        <v>127</v>
      </c>
      <c r="R448" t="s">
        <v>1141</v>
      </c>
      <c r="S448" t="s">
        <v>1142</v>
      </c>
      <c r="T448" t="s">
        <v>1143</v>
      </c>
      <c r="U448" t="s">
        <v>86</v>
      </c>
      <c r="W448" t="s">
        <v>255</v>
      </c>
      <c r="X448" t="s">
        <v>489</v>
      </c>
      <c r="Y448" t="s">
        <v>87</v>
      </c>
      <c r="Z448" t="s">
        <v>87</v>
      </c>
      <c r="AC448" t="s">
        <v>41</v>
      </c>
      <c r="AD448" t="s">
        <v>42</v>
      </c>
    </row>
    <row r="449" spans="3:30" x14ac:dyDescent="0.25">
      <c r="C449" s="32" t="s">
        <v>198</v>
      </c>
      <c r="D449" s="32" t="s">
        <v>49</v>
      </c>
      <c r="E449" s="32" t="s">
        <v>1144</v>
      </c>
      <c r="F449">
        <v>850</v>
      </c>
      <c r="G449" t="s">
        <v>1115</v>
      </c>
      <c r="H449" t="s">
        <v>1139</v>
      </c>
      <c r="I449" t="s">
        <v>1145</v>
      </c>
      <c r="K449" t="s">
        <v>204</v>
      </c>
      <c r="L449" t="s">
        <v>35</v>
      </c>
      <c r="M449" t="s">
        <v>36</v>
      </c>
      <c r="N449" s="8">
        <v>45107</v>
      </c>
      <c r="O449" s="8">
        <v>45856</v>
      </c>
      <c r="P449" s="8">
        <v>45856</v>
      </c>
      <c r="Q449" t="s">
        <v>37</v>
      </c>
      <c r="Y449" t="s">
        <v>476</v>
      </c>
      <c r="Z449" t="s">
        <v>476</v>
      </c>
      <c r="AC449" t="s">
        <v>41</v>
      </c>
      <c r="AD449" t="s">
        <v>42</v>
      </c>
    </row>
    <row r="450" spans="3:30" x14ac:dyDescent="0.25">
      <c r="C450" s="32" t="s">
        <v>43</v>
      </c>
      <c r="D450" s="32" t="s">
        <v>105</v>
      </c>
      <c r="E450" s="32" t="s">
        <v>575</v>
      </c>
      <c r="F450">
        <v>850</v>
      </c>
      <c r="G450" t="s">
        <v>1115</v>
      </c>
      <c r="H450" t="s">
        <v>1139</v>
      </c>
      <c r="I450" t="s">
        <v>1146</v>
      </c>
      <c r="K450" t="s">
        <v>204</v>
      </c>
      <c r="L450" t="s">
        <v>35</v>
      </c>
      <c r="M450" t="s">
        <v>36</v>
      </c>
      <c r="N450" s="8">
        <v>45107</v>
      </c>
      <c r="O450" s="8">
        <v>45828</v>
      </c>
      <c r="P450" s="8">
        <v>45828</v>
      </c>
      <c r="Q450" t="s">
        <v>127</v>
      </c>
      <c r="R450" t="s">
        <v>1004</v>
      </c>
      <c r="S450" t="s">
        <v>1147</v>
      </c>
      <c r="T450" t="s">
        <v>1148</v>
      </c>
      <c r="U450" t="s">
        <v>87</v>
      </c>
      <c r="W450" t="s">
        <v>476</v>
      </c>
      <c r="Y450" t="s">
        <v>57</v>
      </c>
      <c r="Z450" t="s">
        <v>57</v>
      </c>
      <c r="AC450" t="s">
        <v>41</v>
      </c>
      <c r="AD450" t="s">
        <v>42</v>
      </c>
    </row>
    <row r="451" spans="3:30" x14ac:dyDescent="0.25">
      <c r="C451" s="32" t="s">
        <v>198</v>
      </c>
      <c r="D451" s="32" t="s">
        <v>49</v>
      </c>
      <c r="E451" s="32" t="s">
        <v>1144</v>
      </c>
      <c r="F451">
        <v>850</v>
      </c>
      <c r="G451" t="s">
        <v>1115</v>
      </c>
      <c r="H451" t="s">
        <v>1139</v>
      </c>
      <c r="I451" t="s">
        <v>1149</v>
      </c>
      <c r="K451" t="s">
        <v>204</v>
      </c>
      <c r="L451" t="s">
        <v>35</v>
      </c>
      <c r="M451" t="s">
        <v>36</v>
      </c>
      <c r="N451" s="8">
        <v>45107</v>
      </c>
      <c r="O451" s="8">
        <v>45856</v>
      </c>
      <c r="P451" s="8">
        <v>45856</v>
      </c>
      <c r="Q451" t="s">
        <v>37</v>
      </c>
      <c r="Y451" t="s">
        <v>476</v>
      </c>
      <c r="Z451" t="s">
        <v>476</v>
      </c>
      <c r="AC451" t="s">
        <v>41</v>
      </c>
      <c r="AD451" t="s">
        <v>42</v>
      </c>
    </row>
    <row r="452" spans="3:30" x14ac:dyDescent="0.25">
      <c r="C452" s="32" t="s">
        <v>104</v>
      </c>
      <c r="D452" s="32" t="s">
        <v>105</v>
      </c>
      <c r="E452" s="32" t="s">
        <v>50</v>
      </c>
      <c r="F452">
        <v>850</v>
      </c>
      <c r="G452" t="s">
        <v>1115</v>
      </c>
      <c r="H452" t="s">
        <v>1139</v>
      </c>
      <c r="I452" t="s">
        <v>1150</v>
      </c>
      <c r="K452" t="s">
        <v>204</v>
      </c>
      <c r="L452" t="s">
        <v>35</v>
      </c>
      <c r="M452" t="s">
        <v>36</v>
      </c>
      <c r="N452" s="8">
        <v>45107</v>
      </c>
      <c r="O452" s="8">
        <v>45821</v>
      </c>
      <c r="P452" s="8">
        <v>45821</v>
      </c>
      <c r="Q452" t="s">
        <v>127</v>
      </c>
      <c r="R452" t="s">
        <v>1049</v>
      </c>
      <c r="S452" t="s">
        <v>1151</v>
      </c>
      <c r="T452" t="s">
        <v>1152</v>
      </c>
      <c r="U452" t="s">
        <v>86</v>
      </c>
      <c r="W452" t="s">
        <v>87</v>
      </c>
      <c r="Y452" t="s">
        <v>87</v>
      </c>
      <c r="Z452" t="s">
        <v>87</v>
      </c>
      <c r="AC452" t="s">
        <v>41</v>
      </c>
      <c r="AD452" t="s">
        <v>42</v>
      </c>
    </row>
    <row r="453" spans="3:30" x14ac:dyDescent="0.25">
      <c r="C453" s="32" t="s">
        <v>43</v>
      </c>
      <c r="D453" s="32" t="s">
        <v>72</v>
      </c>
      <c r="E453" s="32" t="s">
        <v>50</v>
      </c>
      <c r="F453">
        <v>850</v>
      </c>
      <c r="G453" t="s">
        <v>1115</v>
      </c>
      <c r="H453" t="s">
        <v>1139</v>
      </c>
      <c r="I453" t="s">
        <v>1153</v>
      </c>
      <c r="K453" t="s">
        <v>204</v>
      </c>
      <c r="L453" t="s">
        <v>35</v>
      </c>
      <c r="M453" t="s">
        <v>36</v>
      </c>
      <c r="N453" s="8">
        <v>45107</v>
      </c>
      <c r="O453" s="8">
        <v>45821</v>
      </c>
      <c r="P453" s="8">
        <v>45821</v>
      </c>
      <c r="Q453" t="s">
        <v>127</v>
      </c>
      <c r="R453" t="s">
        <v>1154</v>
      </c>
      <c r="S453" t="s">
        <v>1155</v>
      </c>
      <c r="T453" t="s">
        <v>1156</v>
      </c>
      <c r="U453" t="s">
        <v>86</v>
      </c>
      <c r="W453" t="s">
        <v>87</v>
      </c>
      <c r="X453" t="s">
        <v>260</v>
      </c>
      <c r="Y453" t="s">
        <v>87</v>
      </c>
      <c r="Z453" t="s">
        <v>87</v>
      </c>
      <c r="AC453" t="s">
        <v>41</v>
      </c>
      <c r="AD453" t="s">
        <v>42</v>
      </c>
    </row>
    <row r="454" spans="3:30" x14ac:dyDescent="0.25">
      <c r="C454" s="32" t="s">
        <v>43</v>
      </c>
      <c r="D454" s="32" t="s">
        <v>105</v>
      </c>
      <c r="E454" s="32" t="s">
        <v>50</v>
      </c>
      <c r="F454">
        <v>0</v>
      </c>
      <c r="G454" t="s">
        <v>1115</v>
      </c>
      <c r="H454" t="s">
        <v>1157</v>
      </c>
      <c r="I454" t="s">
        <v>1153</v>
      </c>
      <c r="K454" t="s">
        <v>204</v>
      </c>
      <c r="L454" t="s">
        <v>35</v>
      </c>
      <c r="M454" t="s">
        <v>36</v>
      </c>
      <c r="N454" s="8">
        <v>45492</v>
      </c>
      <c r="O454" s="8">
        <v>45821</v>
      </c>
      <c r="P454" s="8">
        <v>45821</v>
      </c>
      <c r="Q454" t="s">
        <v>64</v>
      </c>
      <c r="R454" t="s">
        <v>1154</v>
      </c>
      <c r="S454" t="s">
        <v>1155</v>
      </c>
      <c r="T454" t="s">
        <v>1156</v>
      </c>
      <c r="W454" t="s">
        <v>87</v>
      </c>
      <c r="Y454" t="s">
        <v>87</v>
      </c>
      <c r="Z454" t="s">
        <v>87</v>
      </c>
      <c r="AC454" t="s">
        <v>64</v>
      </c>
      <c r="AD454" t="s">
        <v>42</v>
      </c>
    </row>
    <row r="455" spans="3:30" x14ac:dyDescent="0.25">
      <c r="C455" s="32" t="s">
        <v>104</v>
      </c>
      <c r="D455" s="32" t="s">
        <v>105</v>
      </c>
      <c r="E455" s="32" t="s">
        <v>190</v>
      </c>
      <c r="F455">
        <v>1650</v>
      </c>
      <c r="G455" t="s">
        <v>1158</v>
      </c>
      <c r="H455" t="s">
        <v>1159</v>
      </c>
      <c r="I455" t="s">
        <v>1160</v>
      </c>
      <c r="K455" t="s">
        <v>194</v>
      </c>
      <c r="L455" t="s">
        <v>35</v>
      </c>
      <c r="M455" t="s">
        <v>36</v>
      </c>
      <c r="N455" s="8">
        <v>45779</v>
      </c>
      <c r="O455" s="8">
        <v>45849</v>
      </c>
      <c r="P455" s="8">
        <v>45849</v>
      </c>
      <c r="Q455" t="s">
        <v>47</v>
      </c>
      <c r="R455" t="s">
        <v>474</v>
      </c>
      <c r="U455" t="s">
        <v>112</v>
      </c>
      <c r="W455" t="s">
        <v>112</v>
      </c>
      <c r="Y455" t="s">
        <v>255</v>
      </c>
      <c r="Z455" t="s">
        <v>255</v>
      </c>
      <c r="AC455" t="s">
        <v>41</v>
      </c>
      <c r="AD455" t="s">
        <v>42</v>
      </c>
    </row>
    <row r="456" spans="3:30" x14ac:dyDescent="0.25">
      <c r="C456" s="32" t="s">
        <v>104</v>
      </c>
      <c r="D456" s="32" t="s">
        <v>105</v>
      </c>
      <c r="E456" s="32" t="s">
        <v>190</v>
      </c>
      <c r="F456">
        <v>200</v>
      </c>
      <c r="G456" t="s">
        <v>1158</v>
      </c>
      <c r="H456" t="s">
        <v>1159</v>
      </c>
      <c r="I456" t="s">
        <v>1161</v>
      </c>
      <c r="K456" t="s">
        <v>194</v>
      </c>
      <c r="L456" t="s">
        <v>35</v>
      </c>
      <c r="M456" t="s">
        <v>36</v>
      </c>
      <c r="N456" s="8">
        <v>45779</v>
      </c>
      <c r="O456" s="8">
        <v>45814</v>
      </c>
      <c r="P456" s="8">
        <v>45814</v>
      </c>
      <c r="Q456" t="s">
        <v>47</v>
      </c>
      <c r="U456" t="s">
        <v>1162</v>
      </c>
      <c r="Y456" t="s">
        <v>86</v>
      </c>
      <c r="Z456" t="s">
        <v>86</v>
      </c>
      <c r="AC456" t="s">
        <v>41</v>
      </c>
      <c r="AD456" t="s">
        <v>42</v>
      </c>
    </row>
    <row r="457" spans="3:30" x14ac:dyDescent="0.25">
      <c r="C457" s="32" t="s">
        <v>104</v>
      </c>
      <c r="D457" s="32" t="s">
        <v>105</v>
      </c>
      <c r="E457" s="32" t="s">
        <v>190</v>
      </c>
      <c r="F457">
        <v>-285.80000000000018</v>
      </c>
      <c r="G457" t="s">
        <v>1158</v>
      </c>
      <c r="H457" t="s">
        <v>1159</v>
      </c>
      <c r="I457" t="s">
        <v>1163</v>
      </c>
      <c r="K457" t="s">
        <v>194</v>
      </c>
      <c r="L457" t="s">
        <v>35</v>
      </c>
      <c r="M457" t="s">
        <v>36</v>
      </c>
      <c r="N457" s="8">
        <v>45779</v>
      </c>
      <c r="O457" s="8">
        <v>45814</v>
      </c>
      <c r="P457" s="8">
        <v>45814</v>
      </c>
      <c r="Q457" t="s">
        <v>64</v>
      </c>
      <c r="R457" t="s">
        <v>1164</v>
      </c>
      <c r="U457" t="s">
        <v>1162</v>
      </c>
      <c r="Y457" t="s">
        <v>86</v>
      </c>
      <c r="Z457" t="s">
        <v>86</v>
      </c>
      <c r="AC457" t="s">
        <v>64</v>
      </c>
      <c r="AD457" t="s">
        <v>42</v>
      </c>
    </row>
    <row r="458" spans="3:30" x14ac:dyDescent="0.25">
      <c r="C458" s="32" t="s">
        <v>104</v>
      </c>
      <c r="D458" s="32" t="s">
        <v>79</v>
      </c>
      <c r="F458">
        <v>5934</v>
      </c>
      <c r="G458" t="s">
        <v>1165</v>
      </c>
      <c r="H458" t="s">
        <v>1166</v>
      </c>
      <c r="I458" t="s">
        <v>1167</v>
      </c>
      <c r="J458" t="s">
        <v>1168</v>
      </c>
      <c r="K458" t="s">
        <v>229</v>
      </c>
      <c r="L458" t="s">
        <v>35</v>
      </c>
      <c r="M458" t="s">
        <v>276</v>
      </c>
      <c r="N458" s="8">
        <v>45742</v>
      </c>
      <c r="O458" s="8">
        <v>45807</v>
      </c>
      <c r="P458" s="8"/>
      <c r="Q458" t="s">
        <v>37</v>
      </c>
      <c r="W458" t="s">
        <v>87</v>
      </c>
      <c r="Z458" t="s">
        <v>40</v>
      </c>
      <c r="AA458" t="s">
        <v>40</v>
      </c>
      <c r="AC458" t="s">
        <v>41</v>
      </c>
      <c r="AD458" t="s">
        <v>231</v>
      </c>
    </row>
    <row r="459" spans="3:30" x14ac:dyDescent="0.25">
      <c r="C459" s="32" t="s">
        <v>43</v>
      </c>
      <c r="D459" s="32" t="s">
        <v>1169</v>
      </c>
      <c r="E459" s="32" t="s">
        <v>1170</v>
      </c>
      <c r="F459">
        <v>1308</v>
      </c>
      <c r="G459" t="s">
        <v>1171</v>
      </c>
      <c r="H459" t="s">
        <v>1172</v>
      </c>
      <c r="I459" t="s">
        <v>1173</v>
      </c>
      <c r="K459" t="s">
        <v>204</v>
      </c>
      <c r="L459" t="s">
        <v>35</v>
      </c>
      <c r="M459" t="s">
        <v>36</v>
      </c>
      <c r="N459" s="8">
        <v>45160</v>
      </c>
      <c r="O459" s="8">
        <v>45821</v>
      </c>
      <c r="P459" s="8">
        <v>45821</v>
      </c>
      <c r="Q459" t="s">
        <v>37</v>
      </c>
      <c r="R459" t="s">
        <v>1174</v>
      </c>
      <c r="X459" t="s">
        <v>1175</v>
      </c>
      <c r="Y459" t="s">
        <v>87</v>
      </c>
      <c r="Z459" t="s">
        <v>87</v>
      </c>
      <c r="AC459" t="s">
        <v>41</v>
      </c>
      <c r="AD459" t="s">
        <v>42</v>
      </c>
    </row>
    <row r="460" spans="3:30" x14ac:dyDescent="0.25">
      <c r="C460" s="32" t="s">
        <v>198</v>
      </c>
      <c r="D460" s="32" t="s">
        <v>105</v>
      </c>
      <c r="F460">
        <v>599.94000000000005</v>
      </c>
      <c r="G460" t="s">
        <v>1176</v>
      </c>
      <c r="H460" t="s">
        <v>1177</v>
      </c>
      <c r="I460" t="s">
        <v>1178</v>
      </c>
      <c r="J460" t="s">
        <v>1179</v>
      </c>
      <c r="K460" t="s">
        <v>267</v>
      </c>
      <c r="L460" t="s">
        <v>35</v>
      </c>
      <c r="M460" t="s">
        <v>276</v>
      </c>
      <c r="N460" s="8">
        <v>45791</v>
      </c>
      <c r="O460" s="8">
        <v>45820</v>
      </c>
      <c r="P460" s="8"/>
      <c r="Q460" t="s">
        <v>64</v>
      </c>
      <c r="W460" t="s">
        <v>1180</v>
      </c>
      <c r="Z460" t="s">
        <v>1181</v>
      </c>
      <c r="AA460" t="s">
        <v>1181</v>
      </c>
      <c r="AC460" t="s">
        <v>64</v>
      </c>
      <c r="AD460" t="s">
        <v>231</v>
      </c>
    </row>
    <row r="461" spans="3:30" x14ac:dyDescent="0.25">
      <c r="C461" s="32" t="s">
        <v>198</v>
      </c>
      <c r="D461" s="32" t="s">
        <v>105</v>
      </c>
      <c r="F461">
        <v>0</v>
      </c>
      <c r="G461" t="s">
        <v>1176</v>
      </c>
      <c r="H461" t="s">
        <v>1177</v>
      </c>
      <c r="I461" t="s">
        <v>1182</v>
      </c>
      <c r="J461" t="s">
        <v>1183</v>
      </c>
      <c r="K461" t="s">
        <v>267</v>
      </c>
      <c r="L461" t="s">
        <v>35</v>
      </c>
      <c r="M461" t="s">
        <v>276</v>
      </c>
      <c r="N461" s="8">
        <v>45791</v>
      </c>
      <c r="O461" s="8">
        <v>45820</v>
      </c>
      <c r="P461" s="8"/>
      <c r="Q461" t="s">
        <v>64</v>
      </c>
      <c r="W461" t="s">
        <v>1180</v>
      </c>
      <c r="Z461" t="s">
        <v>1181</v>
      </c>
      <c r="AA461" t="s">
        <v>1181</v>
      </c>
      <c r="AC461" t="s">
        <v>64</v>
      </c>
      <c r="AD461" t="s">
        <v>231</v>
      </c>
    </row>
    <row r="462" spans="3:30" x14ac:dyDescent="0.25">
      <c r="C462" s="32" t="s">
        <v>198</v>
      </c>
      <c r="D462" s="32" t="s">
        <v>105</v>
      </c>
      <c r="F462">
        <v>0</v>
      </c>
      <c r="G462" t="s">
        <v>1176</v>
      </c>
      <c r="H462" t="s">
        <v>1177</v>
      </c>
      <c r="I462" t="s">
        <v>1184</v>
      </c>
      <c r="J462" t="s">
        <v>1185</v>
      </c>
      <c r="K462" t="s">
        <v>267</v>
      </c>
      <c r="L462" t="s">
        <v>35</v>
      </c>
      <c r="M462" t="s">
        <v>276</v>
      </c>
      <c r="N462" s="8">
        <v>45791</v>
      </c>
      <c r="O462" s="8">
        <v>45820</v>
      </c>
      <c r="P462" s="8"/>
      <c r="Q462" t="s">
        <v>64</v>
      </c>
      <c r="W462" t="s">
        <v>1180</v>
      </c>
      <c r="Z462" t="s">
        <v>1181</v>
      </c>
      <c r="AA462" t="s">
        <v>1181</v>
      </c>
      <c r="AC462" t="s">
        <v>64</v>
      </c>
      <c r="AD462" t="s">
        <v>231</v>
      </c>
    </row>
    <row r="463" spans="3:30" x14ac:dyDescent="0.25">
      <c r="C463" s="32" t="s">
        <v>198</v>
      </c>
      <c r="D463" s="32" t="s">
        <v>105</v>
      </c>
      <c r="F463">
        <v>0</v>
      </c>
      <c r="G463" t="s">
        <v>1176</v>
      </c>
      <c r="H463" t="s">
        <v>1177</v>
      </c>
      <c r="I463" t="s">
        <v>1186</v>
      </c>
      <c r="J463" t="s">
        <v>1187</v>
      </c>
      <c r="K463" t="s">
        <v>267</v>
      </c>
      <c r="L463" t="s">
        <v>35</v>
      </c>
      <c r="M463" t="s">
        <v>276</v>
      </c>
      <c r="N463" s="8">
        <v>45791</v>
      </c>
      <c r="O463" s="8">
        <v>45820</v>
      </c>
      <c r="P463" s="8"/>
      <c r="Q463" t="s">
        <v>64</v>
      </c>
      <c r="W463" t="s">
        <v>1180</v>
      </c>
      <c r="Z463" t="s">
        <v>1181</v>
      </c>
      <c r="AA463" t="s">
        <v>1181</v>
      </c>
      <c r="AC463" t="s">
        <v>64</v>
      </c>
      <c r="AD463" t="s">
        <v>231</v>
      </c>
    </row>
    <row r="464" spans="3:30" x14ac:dyDescent="0.25">
      <c r="C464" s="32" t="s">
        <v>198</v>
      </c>
      <c r="D464" s="32" t="s">
        <v>105</v>
      </c>
      <c r="F464">
        <v>-160.01333333333301</v>
      </c>
      <c r="G464" t="s">
        <v>1176</v>
      </c>
      <c r="H464" t="s">
        <v>1177</v>
      </c>
      <c r="I464" t="s">
        <v>1188</v>
      </c>
      <c r="J464" t="s">
        <v>1189</v>
      </c>
      <c r="K464" t="s">
        <v>267</v>
      </c>
      <c r="L464" t="s">
        <v>35</v>
      </c>
      <c r="M464" t="s">
        <v>276</v>
      </c>
      <c r="N464" s="8">
        <v>45791</v>
      </c>
      <c r="O464" s="8">
        <v>45820</v>
      </c>
      <c r="P464" s="8"/>
      <c r="Q464" t="s">
        <v>64</v>
      </c>
      <c r="W464" t="s">
        <v>1180</v>
      </c>
      <c r="Z464" t="s">
        <v>1181</v>
      </c>
      <c r="AA464" t="s">
        <v>1181</v>
      </c>
      <c r="AC464" t="s">
        <v>64</v>
      </c>
      <c r="AD464" t="s">
        <v>231</v>
      </c>
    </row>
    <row r="465" spans="3:30" x14ac:dyDescent="0.25">
      <c r="C465" s="32" t="s">
        <v>198</v>
      </c>
      <c r="D465" s="32" t="s">
        <v>105</v>
      </c>
      <c r="F465">
        <v>60</v>
      </c>
      <c r="G465" t="s">
        <v>1176</v>
      </c>
      <c r="H465" t="s">
        <v>1177</v>
      </c>
      <c r="I465" t="s">
        <v>1190</v>
      </c>
      <c r="J465" t="s">
        <v>1191</v>
      </c>
      <c r="K465" t="s">
        <v>267</v>
      </c>
      <c r="L465" t="s">
        <v>35</v>
      </c>
      <c r="M465" t="s">
        <v>276</v>
      </c>
      <c r="N465" s="8">
        <v>45791</v>
      </c>
      <c r="O465" s="8">
        <v>45820</v>
      </c>
      <c r="P465" s="8"/>
      <c r="Q465" t="s">
        <v>37</v>
      </c>
      <c r="W465" t="s">
        <v>1180</v>
      </c>
      <c r="Z465" t="s">
        <v>1181</v>
      </c>
      <c r="AA465" t="s">
        <v>1181</v>
      </c>
      <c r="AC465" t="s">
        <v>41</v>
      </c>
      <c r="AD465" t="s">
        <v>231</v>
      </c>
    </row>
    <row r="466" spans="3:30" x14ac:dyDescent="0.25">
      <c r="C466" s="32" t="s">
        <v>198</v>
      </c>
      <c r="D466" s="32" t="s">
        <v>72</v>
      </c>
      <c r="E466" s="32" t="s">
        <v>1192</v>
      </c>
      <c r="F466">
        <v>550</v>
      </c>
      <c r="G466" t="s">
        <v>1193</v>
      </c>
      <c r="H466" t="s">
        <v>1194</v>
      </c>
      <c r="I466" t="s">
        <v>1195</v>
      </c>
      <c r="K466" t="s">
        <v>427</v>
      </c>
      <c r="L466" t="s">
        <v>55</v>
      </c>
      <c r="M466" t="s">
        <v>36</v>
      </c>
      <c r="N466" s="8">
        <v>45308</v>
      </c>
      <c r="O466" s="8"/>
      <c r="P466" s="8"/>
      <c r="Q466" t="s">
        <v>64</v>
      </c>
      <c r="R466" t="s">
        <v>1196</v>
      </c>
      <c r="AC466" t="s">
        <v>64</v>
      </c>
      <c r="AD466" t="s">
        <v>42</v>
      </c>
    </row>
    <row r="467" spans="3:30" x14ac:dyDescent="0.25">
      <c r="C467" s="32" t="s">
        <v>198</v>
      </c>
      <c r="D467" s="32" t="s">
        <v>72</v>
      </c>
      <c r="E467" s="32" t="s">
        <v>1192</v>
      </c>
      <c r="F467">
        <v>25</v>
      </c>
      <c r="G467" t="s">
        <v>1193</v>
      </c>
      <c r="H467" t="s">
        <v>1197</v>
      </c>
      <c r="I467" t="s">
        <v>1198</v>
      </c>
      <c r="K467" t="s">
        <v>427</v>
      </c>
      <c r="L467" t="s">
        <v>55</v>
      </c>
      <c r="M467" t="s">
        <v>36</v>
      </c>
      <c r="N467" s="8">
        <v>45356</v>
      </c>
      <c r="O467" s="8"/>
      <c r="P467" s="8"/>
      <c r="Q467" t="s">
        <v>64</v>
      </c>
      <c r="R467" t="s">
        <v>1199</v>
      </c>
      <c r="AC467" t="s">
        <v>64</v>
      </c>
      <c r="AD467" t="s">
        <v>42</v>
      </c>
    </row>
    <row r="468" spans="3:30" x14ac:dyDescent="0.25">
      <c r="C468" s="32" t="s">
        <v>198</v>
      </c>
      <c r="D468" s="32" t="s">
        <v>72</v>
      </c>
      <c r="E468" s="32" t="s">
        <v>1192</v>
      </c>
      <c r="F468">
        <v>25</v>
      </c>
      <c r="G468" t="s">
        <v>1193</v>
      </c>
      <c r="H468" t="s">
        <v>1197</v>
      </c>
      <c r="I468" t="s">
        <v>1200</v>
      </c>
      <c r="K468" t="s">
        <v>427</v>
      </c>
      <c r="L468" t="s">
        <v>55</v>
      </c>
      <c r="M468" t="s">
        <v>36</v>
      </c>
      <c r="N468" s="8">
        <v>45356</v>
      </c>
      <c r="O468" s="8"/>
      <c r="P468" s="8"/>
      <c r="Q468" t="s">
        <v>64</v>
      </c>
      <c r="R468" t="s">
        <v>1201</v>
      </c>
      <c r="W468" t="s">
        <v>1202</v>
      </c>
      <c r="AC468" t="s">
        <v>64</v>
      </c>
      <c r="AD468" t="s">
        <v>42</v>
      </c>
    </row>
    <row r="469" spans="3:30" x14ac:dyDescent="0.25">
      <c r="C469" s="32" t="s">
        <v>198</v>
      </c>
      <c r="D469" s="32" t="s">
        <v>72</v>
      </c>
      <c r="E469" s="32" t="s">
        <v>1192</v>
      </c>
      <c r="F469">
        <v>25</v>
      </c>
      <c r="G469" t="s">
        <v>1193</v>
      </c>
      <c r="H469" t="s">
        <v>1197</v>
      </c>
      <c r="I469" t="s">
        <v>1203</v>
      </c>
      <c r="K469" t="s">
        <v>427</v>
      </c>
      <c r="L469" t="s">
        <v>55</v>
      </c>
      <c r="M469" t="s">
        <v>36</v>
      </c>
      <c r="N469" s="8">
        <v>45356</v>
      </c>
      <c r="O469" s="8"/>
      <c r="P469" s="8"/>
      <c r="Q469" t="s">
        <v>64</v>
      </c>
      <c r="R469" t="s">
        <v>1201</v>
      </c>
      <c r="W469" t="s">
        <v>1204</v>
      </c>
      <c r="AC469" t="s">
        <v>64</v>
      </c>
      <c r="AD469" t="s">
        <v>42</v>
      </c>
    </row>
    <row r="470" spans="3:30" x14ac:dyDescent="0.25">
      <c r="C470" s="32" t="s">
        <v>198</v>
      </c>
      <c r="D470" s="32" t="s">
        <v>72</v>
      </c>
      <c r="E470" s="32" t="s">
        <v>1192</v>
      </c>
      <c r="F470">
        <v>25</v>
      </c>
      <c r="G470" t="s">
        <v>1193</v>
      </c>
      <c r="H470" t="s">
        <v>1197</v>
      </c>
      <c r="I470" t="s">
        <v>1205</v>
      </c>
      <c r="K470" t="s">
        <v>427</v>
      </c>
      <c r="L470" t="s">
        <v>55</v>
      </c>
      <c r="M470" t="s">
        <v>36</v>
      </c>
      <c r="N470" s="8">
        <v>45356</v>
      </c>
      <c r="O470" s="8"/>
      <c r="P470" s="8"/>
      <c r="Q470" t="s">
        <v>64</v>
      </c>
      <c r="R470" t="s">
        <v>1199</v>
      </c>
      <c r="AC470" t="s">
        <v>64</v>
      </c>
      <c r="AD470" t="s">
        <v>42</v>
      </c>
    </row>
    <row r="471" spans="3:30" x14ac:dyDescent="0.25">
      <c r="C471" s="32" t="s">
        <v>198</v>
      </c>
      <c r="D471" s="32" t="s">
        <v>72</v>
      </c>
      <c r="E471" s="32" t="s">
        <v>1192</v>
      </c>
      <c r="F471">
        <v>25</v>
      </c>
      <c r="G471" t="s">
        <v>1193</v>
      </c>
      <c r="H471" t="s">
        <v>1197</v>
      </c>
      <c r="I471" t="s">
        <v>1206</v>
      </c>
      <c r="K471" t="s">
        <v>427</v>
      </c>
      <c r="L471" t="s">
        <v>55</v>
      </c>
      <c r="M471" t="s">
        <v>36</v>
      </c>
      <c r="N471" s="8">
        <v>45356</v>
      </c>
      <c r="O471" s="8"/>
      <c r="P471" s="8"/>
      <c r="Q471" t="s">
        <v>64</v>
      </c>
      <c r="R471" t="s">
        <v>1207</v>
      </c>
      <c r="AC471" t="s">
        <v>64</v>
      </c>
      <c r="AD471" t="s">
        <v>42</v>
      </c>
    </row>
    <row r="472" spans="3:30" x14ac:dyDescent="0.25">
      <c r="C472" s="32" t="s">
        <v>198</v>
      </c>
      <c r="D472" s="32" t="s">
        <v>72</v>
      </c>
      <c r="E472" s="32" t="s">
        <v>1192</v>
      </c>
      <c r="F472">
        <v>25</v>
      </c>
      <c r="G472" t="s">
        <v>1193</v>
      </c>
      <c r="H472" t="s">
        <v>1197</v>
      </c>
      <c r="I472" t="s">
        <v>1208</v>
      </c>
      <c r="K472" t="s">
        <v>427</v>
      </c>
      <c r="L472" t="s">
        <v>55</v>
      </c>
      <c r="M472" t="s">
        <v>36</v>
      </c>
      <c r="N472" s="8">
        <v>45356</v>
      </c>
      <c r="O472" s="8"/>
      <c r="P472" s="8"/>
      <c r="Q472" t="s">
        <v>64</v>
      </c>
      <c r="R472" t="s">
        <v>1199</v>
      </c>
      <c r="AC472" t="s">
        <v>64</v>
      </c>
      <c r="AD472" t="s">
        <v>42</v>
      </c>
    </row>
    <row r="473" spans="3:30" x14ac:dyDescent="0.25">
      <c r="C473" s="32" t="s">
        <v>198</v>
      </c>
      <c r="D473" s="32" t="s">
        <v>72</v>
      </c>
      <c r="E473" s="32" t="s">
        <v>1192</v>
      </c>
      <c r="F473">
        <v>25</v>
      </c>
      <c r="G473" t="s">
        <v>1193</v>
      </c>
      <c r="H473" t="s">
        <v>1197</v>
      </c>
      <c r="I473" t="s">
        <v>1209</v>
      </c>
      <c r="K473" t="s">
        <v>427</v>
      </c>
      <c r="L473" t="s">
        <v>55</v>
      </c>
      <c r="M473" t="s">
        <v>36</v>
      </c>
      <c r="N473" s="8">
        <v>45356</v>
      </c>
      <c r="O473" s="8"/>
      <c r="P473" s="8"/>
      <c r="Q473" t="s">
        <v>64</v>
      </c>
      <c r="R473" t="s">
        <v>1199</v>
      </c>
      <c r="AC473" t="s">
        <v>64</v>
      </c>
      <c r="AD473" t="s">
        <v>42</v>
      </c>
    </row>
    <row r="474" spans="3:30" x14ac:dyDescent="0.25">
      <c r="C474" s="32" t="s">
        <v>198</v>
      </c>
      <c r="D474" s="32" t="s">
        <v>72</v>
      </c>
      <c r="E474" s="32" t="s">
        <v>1192</v>
      </c>
      <c r="F474">
        <v>25</v>
      </c>
      <c r="G474" t="s">
        <v>1193</v>
      </c>
      <c r="H474" t="s">
        <v>1197</v>
      </c>
      <c r="I474" t="s">
        <v>1210</v>
      </c>
      <c r="K474" t="s">
        <v>427</v>
      </c>
      <c r="L474" t="s">
        <v>55</v>
      </c>
      <c r="M474" t="s">
        <v>36</v>
      </c>
      <c r="N474" s="8">
        <v>45356</v>
      </c>
      <c r="O474" s="8"/>
      <c r="P474" s="8"/>
      <c r="Q474" t="s">
        <v>64</v>
      </c>
      <c r="R474" t="s">
        <v>1211</v>
      </c>
      <c r="AC474" t="s">
        <v>64</v>
      </c>
      <c r="AD474" t="s">
        <v>42</v>
      </c>
    </row>
    <row r="475" spans="3:30" x14ac:dyDescent="0.25">
      <c r="C475" s="32" t="s">
        <v>198</v>
      </c>
      <c r="D475" s="32" t="s">
        <v>72</v>
      </c>
      <c r="E475" s="32" t="s">
        <v>1192</v>
      </c>
      <c r="F475">
        <v>25</v>
      </c>
      <c r="G475" t="s">
        <v>1193</v>
      </c>
      <c r="H475" t="s">
        <v>1197</v>
      </c>
      <c r="I475" t="s">
        <v>1212</v>
      </c>
      <c r="K475" t="s">
        <v>427</v>
      </c>
      <c r="L475" t="s">
        <v>55</v>
      </c>
      <c r="M475" t="s">
        <v>36</v>
      </c>
      <c r="N475" s="8">
        <v>45356</v>
      </c>
      <c r="O475" s="8"/>
      <c r="P475" s="8"/>
      <c r="Q475" t="s">
        <v>64</v>
      </c>
      <c r="R475" t="s">
        <v>1199</v>
      </c>
      <c r="AC475" t="s">
        <v>64</v>
      </c>
      <c r="AD475" t="s">
        <v>42</v>
      </c>
    </row>
    <row r="476" spans="3:30" x14ac:dyDescent="0.25">
      <c r="C476" s="32" t="s">
        <v>198</v>
      </c>
      <c r="D476" s="32" t="s">
        <v>72</v>
      </c>
      <c r="E476" s="32" t="s">
        <v>1192</v>
      </c>
      <c r="F476">
        <v>25</v>
      </c>
      <c r="G476" t="s">
        <v>1193</v>
      </c>
      <c r="H476" t="s">
        <v>1197</v>
      </c>
      <c r="I476" t="s">
        <v>1213</v>
      </c>
      <c r="K476" t="s">
        <v>427</v>
      </c>
      <c r="L476" t="s">
        <v>55</v>
      </c>
      <c r="M476" t="s">
        <v>36</v>
      </c>
      <c r="N476" s="8">
        <v>45356</v>
      </c>
      <c r="O476" s="8"/>
      <c r="P476" s="8"/>
      <c r="Q476" t="s">
        <v>64</v>
      </c>
      <c r="R476" t="s">
        <v>1201</v>
      </c>
      <c r="W476" t="s">
        <v>1214</v>
      </c>
      <c r="AC476" t="s">
        <v>64</v>
      </c>
      <c r="AD476" t="s">
        <v>42</v>
      </c>
    </row>
    <row r="477" spans="3:30" x14ac:dyDescent="0.25">
      <c r="C477" s="32" t="s">
        <v>198</v>
      </c>
      <c r="D477" s="32" t="s">
        <v>72</v>
      </c>
      <c r="E477" s="32" t="s">
        <v>1192</v>
      </c>
      <c r="F477">
        <v>25</v>
      </c>
      <c r="G477" t="s">
        <v>1193</v>
      </c>
      <c r="H477" t="s">
        <v>1197</v>
      </c>
      <c r="I477" t="s">
        <v>1215</v>
      </c>
      <c r="K477" t="s">
        <v>427</v>
      </c>
      <c r="L477" t="s">
        <v>55</v>
      </c>
      <c r="M477" t="s">
        <v>36</v>
      </c>
      <c r="N477" s="8">
        <v>45356</v>
      </c>
      <c r="O477" s="8"/>
      <c r="P477" s="8"/>
      <c r="Q477" t="s">
        <v>64</v>
      </c>
      <c r="R477" t="s">
        <v>1199</v>
      </c>
      <c r="AC477" t="s">
        <v>64</v>
      </c>
      <c r="AD477" t="s">
        <v>42</v>
      </c>
    </row>
    <row r="478" spans="3:30" x14ac:dyDescent="0.25">
      <c r="C478" s="32" t="s">
        <v>198</v>
      </c>
      <c r="D478" s="32" t="s">
        <v>72</v>
      </c>
      <c r="E478" s="32" t="s">
        <v>1192</v>
      </c>
      <c r="F478">
        <v>25</v>
      </c>
      <c r="G478" t="s">
        <v>1193</v>
      </c>
      <c r="H478" t="s">
        <v>1197</v>
      </c>
      <c r="I478" t="s">
        <v>1216</v>
      </c>
      <c r="K478" t="s">
        <v>427</v>
      </c>
      <c r="L478" t="s">
        <v>55</v>
      </c>
      <c r="M478" t="s">
        <v>36</v>
      </c>
      <c r="N478" s="8">
        <v>45356</v>
      </c>
      <c r="O478" s="8"/>
      <c r="P478" s="8"/>
      <c r="Q478" t="s">
        <v>64</v>
      </c>
      <c r="R478" t="s">
        <v>1217</v>
      </c>
      <c r="AC478" t="s">
        <v>64</v>
      </c>
      <c r="AD478" t="s">
        <v>42</v>
      </c>
    </row>
    <row r="479" spans="3:30" x14ac:dyDescent="0.25">
      <c r="C479" s="32" t="s">
        <v>198</v>
      </c>
      <c r="D479" s="32" t="s">
        <v>72</v>
      </c>
      <c r="E479" s="32" t="s">
        <v>1192</v>
      </c>
      <c r="F479">
        <v>25</v>
      </c>
      <c r="G479" t="s">
        <v>1193</v>
      </c>
      <c r="H479" t="s">
        <v>1197</v>
      </c>
      <c r="I479" t="s">
        <v>1218</v>
      </c>
      <c r="K479" t="s">
        <v>427</v>
      </c>
      <c r="L479" t="s">
        <v>55</v>
      </c>
      <c r="M479" t="s">
        <v>36</v>
      </c>
      <c r="N479" s="8">
        <v>45356</v>
      </c>
      <c r="O479" s="8"/>
      <c r="P479" s="8"/>
      <c r="Q479" t="s">
        <v>64</v>
      </c>
      <c r="R479" t="s">
        <v>1199</v>
      </c>
      <c r="AC479" t="s">
        <v>64</v>
      </c>
      <c r="AD479" t="s">
        <v>42</v>
      </c>
    </row>
    <row r="480" spans="3:30" x14ac:dyDescent="0.25">
      <c r="C480" s="32" t="s">
        <v>198</v>
      </c>
      <c r="D480" s="32" t="s">
        <v>72</v>
      </c>
      <c r="E480" s="32" t="s">
        <v>1192</v>
      </c>
      <c r="F480">
        <v>25</v>
      </c>
      <c r="G480" t="s">
        <v>1193</v>
      </c>
      <c r="H480" t="s">
        <v>1197</v>
      </c>
      <c r="I480" t="s">
        <v>1219</v>
      </c>
      <c r="K480" t="s">
        <v>427</v>
      </c>
      <c r="L480" t="s">
        <v>55</v>
      </c>
      <c r="M480" t="s">
        <v>36</v>
      </c>
      <c r="N480" s="8">
        <v>45356</v>
      </c>
      <c r="O480" s="8"/>
      <c r="P480" s="8"/>
      <c r="Q480" t="s">
        <v>64</v>
      </c>
      <c r="R480" t="s">
        <v>1199</v>
      </c>
      <c r="AC480" t="s">
        <v>64</v>
      </c>
      <c r="AD480" t="s">
        <v>42</v>
      </c>
    </row>
    <row r="481" spans="3:30" x14ac:dyDescent="0.25">
      <c r="C481" s="32" t="s">
        <v>198</v>
      </c>
      <c r="D481" s="32" t="s">
        <v>72</v>
      </c>
      <c r="E481" s="32" t="s">
        <v>1192</v>
      </c>
      <c r="F481">
        <v>25</v>
      </c>
      <c r="G481" t="s">
        <v>1193</v>
      </c>
      <c r="H481" t="s">
        <v>1197</v>
      </c>
      <c r="I481" t="s">
        <v>1220</v>
      </c>
      <c r="K481" t="s">
        <v>427</v>
      </c>
      <c r="L481" t="s">
        <v>55</v>
      </c>
      <c r="M481" t="s">
        <v>36</v>
      </c>
      <c r="N481" s="8">
        <v>45356</v>
      </c>
      <c r="O481" s="8"/>
      <c r="P481" s="8"/>
      <c r="Q481" t="s">
        <v>64</v>
      </c>
      <c r="R481" t="s">
        <v>1199</v>
      </c>
      <c r="AC481" t="s">
        <v>64</v>
      </c>
      <c r="AD481" t="s">
        <v>42</v>
      </c>
    </row>
    <row r="482" spans="3:30" x14ac:dyDescent="0.25">
      <c r="C482" s="32" t="s">
        <v>198</v>
      </c>
      <c r="D482" s="32" t="s">
        <v>72</v>
      </c>
      <c r="E482" s="32" t="s">
        <v>1192</v>
      </c>
      <c r="F482">
        <v>25</v>
      </c>
      <c r="G482" t="s">
        <v>1193</v>
      </c>
      <c r="H482" t="s">
        <v>1197</v>
      </c>
      <c r="I482" t="s">
        <v>1221</v>
      </c>
      <c r="K482" t="s">
        <v>427</v>
      </c>
      <c r="L482" t="s">
        <v>55</v>
      </c>
      <c r="M482" t="s">
        <v>36</v>
      </c>
      <c r="N482" s="8">
        <v>45356</v>
      </c>
      <c r="O482" s="8"/>
      <c r="P482" s="8"/>
      <c r="Q482" t="s">
        <v>64</v>
      </c>
      <c r="R482" t="s">
        <v>1199</v>
      </c>
      <c r="AC482" t="s">
        <v>64</v>
      </c>
      <c r="AD482" t="s">
        <v>42</v>
      </c>
    </row>
    <row r="483" spans="3:30" x14ac:dyDescent="0.25">
      <c r="C483" s="32" t="s">
        <v>198</v>
      </c>
      <c r="D483" s="32" t="s">
        <v>72</v>
      </c>
      <c r="E483" s="32" t="s">
        <v>1192</v>
      </c>
      <c r="F483">
        <v>25</v>
      </c>
      <c r="G483" t="s">
        <v>1193</v>
      </c>
      <c r="H483" t="s">
        <v>1197</v>
      </c>
      <c r="I483" t="s">
        <v>1222</v>
      </c>
      <c r="K483" t="s">
        <v>427</v>
      </c>
      <c r="L483" t="s">
        <v>55</v>
      </c>
      <c r="M483" t="s">
        <v>36</v>
      </c>
      <c r="N483" s="8">
        <v>45356</v>
      </c>
      <c r="O483" s="8"/>
      <c r="P483" s="8"/>
      <c r="Q483" t="s">
        <v>64</v>
      </c>
      <c r="R483" t="s">
        <v>1201</v>
      </c>
      <c r="W483" t="s">
        <v>1223</v>
      </c>
      <c r="AC483" t="s">
        <v>64</v>
      </c>
      <c r="AD483" t="s">
        <v>42</v>
      </c>
    </row>
    <row r="484" spans="3:30" x14ac:dyDescent="0.25">
      <c r="C484" s="32" t="s">
        <v>198</v>
      </c>
      <c r="D484" s="32" t="s">
        <v>72</v>
      </c>
      <c r="E484" s="32" t="s">
        <v>1192</v>
      </c>
      <c r="F484">
        <v>25</v>
      </c>
      <c r="G484" t="s">
        <v>1193</v>
      </c>
      <c r="H484" t="s">
        <v>1197</v>
      </c>
      <c r="I484" t="s">
        <v>1224</v>
      </c>
      <c r="K484" t="s">
        <v>427</v>
      </c>
      <c r="L484" t="s">
        <v>55</v>
      </c>
      <c r="M484" t="s">
        <v>36</v>
      </c>
      <c r="N484" s="8">
        <v>45356</v>
      </c>
      <c r="O484" s="8"/>
      <c r="P484" s="8"/>
      <c r="Q484" t="s">
        <v>64</v>
      </c>
      <c r="U484" t="s">
        <v>767</v>
      </c>
      <c r="AC484" t="s">
        <v>64</v>
      </c>
      <c r="AD484" t="s">
        <v>42</v>
      </c>
    </row>
    <row r="485" spans="3:30" x14ac:dyDescent="0.25">
      <c r="C485" s="32" t="s">
        <v>198</v>
      </c>
      <c r="D485" s="32" t="s">
        <v>72</v>
      </c>
      <c r="E485" s="32" t="s">
        <v>1192</v>
      </c>
      <c r="F485">
        <v>650</v>
      </c>
      <c r="G485" t="s">
        <v>1193</v>
      </c>
      <c r="H485" t="s">
        <v>1197</v>
      </c>
      <c r="I485" t="s">
        <v>1225</v>
      </c>
      <c r="K485" t="s">
        <v>427</v>
      </c>
      <c r="L485" t="s">
        <v>55</v>
      </c>
      <c r="M485" t="s">
        <v>36</v>
      </c>
      <c r="N485" s="8">
        <v>45356</v>
      </c>
      <c r="O485" s="8"/>
      <c r="P485" s="8"/>
      <c r="Q485" t="s">
        <v>64</v>
      </c>
      <c r="R485" t="s">
        <v>1226</v>
      </c>
      <c r="AC485" t="s">
        <v>64</v>
      </c>
      <c r="AD485" t="s">
        <v>42</v>
      </c>
    </row>
    <row r="486" spans="3:30" x14ac:dyDescent="0.25">
      <c r="C486" s="32" t="s">
        <v>198</v>
      </c>
      <c r="D486" s="32" t="s">
        <v>72</v>
      </c>
      <c r="E486" s="32" t="s">
        <v>1192</v>
      </c>
      <c r="F486">
        <v>650</v>
      </c>
      <c r="G486" t="s">
        <v>1193</v>
      </c>
      <c r="H486" t="s">
        <v>1197</v>
      </c>
      <c r="I486" t="s">
        <v>1227</v>
      </c>
      <c r="K486" t="s">
        <v>427</v>
      </c>
      <c r="L486" t="s">
        <v>55</v>
      </c>
      <c r="M486" t="s">
        <v>36</v>
      </c>
      <c r="N486" s="8">
        <v>45356</v>
      </c>
      <c r="O486" s="8"/>
      <c r="P486" s="8"/>
      <c r="Q486" t="s">
        <v>64</v>
      </c>
      <c r="R486" t="s">
        <v>1228</v>
      </c>
      <c r="AC486" t="s">
        <v>64</v>
      </c>
      <c r="AD486" t="s">
        <v>42</v>
      </c>
    </row>
    <row r="487" spans="3:30" x14ac:dyDescent="0.25">
      <c r="C487" s="32" t="s">
        <v>198</v>
      </c>
      <c r="D487" s="32" t="s">
        <v>72</v>
      </c>
      <c r="E487" s="32" t="s">
        <v>1192</v>
      </c>
      <c r="F487">
        <v>650</v>
      </c>
      <c r="G487" t="s">
        <v>1193</v>
      </c>
      <c r="H487" t="s">
        <v>1197</v>
      </c>
      <c r="I487" t="s">
        <v>1229</v>
      </c>
      <c r="K487" t="s">
        <v>427</v>
      </c>
      <c r="L487" t="s">
        <v>55</v>
      </c>
      <c r="M487" t="s">
        <v>36</v>
      </c>
      <c r="N487" s="8">
        <v>45356</v>
      </c>
      <c r="O487" s="8"/>
      <c r="P487" s="8"/>
      <c r="Q487" t="s">
        <v>64</v>
      </c>
      <c r="R487" t="s">
        <v>1228</v>
      </c>
      <c r="AC487" t="s">
        <v>64</v>
      </c>
      <c r="AD487" t="s">
        <v>42</v>
      </c>
    </row>
    <row r="488" spans="3:30" x14ac:dyDescent="0.25">
      <c r="C488" s="32" t="s">
        <v>198</v>
      </c>
      <c r="D488" s="32" t="s">
        <v>72</v>
      </c>
      <c r="E488" s="32" t="s">
        <v>1192</v>
      </c>
      <c r="F488">
        <v>650</v>
      </c>
      <c r="G488" t="s">
        <v>1193</v>
      </c>
      <c r="H488" t="s">
        <v>1197</v>
      </c>
      <c r="I488" t="s">
        <v>1230</v>
      </c>
      <c r="K488" t="s">
        <v>427</v>
      </c>
      <c r="L488" t="s">
        <v>55</v>
      </c>
      <c r="M488" t="s">
        <v>36</v>
      </c>
      <c r="N488" s="8">
        <v>45356</v>
      </c>
      <c r="O488" s="8"/>
      <c r="P488" s="8"/>
      <c r="Q488" t="s">
        <v>64</v>
      </c>
      <c r="R488" t="s">
        <v>1231</v>
      </c>
      <c r="W488" t="s">
        <v>1232</v>
      </c>
      <c r="AC488" t="s">
        <v>64</v>
      </c>
      <c r="AD488" t="s">
        <v>42</v>
      </c>
    </row>
    <row r="489" spans="3:30" x14ac:dyDescent="0.25">
      <c r="C489" s="32" t="s">
        <v>198</v>
      </c>
      <c r="D489" s="32" t="s">
        <v>72</v>
      </c>
      <c r="E489" s="32" t="s">
        <v>1192</v>
      </c>
      <c r="F489">
        <v>650</v>
      </c>
      <c r="G489" t="s">
        <v>1193</v>
      </c>
      <c r="H489" t="s">
        <v>1197</v>
      </c>
      <c r="I489" t="s">
        <v>1233</v>
      </c>
      <c r="K489" t="s">
        <v>427</v>
      </c>
      <c r="L489" t="s">
        <v>55</v>
      </c>
      <c r="M489" t="s">
        <v>36</v>
      </c>
      <c r="N489" s="8">
        <v>45356</v>
      </c>
      <c r="O489" s="8"/>
      <c r="P489" s="8"/>
      <c r="Q489" t="s">
        <v>64</v>
      </c>
      <c r="R489" t="s">
        <v>1234</v>
      </c>
      <c r="AC489" t="s">
        <v>64</v>
      </c>
      <c r="AD489" t="s">
        <v>42</v>
      </c>
    </row>
    <row r="490" spans="3:30" x14ac:dyDescent="0.25">
      <c r="C490" s="32" t="s">
        <v>198</v>
      </c>
      <c r="D490" s="32" t="s">
        <v>72</v>
      </c>
      <c r="E490" s="32" t="s">
        <v>1192</v>
      </c>
      <c r="F490">
        <v>650</v>
      </c>
      <c r="G490" t="s">
        <v>1193</v>
      </c>
      <c r="H490" t="s">
        <v>1197</v>
      </c>
      <c r="I490" t="s">
        <v>1235</v>
      </c>
      <c r="K490" t="s">
        <v>427</v>
      </c>
      <c r="L490" t="s">
        <v>55</v>
      </c>
      <c r="M490" t="s">
        <v>36</v>
      </c>
      <c r="N490" s="8">
        <v>45356</v>
      </c>
      <c r="O490" s="8"/>
      <c r="P490" s="8"/>
      <c r="Q490" t="s">
        <v>64</v>
      </c>
      <c r="R490" t="s">
        <v>1236</v>
      </c>
      <c r="W490" t="s">
        <v>1237</v>
      </c>
      <c r="AC490" t="s">
        <v>64</v>
      </c>
      <c r="AD490" t="s">
        <v>42</v>
      </c>
    </row>
    <row r="491" spans="3:30" x14ac:dyDescent="0.25">
      <c r="C491" s="32" t="s">
        <v>198</v>
      </c>
      <c r="D491" s="32" t="s">
        <v>72</v>
      </c>
      <c r="E491" s="32" t="s">
        <v>1192</v>
      </c>
      <c r="F491">
        <v>650</v>
      </c>
      <c r="G491" t="s">
        <v>1193</v>
      </c>
      <c r="H491" t="s">
        <v>1197</v>
      </c>
      <c r="I491" t="s">
        <v>1238</v>
      </c>
      <c r="K491" t="s">
        <v>427</v>
      </c>
      <c r="L491" t="s">
        <v>55</v>
      </c>
      <c r="M491" t="s">
        <v>36</v>
      </c>
      <c r="N491" s="8">
        <v>45356</v>
      </c>
      <c r="O491" s="8"/>
      <c r="P491" s="8"/>
      <c r="Q491" t="s">
        <v>64</v>
      </c>
      <c r="R491" t="s">
        <v>1239</v>
      </c>
      <c r="W491" t="s">
        <v>1240</v>
      </c>
      <c r="AC491" t="s">
        <v>64</v>
      </c>
      <c r="AD491" t="s">
        <v>42</v>
      </c>
    </row>
    <row r="492" spans="3:30" x14ac:dyDescent="0.25">
      <c r="C492" s="32" t="s">
        <v>198</v>
      </c>
      <c r="D492" s="32" t="s">
        <v>72</v>
      </c>
      <c r="E492" s="32" t="s">
        <v>1192</v>
      </c>
      <c r="F492">
        <v>650</v>
      </c>
      <c r="G492" t="s">
        <v>1193</v>
      </c>
      <c r="H492" t="s">
        <v>1197</v>
      </c>
      <c r="I492" t="s">
        <v>1241</v>
      </c>
      <c r="K492" t="s">
        <v>427</v>
      </c>
      <c r="L492" t="s">
        <v>55</v>
      </c>
      <c r="M492" t="s">
        <v>36</v>
      </c>
      <c r="N492" s="8">
        <v>45356</v>
      </c>
      <c r="O492" s="8"/>
      <c r="P492" s="8"/>
      <c r="Q492" t="s">
        <v>64</v>
      </c>
      <c r="R492" t="s">
        <v>1242</v>
      </c>
      <c r="S492" t="s">
        <v>1243</v>
      </c>
      <c r="T492" t="s">
        <v>1243</v>
      </c>
      <c r="W492" t="s">
        <v>1244</v>
      </c>
      <c r="AC492" t="s">
        <v>64</v>
      </c>
      <c r="AD492" t="s">
        <v>42</v>
      </c>
    </row>
    <row r="493" spans="3:30" x14ac:dyDescent="0.25">
      <c r="C493" s="32" t="s">
        <v>198</v>
      </c>
      <c r="D493" s="32" t="s">
        <v>72</v>
      </c>
      <c r="E493" s="32" t="s">
        <v>1192</v>
      </c>
      <c r="F493">
        <v>650</v>
      </c>
      <c r="G493" t="s">
        <v>1193</v>
      </c>
      <c r="H493" t="s">
        <v>1197</v>
      </c>
      <c r="I493" t="s">
        <v>1245</v>
      </c>
      <c r="K493" t="s">
        <v>427</v>
      </c>
      <c r="L493" t="s">
        <v>55</v>
      </c>
      <c r="M493" t="s">
        <v>36</v>
      </c>
      <c r="N493" s="8">
        <v>45356</v>
      </c>
      <c r="O493" s="8"/>
      <c r="P493" s="8"/>
      <c r="Q493" t="s">
        <v>64</v>
      </c>
      <c r="R493" t="s">
        <v>1242</v>
      </c>
      <c r="S493" t="s">
        <v>1246</v>
      </c>
      <c r="T493" t="s">
        <v>1246</v>
      </c>
      <c r="W493" t="s">
        <v>1244</v>
      </c>
      <c r="AC493" t="s">
        <v>64</v>
      </c>
      <c r="AD493" t="s">
        <v>42</v>
      </c>
    </row>
    <row r="494" spans="3:30" x14ac:dyDescent="0.25">
      <c r="C494" s="32" t="s">
        <v>198</v>
      </c>
      <c r="D494" s="32" t="s">
        <v>72</v>
      </c>
      <c r="E494" s="32" t="s">
        <v>1192</v>
      </c>
      <c r="F494">
        <v>650</v>
      </c>
      <c r="G494" t="s">
        <v>1193</v>
      </c>
      <c r="H494" t="s">
        <v>1197</v>
      </c>
      <c r="I494" t="s">
        <v>1247</v>
      </c>
      <c r="K494" t="s">
        <v>427</v>
      </c>
      <c r="L494" t="s">
        <v>55</v>
      </c>
      <c r="M494" t="s">
        <v>36</v>
      </c>
      <c r="N494" s="8">
        <v>45356</v>
      </c>
      <c r="O494" s="8"/>
      <c r="P494" s="8"/>
      <c r="Q494" t="s">
        <v>64</v>
      </c>
      <c r="R494" t="s">
        <v>1242</v>
      </c>
      <c r="S494" t="s">
        <v>1246</v>
      </c>
      <c r="T494" t="s">
        <v>1246</v>
      </c>
      <c r="W494" t="s">
        <v>1244</v>
      </c>
      <c r="AC494" t="s">
        <v>64</v>
      </c>
      <c r="AD494" t="s">
        <v>42</v>
      </c>
    </row>
    <row r="495" spans="3:30" x14ac:dyDescent="0.25">
      <c r="C495" s="32" t="s">
        <v>198</v>
      </c>
      <c r="D495" s="32" t="s">
        <v>72</v>
      </c>
      <c r="E495" s="32" t="s">
        <v>1192</v>
      </c>
      <c r="F495">
        <v>650</v>
      </c>
      <c r="G495" t="s">
        <v>1193</v>
      </c>
      <c r="H495" t="s">
        <v>1197</v>
      </c>
      <c r="I495" t="s">
        <v>1248</v>
      </c>
      <c r="K495" t="s">
        <v>427</v>
      </c>
      <c r="L495" t="s">
        <v>55</v>
      </c>
      <c r="M495" t="s">
        <v>36</v>
      </c>
      <c r="N495" s="8">
        <v>45356</v>
      </c>
      <c r="O495" s="8"/>
      <c r="P495" s="8"/>
      <c r="Q495" t="s">
        <v>64</v>
      </c>
      <c r="R495" t="s">
        <v>1249</v>
      </c>
      <c r="AC495" t="s">
        <v>64</v>
      </c>
      <c r="AD495" t="s">
        <v>42</v>
      </c>
    </row>
    <row r="496" spans="3:30" x14ac:dyDescent="0.25">
      <c r="C496" s="32" t="s">
        <v>198</v>
      </c>
      <c r="D496" s="32" t="s">
        <v>72</v>
      </c>
      <c r="E496" s="32" t="s">
        <v>1192</v>
      </c>
      <c r="F496">
        <v>650</v>
      </c>
      <c r="G496" t="s">
        <v>1193</v>
      </c>
      <c r="H496" t="s">
        <v>1197</v>
      </c>
      <c r="I496" t="s">
        <v>1250</v>
      </c>
      <c r="K496" t="s">
        <v>427</v>
      </c>
      <c r="L496" t="s">
        <v>55</v>
      </c>
      <c r="M496" t="s">
        <v>36</v>
      </c>
      <c r="N496" s="8">
        <v>45356</v>
      </c>
      <c r="O496" s="8"/>
      <c r="P496" s="8"/>
      <c r="Q496" t="s">
        <v>64</v>
      </c>
      <c r="R496" t="s">
        <v>1251</v>
      </c>
      <c r="AC496" t="s">
        <v>64</v>
      </c>
      <c r="AD496" t="s">
        <v>42</v>
      </c>
    </row>
    <row r="497" spans="3:30" x14ac:dyDescent="0.25">
      <c r="C497" s="32" t="s">
        <v>198</v>
      </c>
      <c r="D497" s="32" t="s">
        <v>72</v>
      </c>
      <c r="E497" s="32" t="s">
        <v>1192</v>
      </c>
      <c r="F497">
        <v>650</v>
      </c>
      <c r="G497" t="s">
        <v>1193</v>
      </c>
      <c r="H497" t="s">
        <v>1197</v>
      </c>
      <c r="I497" t="s">
        <v>1252</v>
      </c>
      <c r="K497" t="s">
        <v>427</v>
      </c>
      <c r="L497" t="s">
        <v>55</v>
      </c>
      <c r="M497" t="s">
        <v>36</v>
      </c>
      <c r="N497" s="8">
        <v>45356</v>
      </c>
      <c r="O497" s="8">
        <v>45838</v>
      </c>
      <c r="P497" s="8">
        <v>45838</v>
      </c>
      <c r="Q497" t="s">
        <v>64</v>
      </c>
      <c r="R497" t="s">
        <v>1253</v>
      </c>
      <c r="U497" t="s">
        <v>652</v>
      </c>
      <c r="Y497" t="s">
        <v>391</v>
      </c>
      <c r="Z497" t="s">
        <v>391</v>
      </c>
      <c r="AC497" t="s">
        <v>64</v>
      </c>
      <c r="AD497" t="s">
        <v>42</v>
      </c>
    </row>
    <row r="498" spans="3:30" x14ac:dyDescent="0.25">
      <c r="C498" s="32" t="s">
        <v>198</v>
      </c>
      <c r="D498" s="32" t="s">
        <v>72</v>
      </c>
      <c r="E498" s="32" t="s">
        <v>1192</v>
      </c>
      <c r="F498">
        <v>650</v>
      </c>
      <c r="G498" t="s">
        <v>1193</v>
      </c>
      <c r="H498" t="s">
        <v>1197</v>
      </c>
      <c r="I498" t="s">
        <v>1254</v>
      </c>
      <c r="K498" t="s">
        <v>427</v>
      </c>
      <c r="L498" t="s">
        <v>55</v>
      </c>
      <c r="M498" t="s">
        <v>36</v>
      </c>
      <c r="N498" s="8">
        <v>45356</v>
      </c>
      <c r="O498" s="8"/>
      <c r="P498" s="8"/>
      <c r="Q498" t="s">
        <v>64</v>
      </c>
      <c r="R498" t="s">
        <v>1255</v>
      </c>
      <c r="AC498" t="s">
        <v>64</v>
      </c>
      <c r="AD498" t="s">
        <v>42</v>
      </c>
    </row>
    <row r="499" spans="3:30" x14ac:dyDescent="0.25">
      <c r="C499" s="32" t="s">
        <v>198</v>
      </c>
      <c r="D499" s="32" t="s">
        <v>72</v>
      </c>
      <c r="E499" s="32" t="s">
        <v>1192</v>
      </c>
      <c r="F499">
        <v>650</v>
      </c>
      <c r="G499" t="s">
        <v>1193</v>
      </c>
      <c r="H499" t="s">
        <v>1197</v>
      </c>
      <c r="I499" t="s">
        <v>1256</v>
      </c>
      <c r="K499" t="s">
        <v>427</v>
      </c>
      <c r="L499" t="s">
        <v>55</v>
      </c>
      <c r="M499" t="s">
        <v>36</v>
      </c>
      <c r="N499" s="8">
        <v>45356</v>
      </c>
      <c r="O499" s="8"/>
      <c r="P499" s="8"/>
      <c r="Q499" t="s">
        <v>64</v>
      </c>
      <c r="R499" t="s">
        <v>1257</v>
      </c>
      <c r="AC499" t="s">
        <v>64</v>
      </c>
      <c r="AD499" t="s">
        <v>42</v>
      </c>
    </row>
    <row r="500" spans="3:30" x14ac:dyDescent="0.25">
      <c r="C500" s="32" t="s">
        <v>198</v>
      </c>
      <c r="D500" s="32" t="s">
        <v>72</v>
      </c>
      <c r="E500" s="32" t="s">
        <v>1192</v>
      </c>
      <c r="F500">
        <v>650</v>
      </c>
      <c r="G500" t="s">
        <v>1193</v>
      </c>
      <c r="H500" t="s">
        <v>1197</v>
      </c>
      <c r="I500" t="s">
        <v>1258</v>
      </c>
      <c r="K500" t="s">
        <v>427</v>
      </c>
      <c r="L500" t="s">
        <v>55</v>
      </c>
      <c r="M500" t="s">
        <v>36</v>
      </c>
      <c r="N500" s="8">
        <v>45356</v>
      </c>
      <c r="O500" s="8"/>
      <c r="P500" s="8"/>
      <c r="Q500" t="s">
        <v>64</v>
      </c>
      <c r="R500" t="s">
        <v>1259</v>
      </c>
      <c r="AC500" t="s">
        <v>64</v>
      </c>
      <c r="AD500" t="s">
        <v>42</v>
      </c>
    </row>
    <row r="501" spans="3:30" x14ac:dyDescent="0.25">
      <c r="C501" s="32" t="s">
        <v>198</v>
      </c>
      <c r="D501" s="32" t="s">
        <v>72</v>
      </c>
      <c r="E501" s="32" t="s">
        <v>1192</v>
      </c>
      <c r="F501">
        <v>650</v>
      </c>
      <c r="G501" t="s">
        <v>1193</v>
      </c>
      <c r="H501" t="s">
        <v>1197</v>
      </c>
      <c r="I501" t="s">
        <v>1260</v>
      </c>
      <c r="K501" t="s">
        <v>427</v>
      </c>
      <c r="L501" t="s">
        <v>55</v>
      </c>
      <c r="M501" t="s">
        <v>36</v>
      </c>
      <c r="N501" s="8">
        <v>45356</v>
      </c>
      <c r="O501" s="8"/>
      <c r="P501" s="8"/>
      <c r="Q501" t="s">
        <v>64</v>
      </c>
      <c r="R501" t="s">
        <v>1261</v>
      </c>
      <c r="AC501" t="s">
        <v>64</v>
      </c>
      <c r="AD501" t="s">
        <v>42</v>
      </c>
    </row>
    <row r="502" spans="3:30" x14ac:dyDescent="0.25">
      <c r="C502" s="32" t="s">
        <v>198</v>
      </c>
      <c r="D502" s="32" t="s">
        <v>72</v>
      </c>
      <c r="E502" s="32" t="s">
        <v>1192</v>
      </c>
      <c r="F502">
        <v>650</v>
      </c>
      <c r="G502" t="s">
        <v>1193</v>
      </c>
      <c r="H502" t="s">
        <v>1197</v>
      </c>
      <c r="I502" t="s">
        <v>1262</v>
      </c>
      <c r="K502" t="s">
        <v>427</v>
      </c>
      <c r="L502" t="s">
        <v>55</v>
      </c>
      <c r="M502" t="s">
        <v>36</v>
      </c>
      <c r="N502" s="8">
        <v>45356</v>
      </c>
      <c r="O502" s="8"/>
      <c r="P502" s="8"/>
      <c r="Q502" t="s">
        <v>64</v>
      </c>
      <c r="R502" t="s">
        <v>1261</v>
      </c>
      <c r="AC502" t="s">
        <v>64</v>
      </c>
      <c r="AD502" t="s">
        <v>42</v>
      </c>
    </row>
    <row r="503" spans="3:30" x14ac:dyDescent="0.25">
      <c r="C503" s="32" t="s">
        <v>198</v>
      </c>
      <c r="D503" s="32" t="s">
        <v>72</v>
      </c>
      <c r="E503" s="32" t="s">
        <v>1192</v>
      </c>
      <c r="F503">
        <v>650</v>
      </c>
      <c r="G503" t="s">
        <v>1193</v>
      </c>
      <c r="H503" t="s">
        <v>1197</v>
      </c>
      <c r="I503" t="s">
        <v>1263</v>
      </c>
      <c r="K503" t="s">
        <v>427</v>
      </c>
      <c r="L503" t="s">
        <v>55</v>
      </c>
      <c r="M503" t="s">
        <v>36</v>
      </c>
      <c r="N503" s="8">
        <v>45356</v>
      </c>
      <c r="O503" s="8"/>
      <c r="P503" s="8"/>
      <c r="Q503" t="s">
        <v>64</v>
      </c>
      <c r="R503" t="s">
        <v>1264</v>
      </c>
      <c r="AC503" t="s">
        <v>64</v>
      </c>
      <c r="AD503" t="s">
        <v>42</v>
      </c>
    </row>
    <row r="504" spans="3:30" x14ac:dyDescent="0.25">
      <c r="C504" s="32" t="s">
        <v>198</v>
      </c>
      <c r="D504" s="32" t="s">
        <v>72</v>
      </c>
      <c r="E504" s="32" t="s">
        <v>1192</v>
      </c>
      <c r="F504">
        <v>25</v>
      </c>
      <c r="G504" t="s">
        <v>1193</v>
      </c>
      <c r="H504" t="s">
        <v>1197</v>
      </c>
      <c r="I504" t="s">
        <v>1265</v>
      </c>
      <c r="K504" t="s">
        <v>427</v>
      </c>
      <c r="L504" t="s">
        <v>55</v>
      </c>
      <c r="M504" t="s">
        <v>36</v>
      </c>
      <c r="N504" s="8">
        <v>45356</v>
      </c>
      <c r="O504" s="8"/>
      <c r="P504" s="8"/>
      <c r="Q504" t="s">
        <v>64</v>
      </c>
      <c r="R504" t="s">
        <v>1266</v>
      </c>
      <c r="AC504" t="s">
        <v>64</v>
      </c>
      <c r="AD504" t="s">
        <v>42</v>
      </c>
    </row>
    <row r="505" spans="3:30" x14ac:dyDescent="0.25">
      <c r="C505" s="32" t="s">
        <v>198</v>
      </c>
      <c r="D505" s="32" t="s">
        <v>72</v>
      </c>
      <c r="E505" s="32" t="s">
        <v>1192</v>
      </c>
      <c r="F505">
        <v>650</v>
      </c>
      <c r="G505" t="s">
        <v>1193</v>
      </c>
      <c r="H505" t="s">
        <v>1197</v>
      </c>
      <c r="I505" t="s">
        <v>1267</v>
      </c>
      <c r="K505" t="s">
        <v>427</v>
      </c>
      <c r="L505" t="s">
        <v>55</v>
      </c>
      <c r="M505" t="s">
        <v>36</v>
      </c>
      <c r="N505" s="8">
        <v>45356</v>
      </c>
      <c r="O505" s="8"/>
      <c r="P505" s="8"/>
      <c r="Q505" t="s">
        <v>64</v>
      </c>
      <c r="R505" t="s">
        <v>1268</v>
      </c>
      <c r="AC505" t="s">
        <v>64</v>
      </c>
      <c r="AD505" t="s">
        <v>42</v>
      </c>
    </row>
    <row r="506" spans="3:30" x14ac:dyDescent="0.25">
      <c r="C506" s="32" t="s">
        <v>198</v>
      </c>
      <c r="D506" s="32" t="s">
        <v>72</v>
      </c>
      <c r="E506" s="32" t="s">
        <v>1192</v>
      </c>
      <c r="F506">
        <v>650</v>
      </c>
      <c r="G506" t="s">
        <v>1193</v>
      </c>
      <c r="H506" t="s">
        <v>1197</v>
      </c>
      <c r="I506" t="s">
        <v>1269</v>
      </c>
      <c r="K506" t="s">
        <v>427</v>
      </c>
      <c r="L506" t="s">
        <v>55</v>
      </c>
      <c r="M506" t="s">
        <v>36</v>
      </c>
      <c r="N506" s="8">
        <v>45356</v>
      </c>
      <c r="O506" s="8"/>
      <c r="P506" s="8"/>
      <c r="Q506" t="s">
        <v>64</v>
      </c>
      <c r="R506" t="s">
        <v>1268</v>
      </c>
      <c r="AC506" t="s">
        <v>64</v>
      </c>
      <c r="AD506" t="s">
        <v>42</v>
      </c>
    </row>
    <row r="507" spans="3:30" x14ac:dyDescent="0.25">
      <c r="C507" s="32" t="s">
        <v>198</v>
      </c>
      <c r="D507" s="32" t="s">
        <v>72</v>
      </c>
      <c r="E507" s="32" t="s">
        <v>1192</v>
      </c>
      <c r="F507">
        <v>650</v>
      </c>
      <c r="G507" t="s">
        <v>1193</v>
      </c>
      <c r="H507" t="s">
        <v>1197</v>
      </c>
      <c r="I507" t="s">
        <v>1270</v>
      </c>
      <c r="K507" t="s">
        <v>427</v>
      </c>
      <c r="L507" t="s">
        <v>55</v>
      </c>
      <c r="M507" t="s">
        <v>36</v>
      </c>
      <c r="N507" s="8">
        <v>45356</v>
      </c>
      <c r="O507" s="8"/>
      <c r="P507" s="8"/>
      <c r="Q507" t="s">
        <v>64</v>
      </c>
      <c r="R507" t="s">
        <v>1271</v>
      </c>
      <c r="AC507" t="s">
        <v>64</v>
      </c>
      <c r="AD507" t="s">
        <v>42</v>
      </c>
    </row>
    <row r="508" spans="3:30" x14ac:dyDescent="0.25">
      <c r="C508" s="32" t="s">
        <v>198</v>
      </c>
      <c r="D508" s="32" t="s">
        <v>72</v>
      </c>
      <c r="E508" s="32" t="s">
        <v>1192</v>
      </c>
      <c r="F508">
        <v>650</v>
      </c>
      <c r="G508" t="s">
        <v>1193</v>
      </c>
      <c r="H508" t="s">
        <v>1197</v>
      </c>
      <c r="I508" t="s">
        <v>1272</v>
      </c>
      <c r="K508" t="s">
        <v>427</v>
      </c>
      <c r="L508" t="s">
        <v>55</v>
      </c>
      <c r="M508" t="s">
        <v>36</v>
      </c>
      <c r="N508" s="8">
        <v>45356</v>
      </c>
      <c r="O508" s="8"/>
      <c r="P508" s="8"/>
      <c r="Q508" t="s">
        <v>64</v>
      </c>
      <c r="R508" t="s">
        <v>1273</v>
      </c>
      <c r="AC508" t="s">
        <v>64</v>
      </c>
      <c r="AD508" t="s">
        <v>42</v>
      </c>
    </row>
    <row r="509" spans="3:30" x14ac:dyDescent="0.25">
      <c r="C509" s="32" t="s">
        <v>198</v>
      </c>
      <c r="D509" s="32" t="s">
        <v>72</v>
      </c>
      <c r="E509" s="32" t="s">
        <v>1192</v>
      </c>
      <c r="F509">
        <v>650</v>
      </c>
      <c r="G509" t="s">
        <v>1193</v>
      </c>
      <c r="H509" t="s">
        <v>1197</v>
      </c>
      <c r="I509" t="s">
        <v>1195</v>
      </c>
      <c r="K509" t="s">
        <v>427</v>
      </c>
      <c r="L509" t="s">
        <v>55</v>
      </c>
      <c r="M509" t="s">
        <v>36</v>
      </c>
      <c r="N509" s="8">
        <v>45356</v>
      </c>
      <c r="O509" s="8"/>
      <c r="P509" s="8"/>
      <c r="Q509" t="s">
        <v>64</v>
      </c>
      <c r="R509" t="s">
        <v>1196</v>
      </c>
      <c r="AC509" t="s">
        <v>64</v>
      </c>
      <c r="AD509" t="s">
        <v>42</v>
      </c>
    </row>
    <row r="510" spans="3:30" x14ac:dyDescent="0.25">
      <c r="C510" s="32" t="s">
        <v>198</v>
      </c>
      <c r="D510" s="32" t="s">
        <v>72</v>
      </c>
      <c r="E510" s="32" t="s">
        <v>1192</v>
      </c>
      <c r="F510">
        <v>650</v>
      </c>
      <c r="G510" t="s">
        <v>1193</v>
      </c>
      <c r="H510" t="s">
        <v>1197</v>
      </c>
      <c r="I510" t="s">
        <v>1274</v>
      </c>
      <c r="K510" t="s">
        <v>427</v>
      </c>
      <c r="L510" t="s">
        <v>55</v>
      </c>
      <c r="M510" t="s">
        <v>36</v>
      </c>
      <c r="N510" s="8">
        <v>45356</v>
      </c>
      <c r="O510" s="8"/>
      <c r="P510" s="8"/>
      <c r="Q510" t="s">
        <v>64</v>
      </c>
      <c r="R510" t="s">
        <v>1275</v>
      </c>
      <c r="AC510" t="s">
        <v>64</v>
      </c>
      <c r="AD510" t="s">
        <v>42</v>
      </c>
    </row>
    <row r="511" spans="3:30" x14ac:dyDescent="0.25">
      <c r="C511" s="32" t="s">
        <v>198</v>
      </c>
      <c r="D511" s="32" t="s">
        <v>72</v>
      </c>
      <c r="E511" s="32" t="s">
        <v>1192</v>
      </c>
      <c r="F511">
        <v>650</v>
      </c>
      <c r="G511" t="s">
        <v>1193</v>
      </c>
      <c r="H511" t="s">
        <v>1197</v>
      </c>
      <c r="I511" t="s">
        <v>1276</v>
      </c>
      <c r="K511" t="s">
        <v>427</v>
      </c>
      <c r="L511" t="s">
        <v>55</v>
      </c>
      <c r="M511" t="s">
        <v>36</v>
      </c>
      <c r="N511" s="8">
        <v>45356</v>
      </c>
      <c r="O511" s="8"/>
      <c r="P511" s="8"/>
      <c r="Q511" t="s">
        <v>64</v>
      </c>
      <c r="R511" t="s">
        <v>1277</v>
      </c>
      <c r="W511" t="s">
        <v>1278</v>
      </c>
      <c r="X511" t="s">
        <v>1279</v>
      </c>
      <c r="AC511" t="s">
        <v>64</v>
      </c>
      <c r="AD511" t="s">
        <v>42</v>
      </c>
    </row>
    <row r="512" spans="3:30" x14ac:dyDescent="0.25">
      <c r="C512" s="32" t="s">
        <v>198</v>
      </c>
      <c r="D512" s="32" t="s">
        <v>72</v>
      </c>
      <c r="E512" s="32" t="s">
        <v>1192</v>
      </c>
      <c r="F512">
        <v>650</v>
      </c>
      <c r="G512" t="s">
        <v>1193</v>
      </c>
      <c r="H512" t="s">
        <v>1197</v>
      </c>
      <c r="I512" t="s">
        <v>1280</v>
      </c>
      <c r="K512" t="s">
        <v>427</v>
      </c>
      <c r="L512" t="s">
        <v>55</v>
      </c>
      <c r="M512" t="s">
        <v>36</v>
      </c>
      <c r="N512" s="8">
        <v>45356</v>
      </c>
      <c r="O512" s="8"/>
      <c r="P512" s="8"/>
      <c r="Q512" t="s">
        <v>64</v>
      </c>
      <c r="R512" t="s">
        <v>1281</v>
      </c>
      <c r="AC512" t="s">
        <v>64</v>
      </c>
      <c r="AD512" t="s">
        <v>42</v>
      </c>
    </row>
    <row r="513" spans="3:30" x14ac:dyDescent="0.25">
      <c r="C513" s="32" t="s">
        <v>198</v>
      </c>
      <c r="D513" s="32" t="s">
        <v>72</v>
      </c>
      <c r="E513" s="32" t="s">
        <v>1192</v>
      </c>
      <c r="F513">
        <v>650</v>
      </c>
      <c r="G513" t="s">
        <v>1193</v>
      </c>
      <c r="H513" t="s">
        <v>1197</v>
      </c>
      <c r="I513" t="s">
        <v>1282</v>
      </c>
      <c r="K513" t="s">
        <v>427</v>
      </c>
      <c r="L513" t="s">
        <v>55</v>
      </c>
      <c r="M513" t="s">
        <v>36</v>
      </c>
      <c r="N513" s="8">
        <v>45356</v>
      </c>
      <c r="O513" s="8"/>
      <c r="P513" s="8"/>
      <c r="Q513" t="s">
        <v>64</v>
      </c>
      <c r="R513" t="s">
        <v>1283</v>
      </c>
      <c r="S513" t="s">
        <v>1284</v>
      </c>
      <c r="T513" t="s">
        <v>1284</v>
      </c>
      <c r="AC513" t="s">
        <v>64</v>
      </c>
      <c r="AD513" t="s">
        <v>42</v>
      </c>
    </row>
    <row r="514" spans="3:30" x14ac:dyDescent="0.25">
      <c r="C514" s="32" t="s">
        <v>198</v>
      </c>
      <c r="D514" s="32" t="s">
        <v>72</v>
      </c>
      <c r="E514" s="32" t="s">
        <v>1192</v>
      </c>
      <c r="F514">
        <v>650</v>
      </c>
      <c r="G514" t="s">
        <v>1193</v>
      </c>
      <c r="H514" t="s">
        <v>1197</v>
      </c>
      <c r="I514" t="s">
        <v>1285</v>
      </c>
      <c r="K514" t="s">
        <v>427</v>
      </c>
      <c r="L514" t="s">
        <v>55</v>
      </c>
      <c r="M514" t="s">
        <v>36</v>
      </c>
      <c r="N514" s="8">
        <v>45356</v>
      </c>
      <c r="O514" s="8"/>
      <c r="P514" s="8"/>
      <c r="Q514" t="s">
        <v>64</v>
      </c>
      <c r="R514" t="s">
        <v>1286</v>
      </c>
      <c r="AC514" t="s">
        <v>64</v>
      </c>
      <c r="AD514" t="s">
        <v>42</v>
      </c>
    </row>
    <row r="515" spans="3:30" x14ac:dyDescent="0.25">
      <c r="C515" s="32" t="s">
        <v>198</v>
      </c>
      <c r="D515" s="32" t="s">
        <v>72</v>
      </c>
      <c r="E515" s="32" t="s">
        <v>1192</v>
      </c>
      <c r="F515">
        <v>650</v>
      </c>
      <c r="G515" t="s">
        <v>1193</v>
      </c>
      <c r="H515" t="s">
        <v>1197</v>
      </c>
      <c r="I515" t="s">
        <v>1287</v>
      </c>
      <c r="K515" t="s">
        <v>427</v>
      </c>
      <c r="L515" t="s">
        <v>55</v>
      </c>
      <c r="M515" t="s">
        <v>36</v>
      </c>
      <c r="N515" s="8">
        <v>45356</v>
      </c>
      <c r="O515" s="8">
        <v>45869</v>
      </c>
      <c r="P515" s="8">
        <v>45869</v>
      </c>
      <c r="Q515" t="s">
        <v>64</v>
      </c>
      <c r="R515" t="s">
        <v>369</v>
      </c>
      <c r="Y515" t="s">
        <v>1008</v>
      </c>
      <c r="Z515" t="s">
        <v>1008</v>
      </c>
      <c r="AC515" t="s">
        <v>64</v>
      </c>
      <c r="AD515" t="s">
        <v>42</v>
      </c>
    </row>
    <row r="516" spans="3:30" x14ac:dyDescent="0.25">
      <c r="C516" s="32" t="s">
        <v>198</v>
      </c>
      <c r="D516" s="32" t="s">
        <v>72</v>
      </c>
      <c r="E516" s="32" t="s">
        <v>1192</v>
      </c>
      <c r="F516">
        <v>650</v>
      </c>
      <c r="G516" t="s">
        <v>1193</v>
      </c>
      <c r="H516" t="s">
        <v>1197</v>
      </c>
      <c r="I516" t="s">
        <v>1288</v>
      </c>
      <c r="K516" t="s">
        <v>427</v>
      </c>
      <c r="L516" t="s">
        <v>55</v>
      </c>
      <c r="M516" t="s">
        <v>36</v>
      </c>
      <c r="N516" s="8">
        <v>45356</v>
      </c>
      <c r="O516" s="8"/>
      <c r="P516" s="8"/>
      <c r="Q516" t="s">
        <v>64</v>
      </c>
      <c r="R516" t="s">
        <v>1289</v>
      </c>
      <c r="AC516" t="s">
        <v>64</v>
      </c>
      <c r="AD516" t="s">
        <v>42</v>
      </c>
    </row>
    <row r="517" spans="3:30" x14ac:dyDescent="0.25">
      <c r="C517" s="32" t="s">
        <v>198</v>
      </c>
      <c r="D517" s="32" t="s">
        <v>72</v>
      </c>
      <c r="E517" s="32" t="s">
        <v>1192</v>
      </c>
      <c r="F517">
        <v>650</v>
      </c>
      <c r="G517" t="s">
        <v>1193</v>
      </c>
      <c r="H517" t="s">
        <v>1197</v>
      </c>
      <c r="I517" t="s">
        <v>1290</v>
      </c>
      <c r="K517" t="s">
        <v>427</v>
      </c>
      <c r="L517" t="s">
        <v>55</v>
      </c>
      <c r="M517" t="s">
        <v>36</v>
      </c>
      <c r="N517" s="8">
        <v>45356</v>
      </c>
      <c r="O517" s="8"/>
      <c r="P517" s="8"/>
      <c r="Q517" t="s">
        <v>64</v>
      </c>
      <c r="R517" t="s">
        <v>1291</v>
      </c>
      <c r="U517" t="s">
        <v>767</v>
      </c>
      <c r="AC517" t="s">
        <v>64</v>
      </c>
      <c r="AD517" t="s">
        <v>42</v>
      </c>
    </row>
    <row r="518" spans="3:30" x14ac:dyDescent="0.25">
      <c r="C518" s="32" t="s">
        <v>198</v>
      </c>
      <c r="D518" s="32" t="s">
        <v>72</v>
      </c>
      <c r="E518" s="32" t="s">
        <v>1192</v>
      </c>
      <c r="F518">
        <v>950</v>
      </c>
      <c r="G518" t="s">
        <v>1193</v>
      </c>
      <c r="H518" t="s">
        <v>1292</v>
      </c>
      <c r="I518" t="s">
        <v>1224</v>
      </c>
      <c r="K518" t="s">
        <v>427</v>
      </c>
      <c r="L518" t="s">
        <v>55</v>
      </c>
      <c r="M518" t="s">
        <v>36</v>
      </c>
      <c r="N518" s="8">
        <v>45441</v>
      </c>
      <c r="O518" s="8"/>
      <c r="P518" s="8"/>
      <c r="Q518" t="s">
        <v>64</v>
      </c>
      <c r="AC518" t="s">
        <v>64</v>
      </c>
      <c r="AD518" t="s">
        <v>42</v>
      </c>
    </row>
    <row r="519" spans="3:30" x14ac:dyDescent="0.25">
      <c r="C519" s="32" t="s">
        <v>318</v>
      </c>
      <c r="D519" s="32" t="s">
        <v>318</v>
      </c>
      <c r="E519" s="32" t="s">
        <v>1293</v>
      </c>
      <c r="F519">
        <v>1760</v>
      </c>
      <c r="G519" t="s">
        <v>1294</v>
      </c>
      <c r="H519" t="s">
        <v>1295</v>
      </c>
      <c r="I519" t="s">
        <v>1296</v>
      </c>
      <c r="K519" t="s">
        <v>194</v>
      </c>
      <c r="L519" t="s">
        <v>35</v>
      </c>
      <c r="M519" t="s">
        <v>36</v>
      </c>
      <c r="N519" s="8">
        <v>45749</v>
      </c>
      <c r="O519" s="8">
        <v>45805</v>
      </c>
      <c r="P519" s="8">
        <v>45805</v>
      </c>
      <c r="Q519" t="s">
        <v>37</v>
      </c>
      <c r="R519" t="s">
        <v>1297</v>
      </c>
      <c r="S519" t="s">
        <v>1298</v>
      </c>
      <c r="T519" t="s">
        <v>1299</v>
      </c>
      <c r="U519" t="s">
        <v>488</v>
      </c>
      <c r="W519" t="s">
        <v>86</v>
      </c>
      <c r="Y519" t="s">
        <v>241</v>
      </c>
      <c r="Z519" t="s">
        <v>241</v>
      </c>
      <c r="AC519" t="s">
        <v>41</v>
      </c>
      <c r="AD519" t="s">
        <v>42</v>
      </c>
    </row>
    <row r="520" spans="3:30" x14ac:dyDescent="0.25">
      <c r="F520">
        <v>560</v>
      </c>
      <c r="G520" t="s">
        <v>1300</v>
      </c>
      <c r="H520" t="s">
        <v>1301</v>
      </c>
      <c r="I520" t="s">
        <v>1302</v>
      </c>
      <c r="K520" t="s">
        <v>427</v>
      </c>
      <c r="L520" t="s">
        <v>55</v>
      </c>
      <c r="M520" t="s">
        <v>36</v>
      </c>
      <c r="N520" s="8">
        <v>44831</v>
      </c>
      <c r="O520" s="8"/>
      <c r="P520" s="8"/>
      <c r="Q520" t="s">
        <v>64</v>
      </c>
    </row>
    <row r="521" spans="3:30" x14ac:dyDescent="0.25">
      <c r="C521" s="32" t="s">
        <v>808</v>
      </c>
      <c r="D521" s="32" t="s">
        <v>638</v>
      </c>
      <c r="E521" s="32" t="s">
        <v>1303</v>
      </c>
      <c r="F521">
        <v>-641.0300000000002</v>
      </c>
      <c r="G521" t="s">
        <v>1304</v>
      </c>
      <c r="H521" t="s">
        <v>1305</v>
      </c>
      <c r="I521" t="s">
        <v>1306</v>
      </c>
      <c r="K521" t="s">
        <v>204</v>
      </c>
      <c r="L521" t="s">
        <v>35</v>
      </c>
      <c r="M521" t="s">
        <v>36</v>
      </c>
      <c r="N521" s="8">
        <v>45236</v>
      </c>
      <c r="O521" s="8">
        <v>45821</v>
      </c>
      <c r="P521" s="8">
        <v>45821</v>
      </c>
      <c r="Q521" t="s">
        <v>64</v>
      </c>
      <c r="Y521" t="s">
        <v>87</v>
      </c>
      <c r="Z521" t="s">
        <v>87</v>
      </c>
      <c r="AB521" t="s">
        <v>1307</v>
      </c>
      <c r="AC521" t="s">
        <v>64</v>
      </c>
      <c r="AD521" t="s">
        <v>42</v>
      </c>
    </row>
    <row r="522" spans="3:30" x14ac:dyDescent="0.25">
      <c r="C522" s="32" t="s">
        <v>808</v>
      </c>
      <c r="D522" s="32" t="s">
        <v>638</v>
      </c>
      <c r="E522" s="32" t="s">
        <v>1303</v>
      </c>
      <c r="F522">
        <v>3366</v>
      </c>
      <c r="G522" t="s">
        <v>1304</v>
      </c>
      <c r="H522" t="s">
        <v>1305</v>
      </c>
      <c r="I522" t="s">
        <v>1308</v>
      </c>
      <c r="K522" t="s">
        <v>204</v>
      </c>
      <c r="L522" t="s">
        <v>35</v>
      </c>
      <c r="M522" t="s">
        <v>36</v>
      </c>
      <c r="N522" s="8">
        <v>45236</v>
      </c>
      <c r="O522" s="8">
        <v>45821</v>
      </c>
      <c r="P522" s="8">
        <v>45821</v>
      </c>
      <c r="Q522" t="s">
        <v>47</v>
      </c>
      <c r="R522" t="s">
        <v>1309</v>
      </c>
      <c r="Y522" t="s">
        <v>87</v>
      </c>
      <c r="Z522" t="s">
        <v>87</v>
      </c>
      <c r="AB522" t="s">
        <v>1307</v>
      </c>
      <c r="AC522" t="s">
        <v>41</v>
      </c>
      <c r="AD522" t="s">
        <v>42</v>
      </c>
    </row>
    <row r="523" spans="3:30" x14ac:dyDescent="0.25">
      <c r="C523" s="32" t="s">
        <v>104</v>
      </c>
      <c r="D523" s="32" t="s">
        <v>105</v>
      </c>
      <c r="E523" s="32" t="s">
        <v>190</v>
      </c>
      <c r="G523" t="s">
        <v>1310</v>
      </c>
      <c r="H523" t="s">
        <v>1311</v>
      </c>
      <c r="I523" t="s">
        <v>1312</v>
      </c>
      <c r="K523" t="s">
        <v>194</v>
      </c>
      <c r="L523" t="s">
        <v>35</v>
      </c>
      <c r="M523" t="s">
        <v>36</v>
      </c>
      <c r="N523" s="8">
        <v>45623</v>
      </c>
      <c r="O523" s="8">
        <v>45842</v>
      </c>
      <c r="P523" s="8">
        <v>45842</v>
      </c>
      <c r="Q523" t="s">
        <v>64</v>
      </c>
      <c r="R523" t="s">
        <v>1313</v>
      </c>
      <c r="S523" t="s">
        <v>1314</v>
      </c>
      <c r="T523" t="s">
        <v>1314</v>
      </c>
      <c r="W523" t="s">
        <v>391</v>
      </c>
      <c r="Y523" t="s">
        <v>112</v>
      </c>
      <c r="Z523" t="s">
        <v>112</v>
      </c>
      <c r="AC523" t="s">
        <v>64</v>
      </c>
      <c r="AD523" t="s">
        <v>42</v>
      </c>
    </row>
    <row r="524" spans="3:30" x14ac:dyDescent="0.25">
      <c r="C524" s="32" t="s">
        <v>104</v>
      </c>
      <c r="D524" s="32" t="s">
        <v>105</v>
      </c>
      <c r="E524" s="32" t="s">
        <v>190</v>
      </c>
      <c r="G524" t="s">
        <v>1310</v>
      </c>
      <c r="H524" t="s">
        <v>1311</v>
      </c>
      <c r="I524" t="s">
        <v>1315</v>
      </c>
      <c r="K524" t="s">
        <v>194</v>
      </c>
      <c r="L524" t="s">
        <v>35</v>
      </c>
      <c r="M524" t="s">
        <v>36</v>
      </c>
      <c r="N524" s="8">
        <v>45623</v>
      </c>
      <c r="O524" s="8">
        <v>45842</v>
      </c>
      <c r="P524" s="8">
        <v>45842</v>
      </c>
      <c r="Q524" t="s">
        <v>64</v>
      </c>
      <c r="R524" t="s">
        <v>1313</v>
      </c>
      <c r="S524" t="s">
        <v>1316</v>
      </c>
      <c r="T524" t="s">
        <v>1316</v>
      </c>
      <c r="W524" t="s">
        <v>391</v>
      </c>
      <c r="Y524" t="s">
        <v>112</v>
      </c>
      <c r="Z524" t="s">
        <v>112</v>
      </c>
      <c r="AC524" t="s">
        <v>64</v>
      </c>
      <c r="AD524" t="s">
        <v>42</v>
      </c>
    </row>
    <row r="525" spans="3:30" x14ac:dyDescent="0.25">
      <c r="C525" s="32" t="s">
        <v>104</v>
      </c>
      <c r="D525" s="32" t="s">
        <v>105</v>
      </c>
      <c r="E525" s="32" t="s">
        <v>190</v>
      </c>
      <c r="F525">
        <v>522</v>
      </c>
      <c r="G525" t="s">
        <v>1310</v>
      </c>
      <c r="H525" t="s">
        <v>1317</v>
      </c>
      <c r="I525" t="s">
        <v>1318</v>
      </c>
      <c r="K525" t="s">
        <v>194</v>
      </c>
      <c r="L525" t="s">
        <v>35</v>
      </c>
      <c r="M525" t="s">
        <v>36</v>
      </c>
      <c r="N525" s="8">
        <v>45574</v>
      </c>
      <c r="O525" s="8">
        <v>45842</v>
      </c>
      <c r="P525" s="8">
        <v>45842</v>
      </c>
      <c r="Q525" t="s">
        <v>37</v>
      </c>
      <c r="Y525" t="s">
        <v>112</v>
      </c>
      <c r="Z525" t="s">
        <v>112</v>
      </c>
      <c r="AC525" t="s">
        <v>41</v>
      </c>
      <c r="AD525" t="s">
        <v>42</v>
      </c>
    </row>
    <row r="526" spans="3:30" x14ac:dyDescent="0.25">
      <c r="C526" s="32" t="s">
        <v>104</v>
      </c>
      <c r="D526" s="32" t="s">
        <v>105</v>
      </c>
      <c r="E526" s="32" t="s">
        <v>190</v>
      </c>
      <c r="F526">
        <v>522</v>
      </c>
      <c r="G526" t="s">
        <v>1310</v>
      </c>
      <c r="H526" t="s">
        <v>1317</v>
      </c>
      <c r="I526" t="s">
        <v>1319</v>
      </c>
      <c r="K526" t="s">
        <v>194</v>
      </c>
      <c r="L526" t="s">
        <v>35</v>
      </c>
      <c r="M526" t="s">
        <v>36</v>
      </c>
      <c r="N526" s="8">
        <v>45574</v>
      </c>
      <c r="O526" s="8">
        <v>45842</v>
      </c>
      <c r="P526" s="8">
        <v>45842</v>
      </c>
      <c r="Q526" t="s">
        <v>37</v>
      </c>
      <c r="Y526" t="s">
        <v>112</v>
      </c>
      <c r="Z526" t="s">
        <v>112</v>
      </c>
      <c r="AC526" t="s">
        <v>41</v>
      </c>
      <c r="AD526" t="s">
        <v>42</v>
      </c>
    </row>
    <row r="527" spans="3:30" x14ac:dyDescent="0.25">
      <c r="C527" s="32" t="s">
        <v>104</v>
      </c>
      <c r="D527" s="32" t="s">
        <v>105</v>
      </c>
      <c r="E527" s="32" t="s">
        <v>190</v>
      </c>
      <c r="F527">
        <v>2720</v>
      </c>
      <c r="G527" t="s">
        <v>1310</v>
      </c>
      <c r="H527" t="s">
        <v>1317</v>
      </c>
      <c r="I527" t="s">
        <v>1312</v>
      </c>
      <c r="K527" t="s">
        <v>194</v>
      </c>
      <c r="L527" t="s">
        <v>35</v>
      </c>
      <c r="M527" t="s">
        <v>36</v>
      </c>
      <c r="N527" s="8">
        <v>45574</v>
      </c>
      <c r="O527" s="8">
        <v>45842</v>
      </c>
      <c r="P527" s="8">
        <v>45842</v>
      </c>
      <c r="Q527" t="s">
        <v>127</v>
      </c>
      <c r="R527" t="s">
        <v>1313</v>
      </c>
      <c r="S527" t="s">
        <v>1314</v>
      </c>
      <c r="T527" t="s">
        <v>1314</v>
      </c>
      <c r="U527" t="s">
        <v>111</v>
      </c>
      <c r="W527" t="s">
        <v>391</v>
      </c>
      <c r="X527" t="s">
        <v>1320</v>
      </c>
      <c r="Y527" t="s">
        <v>112</v>
      </c>
      <c r="Z527" t="s">
        <v>112</v>
      </c>
      <c r="AC527" t="s">
        <v>41</v>
      </c>
      <c r="AD527" t="s">
        <v>42</v>
      </c>
    </row>
    <row r="528" spans="3:30" x14ac:dyDescent="0.25">
      <c r="C528" s="32" t="s">
        <v>104</v>
      </c>
      <c r="D528" s="32" t="s">
        <v>105</v>
      </c>
      <c r="E528" s="32" t="s">
        <v>190</v>
      </c>
      <c r="F528">
        <v>2720</v>
      </c>
      <c r="G528" t="s">
        <v>1310</v>
      </c>
      <c r="H528" t="s">
        <v>1317</v>
      </c>
      <c r="I528" t="s">
        <v>1315</v>
      </c>
      <c r="K528" t="s">
        <v>194</v>
      </c>
      <c r="L528" t="s">
        <v>35</v>
      </c>
      <c r="M528" t="s">
        <v>36</v>
      </c>
      <c r="N528" s="8">
        <v>45574</v>
      </c>
      <c r="O528" s="8">
        <v>45842</v>
      </c>
      <c r="P528" s="8">
        <v>45842</v>
      </c>
      <c r="Q528" t="s">
        <v>127</v>
      </c>
      <c r="R528" t="s">
        <v>1313</v>
      </c>
      <c r="S528" t="s">
        <v>1316</v>
      </c>
      <c r="T528" t="s">
        <v>1316</v>
      </c>
      <c r="U528" t="s">
        <v>111</v>
      </c>
      <c r="W528" t="s">
        <v>391</v>
      </c>
      <c r="X528" t="s">
        <v>1320</v>
      </c>
      <c r="Y528" t="s">
        <v>112</v>
      </c>
      <c r="Z528" t="s">
        <v>112</v>
      </c>
      <c r="AC528" t="s">
        <v>41</v>
      </c>
      <c r="AD528" t="s">
        <v>42</v>
      </c>
    </row>
    <row r="529" spans="3:30" x14ac:dyDescent="0.25">
      <c r="C529" s="32" t="s">
        <v>43</v>
      </c>
      <c r="D529" s="32" t="s">
        <v>29</v>
      </c>
      <c r="E529" s="32" t="s">
        <v>1321</v>
      </c>
      <c r="F529">
        <v>11732.5</v>
      </c>
      <c r="G529" t="s">
        <v>1322</v>
      </c>
      <c r="H529" t="s">
        <v>1323</v>
      </c>
      <c r="I529" t="s">
        <v>1324</v>
      </c>
      <c r="K529" t="s">
        <v>54</v>
      </c>
      <c r="L529" t="s">
        <v>55</v>
      </c>
      <c r="M529" t="s">
        <v>36</v>
      </c>
      <c r="N529" s="8">
        <v>45673</v>
      </c>
      <c r="O529" s="8">
        <v>46022</v>
      </c>
      <c r="P529" s="8">
        <v>46022</v>
      </c>
      <c r="Q529" t="s">
        <v>37</v>
      </c>
      <c r="U529" t="s">
        <v>1325</v>
      </c>
      <c r="Y529" t="s">
        <v>872</v>
      </c>
      <c r="Z529" t="s">
        <v>872</v>
      </c>
      <c r="AC529" t="s">
        <v>41</v>
      </c>
      <c r="AD529" t="s">
        <v>42</v>
      </c>
    </row>
    <row r="530" spans="3:30" x14ac:dyDescent="0.25">
      <c r="C530" s="32" t="s">
        <v>43</v>
      </c>
      <c r="D530" s="32" t="s">
        <v>29</v>
      </c>
      <c r="E530" s="32" t="s">
        <v>1321</v>
      </c>
      <c r="F530">
        <v>11732.5</v>
      </c>
      <c r="G530" t="s">
        <v>1322</v>
      </c>
      <c r="H530" t="s">
        <v>1323</v>
      </c>
      <c r="I530" t="s">
        <v>1326</v>
      </c>
      <c r="K530" t="s">
        <v>54</v>
      </c>
      <c r="L530" t="s">
        <v>55</v>
      </c>
      <c r="M530" t="s">
        <v>36</v>
      </c>
      <c r="N530" s="8">
        <v>45673</v>
      </c>
      <c r="O530" s="8">
        <v>46022</v>
      </c>
      <c r="P530" s="8">
        <v>46022</v>
      </c>
      <c r="Q530" t="s">
        <v>37</v>
      </c>
      <c r="U530" t="s">
        <v>651</v>
      </c>
      <c r="Y530" t="s">
        <v>872</v>
      </c>
      <c r="Z530" t="s">
        <v>872</v>
      </c>
      <c r="AC530" t="s">
        <v>41</v>
      </c>
      <c r="AD530" t="s">
        <v>42</v>
      </c>
    </row>
    <row r="531" spans="3:30" x14ac:dyDescent="0.25">
      <c r="C531" s="32" t="s">
        <v>43</v>
      </c>
      <c r="D531" s="32" t="s">
        <v>29</v>
      </c>
      <c r="E531" s="32" t="s">
        <v>1321</v>
      </c>
      <c r="F531">
        <v>11732.5</v>
      </c>
      <c r="G531" t="s">
        <v>1322</v>
      </c>
      <c r="H531" t="s">
        <v>1323</v>
      </c>
      <c r="I531" t="s">
        <v>1327</v>
      </c>
      <c r="K531" t="s">
        <v>54</v>
      </c>
      <c r="L531" t="s">
        <v>55</v>
      </c>
      <c r="M531" t="s">
        <v>36</v>
      </c>
      <c r="N531" s="8">
        <v>45673</v>
      </c>
      <c r="O531" s="8">
        <v>46022</v>
      </c>
      <c r="P531" s="8">
        <v>46022</v>
      </c>
      <c r="Q531" t="s">
        <v>37</v>
      </c>
      <c r="R531" t="s">
        <v>879</v>
      </c>
      <c r="U531" t="s">
        <v>1325</v>
      </c>
      <c r="Y531" t="s">
        <v>872</v>
      </c>
      <c r="Z531" t="s">
        <v>872</v>
      </c>
      <c r="AC531" t="s">
        <v>41</v>
      </c>
      <c r="AD531" t="s">
        <v>42</v>
      </c>
    </row>
    <row r="532" spans="3:30" x14ac:dyDescent="0.25">
      <c r="C532" s="32" t="s">
        <v>43</v>
      </c>
      <c r="D532" s="32" t="s">
        <v>29</v>
      </c>
      <c r="E532" s="32" t="s">
        <v>1321</v>
      </c>
      <c r="F532">
        <v>11732.5</v>
      </c>
      <c r="G532" t="s">
        <v>1322</v>
      </c>
      <c r="H532" t="s">
        <v>1323</v>
      </c>
      <c r="I532" t="s">
        <v>1328</v>
      </c>
      <c r="K532" t="s">
        <v>54</v>
      </c>
      <c r="L532" t="s">
        <v>55</v>
      </c>
      <c r="M532" t="s">
        <v>36</v>
      </c>
      <c r="N532" s="8">
        <v>45673</v>
      </c>
      <c r="O532" s="8">
        <v>46022</v>
      </c>
      <c r="P532" s="8">
        <v>46022</v>
      </c>
      <c r="Q532" t="s">
        <v>37</v>
      </c>
      <c r="R532" t="s">
        <v>879</v>
      </c>
      <c r="U532" t="s">
        <v>651</v>
      </c>
      <c r="Y532" t="s">
        <v>872</v>
      </c>
      <c r="Z532" t="s">
        <v>872</v>
      </c>
      <c r="AC532" t="s">
        <v>41</v>
      </c>
      <c r="AD532" t="s">
        <v>42</v>
      </c>
    </row>
    <row r="533" spans="3:30" x14ac:dyDescent="0.25">
      <c r="C533" s="32" t="s">
        <v>43</v>
      </c>
      <c r="D533" s="32" t="s">
        <v>29</v>
      </c>
      <c r="E533" s="32" t="s">
        <v>1321</v>
      </c>
      <c r="F533">
        <v>12015</v>
      </c>
      <c r="G533" t="s">
        <v>1322</v>
      </c>
      <c r="H533" t="s">
        <v>1323</v>
      </c>
      <c r="I533" t="s">
        <v>1329</v>
      </c>
      <c r="K533" t="s">
        <v>54</v>
      </c>
      <c r="L533" t="s">
        <v>55</v>
      </c>
      <c r="M533" t="s">
        <v>36</v>
      </c>
      <c r="N533" s="8">
        <v>45673</v>
      </c>
      <c r="O533" s="8">
        <v>46022</v>
      </c>
      <c r="P533" s="8">
        <v>46022</v>
      </c>
      <c r="Q533" t="s">
        <v>37</v>
      </c>
      <c r="R533" t="s">
        <v>879</v>
      </c>
      <c r="U533" t="s">
        <v>1325</v>
      </c>
      <c r="Y533" t="s">
        <v>872</v>
      </c>
      <c r="Z533" t="s">
        <v>872</v>
      </c>
      <c r="AC533" t="s">
        <v>41</v>
      </c>
      <c r="AD533" t="s">
        <v>42</v>
      </c>
    </row>
    <row r="534" spans="3:30" x14ac:dyDescent="0.25">
      <c r="C534" s="32" t="s">
        <v>43</v>
      </c>
      <c r="D534" s="32" t="s">
        <v>29</v>
      </c>
      <c r="E534" s="32" t="s">
        <v>1321</v>
      </c>
      <c r="F534">
        <v>12015</v>
      </c>
      <c r="G534" t="s">
        <v>1322</v>
      </c>
      <c r="H534" t="s">
        <v>1323</v>
      </c>
      <c r="I534" t="s">
        <v>1330</v>
      </c>
      <c r="K534" t="s">
        <v>54</v>
      </c>
      <c r="L534" t="s">
        <v>55</v>
      </c>
      <c r="M534" t="s">
        <v>36</v>
      </c>
      <c r="N534" s="8">
        <v>45673</v>
      </c>
      <c r="O534" s="8">
        <v>46022</v>
      </c>
      <c r="P534" s="8">
        <v>46022</v>
      </c>
      <c r="Q534" t="s">
        <v>37</v>
      </c>
      <c r="R534" t="s">
        <v>879</v>
      </c>
      <c r="U534" t="s">
        <v>651</v>
      </c>
      <c r="Y534" t="s">
        <v>872</v>
      </c>
      <c r="Z534" t="s">
        <v>872</v>
      </c>
      <c r="AC534" t="s">
        <v>41</v>
      </c>
      <c r="AD534" t="s">
        <v>42</v>
      </c>
    </row>
    <row r="535" spans="3:30" x14ac:dyDescent="0.25">
      <c r="C535" s="32" t="s">
        <v>43</v>
      </c>
      <c r="D535" s="32" t="s">
        <v>29</v>
      </c>
      <c r="E535" s="32" t="s">
        <v>1321</v>
      </c>
      <c r="F535">
        <v>4140</v>
      </c>
      <c r="G535" t="s">
        <v>1322</v>
      </c>
      <c r="H535" t="s">
        <v>1323</v>
      </c>
      <c r="I535" t="s">
        <v>1331</v>
      </c>
      <c r="K535" t="s">
        <v>54</v>
      </c>
      <c r="L535" t="s">
        <v>55</v>
      </c>
      <c r="M535" t="s">
        <v>36</v>
      </c>
      <c r="N535" s="8">
        <v>45673</v>
      </c>
      <c r="O535" s="8">
        <v>46022</v>
      </c>
      <c r="P535" s="8">
        <v>46022</v>
      </c>
      <c r="Q535" t="s">
        <v>37</v>
      </c>
      <c r="R535" t="s">
        <v>879</v>
      </c>
      <c r="U535" t="s">
        <v>1325</v>
      </c>
      <c r="Y535" t="s">
        <v>872</v>
      </c>
      <c r="Z535" t="s">
        <v>872</v>
      </c>
      <c r="AC535" t="s">
        <v>41</v>
      </c>
      <c r="AD535" t="s">
        <v>42</v>
      </c>
    </row>
    <row r="536" spans="3:30" x14ac:dyDescent="0.25">
      <c r="C536" s="32" t="s">
        <v>43</v>
      </c>
      <c r="D536" s="32" t="s">
        <v>29</v>
      </c>
      <c r="E536" s="32" t="s">
        <v>1321</v>
      </c>
      <c r="F536">
        <v>4140</v>
      </c>
      <c r="G536" t="s">
        <v>1322</v>
      </c>
      <c r="H536" t="s">
        <v>1323</v>
      </c>
      <c r="I536" t="s">
        <v>1332</v>
      </c>
      <c r="K536" t="s">
        <v>54</v>
      </c>
      <c r="L536" t="s">
        <v>55</v>
      </c>
      <c r="M536" t="s">
        <v>36</v>
      </c>
      <c r="N536" s="8">
        <v>45673</v>
      </c>
      <c r="O536" s="8">
        <v>46022</v>
      </c>
      <c r="P536" s="8">
        <v>46022</v>
      </c>
      <c r="Q536" t="s">
        <v>37</v>
      </c>
      <c r="R536" t="s">
        <v>879</v>
      </c>
      <c r="U536" t="s">
        <v>651</v>
      </c>
      <c r="Y536" t="s">
        <v>872</v>
      </c>
      <c r="Z536" t="s">
        <v>872</v>
      </c>
      <c r="AC536" t="s">
        <v>41</v>
      </c>
      <c r="AD536" t="s">
        <v>42</v>
      </c>
    </row>
    <row r="537" spans="3:30" x14ac:dyDescent="0.25">
      <c r="C537" s="32" t="s">
        <v>43</v>
      </c>
      <c r="D537" s="32" t="s">
        <v>105</v>
      </c>
      <c r="E537" s="32" t="s">
        <v>1064</v>
      </c>
      <c r="F537">
        <v>1070</v>
      </c>
      <c r="G537" t="s">
        <v>1322</v>
      </c>
      <c r="H537" t="s">
        <v>1333</v>
      </c>
      <c r="I537" t="s">
        <v>1334</v>
      </c>
      <c r="K537" t="s">
        <v>427</v>
      </c>
      <c r="L537" t="s">
        <v>55</v>
      </c>
      <c r="M537" t="s">
        <v>36</v>
      </c>
      <c r="N537" s="8">
        <v>45679</v>
      </c>
      <c r="O537" s="8">
        <v>45838</v>
      </c>
      <c r="P537" s="8">
        <v>45838</v>
      </c>
      <c r="Q537" t="s">
        <v>37</v>
      </c>
      <c r="R537" t="s">
        <v>1335</v>
      </c>
      <c r="S537" t="s">
        <v>1336</v>
      </c>
      <c r="T537" t="s">
        <v>1337</v>
      </c>
      <c r="U537" t="s">
        <v>39</v>
      </c>
      <c r="W537" t="s">
        <v>39</v>
      </c>
      <c r="Y537" t="s">
        <v>391</v>
      </c>
      <c r="Z537" t="s">
        <v>391</v>
      </c>
      <c r="AC537" t="s">
        <v>41</v>
      </c>
      <c r="AD537" t="s">
        <v>42</v>
      </c>
    </row>
    <row r="538" spans="3:30" x14ac:dyDescent="0.25">
      <c r="C538" s="32" t="s">
        <v>28</v>
      </c>
      <c r="D538" s="32" t="s">
        <v>79</v>
      </c>
      <c r="E538" s="32" t="s">
        <v>50</v>
      </c>
      <c r="F538">
        <v>490</v>
      </c>
      <c r="G538" t="s">
        <v>1322</v>
      </c>
      <c r="H538" t="s">
        <v>1338</v>
      </c>
      <c r="I538" t="s">
        <v>1339</v>
      </c>
      <c r="K538" t="s">
        <v>54</v>
      </c>
      <c r="L538" t="s">
        <v>55</v>
      </c>
      <c r="M538" t="s">
        <v>36</v>
      </c>
      <c r="N538" s="8">
        <v>45797</v>
      </c>
      <c r="O538" s="8">
        <v>46022</v>
      </c>
      <c r="P538" s="8">
        <v>46022</v>
      </c>
      <c r="Q538" t="s">
        <v>47</v>
      </c>
      <c r="R538" t="s">
        <v>488</v>
      </c>
      <c r="Y538" t="s">
        <v>872</v>
      </c>
      <c r="Z538" t="s">
        <v>872</v>
      </c>
      <c r="AC538" t="s">
        <v>41</v>
      </c>
      <c r="AD538" t="s">
        <v>42</v>
      </c>
    </row>
    <row r="539" spans="3:30" x14ac:dyDescent="0.25">
      <c r="C539" s="32" t="s">
        <v>28</v>
      </c>
      <c r="D539" s="32" t="s">
        <v>79</v>
      </c>
      <c r="E539" s="32" t="s">
        <v>50</v>
      </c>
      <c r="F539">
        <v>490</v>
      </c>
      <c r="G539" t="s">
        <v>1322</v>
      </c>
      <c r="H539" t="s">
        <v>1340</v>
      </c>
      <c r="I539" t="s">
        <v>1341</v>
      </c>
      <c r="K539" t="s">
        <v>54</v>
      </c>
      <c r="L539" t="s">
        <v>55</v>
      </c>
      <c r="M539" t="s">
        <v>36</v>
      </c>
      <c r="N539" s="8">
        <v>45758</v>
      </c>
      <c r="O539" s="8">
        <v>45840</v>
      </c>
      <c r="P539" s="8">
        <v>45840</v>
      </c>
      <c r="Q539" t="s">
        <v>47</v>
      </c>
      <c r="R539" t="s">
        <v>953</v>
      </c>
      <c r="U539" t="s">
        <v>111</v>
      </c>
      <c r="X539" t="s">
        <v>731</v>
      </c>
      <c r="Y539" t="s">
        <v>1342</v>
      </c>
      <c r="Z539" t="s">
        <v>1342</v>
      </c>
      <c r="AC539" t="s">
        <v>41</v>
      </c>
      <c r="AD539" t="s">
        <v>42</v>
      </c>
    </row>
    <row r="540" spans="3:30" x14ac:dyDescent="0.25">
      <c r="C540" s="32" t="s">
        <v>28</v>
      </c>
      <c r="D540" s="32" t="s">
        <v>199</v>
      </c>
      <c r="E540" s="32" t="s">
        <v>1343</v>
      </c>
      <c r="F540">
        <v>490</v>
      </c>
      <c r="G540" t="s">
        <v>1322</v>
      </c>
      <c r="H540" t="s">
        <v>1344</v>
      </c>
      <c r="I540" t="s">
        <v>1345</v>
      </c>
      <c r="K540" t="s">
        <v>54</v>
      </c>
      <c r="L540" t="s">
        <v>55</v>
      </c>
      <c r="M540" t="s">
        <v>36</v>
      </c>
      <c r="N540" s="8">
        <v>45769</v>
      </c>
      <c r="O540" s="8">
        <v>45835</v>
      </c>
      <c r="P540" s="8">
        <v>45835</v>
      </c>
      <c r="Q540" t="s">
        <v>37</v>
      </c>
      <c r="R540" t="s">
        <v>1141</v>
      </c>
      <c r="S540" t="s">
        <v>1346</v>
      </c>
      <c r="U540" t="s">
        <v>57</v>
      </c>
      <c r="Y540" t="s">
        <v>111</v>
      </c>
      <c r="Z540" t="s">
        <v>111</v>
      </c>
      <c r="AC540" t="s">
        <v>41</v>
      </c>
      <c r="AD540" t="s">
        <v>42</v>
      </c>
    </row>
    <row r="541" spans="3:30" x14ac:dyDescent="0.25">
      <c r="C541" s="32" t="s">
        <v>28</v>
      </c>
      <c r="D541" s="32" t="s">
        <v>105</v>
      </c>
      <c r="E541" s="32" t="s">
        <v>50</v>
      </c>
      <c r="F541">
        <v>490</v>
      </c>
      <c r="G541" t="s">
        <v>1322</v>
      </c>
      <c r="H541" t="s">
        <v>1347</v>
      </c>
      <c r="I541" t="s">
        <v>1348</v>
      </c>
      <c r="K541" t="s">
        <v>54</v>
      </c>
      <c r="L541" t="s">
        <v>55</v>
      </c>
      <c r="M541" t="s">
        <v>36</v>
      </c>
      <c r="N541" s="8">
        <v>45798</v>
      </c>
      <c r="O541" s="8">
        <v>46022</v>
      </c>
      <c r="P541" s="8">
        <v>46022</v>
      </c>
      <c r="Q541" t="s">
        <v>127</v>
      </c>
      <c r="R541" t="s">
        <v>488</v>
      </c>
      <c r="Y541" t="s">
        <v>872</v>
      </c>
      <c r="Z541" t="s">
        <v>872</v>
      </c>
      <c r="AC541" t="s">
        <v>41</v>
      </c>
      <c r="AD541" t="s">
        <v>42</v>
      </c>
    </row>
    <row r="542" spans="3:30" x14ac:dyDescent="0.25">
      <c r="F542">
        <v>910</v>
      </c>
      <c r="G542" t="s">
        <v>1322</v>
      </c>
      <c r="H542" t="s">
        <v>1349</v>
      </c>
      <c r="I542" t="s">
        <v>1350</v>
      </c>
      <c r="K542" t="s">
        <v>54</v>
      </c>
      <c r="L542" t="s">
        <v>55</v>
      </c>
      <c r="M542" t="s">
        <v>36</v>
      </c>
      <c r="N542" s="8">
        <v>45803</v>
      </c>
      <c r="O542" s="8"/>
      <c r="P542" s="8"/>
      <c r="Q542" t="s">
        <v>64</v>
      </c>
      <c r="R542" t="s">
        <v>1351</v>
      </c>
      <c r="AC542" t="s">
        <v>64</v>
      </c>
      <c r="AD542" t="s">
        <v>42</v>
      </c>
    </row>
    <row r="543" spans="3:30" x14ac:dyDescent="0.25">
      <c r="C543" s="32" t="s">
        <v>104</v>
      </c>
      <c r="D543" s="32" t="s">
        <v>79</v>
      </c>
      <c r="E543" s="32" t="s">
        <v>1067</v>
      </c>
      <c r="F543">
        <v>1270</v>
      </c>
      <c r="G543" t="s">
        <v>1322</v>
      </c>
      <c r="H543" t="s">
        <v>1352</v>
      </c>
      <c r="I543" t="s">
        <v>1353</v>
      </c>
      <c r="K543" t="s">
        <v>427</v>
      </c>
      <c r="L543" t="s">
        <v>55</v>
      </c>
      <c r="M543" t="s">
        <v>36</v>
      </c>
      <c r="N543" s="8">
        <v>45470</v>
      </c>
      <c r="O543" s="8">
        <v>45869</v>
      </c>
      <c r="P543" s="8">
        <v>45869</v>
      </c>
      <c r="Q543" t="s">
        <v>47</v>
      </c>
      <c r="R543" t="s">
        <v>1354</v>
      </c>
      <c r="W543" t="s">
        <v>1056</v>
      </c>
      <c r="X543" t="s">
        <v>419</v>
      </c>
      <c r="Y543" t="s">
        <v>1008</v>
      </c>
      <c r="Z543" t="s">
        <v>1008</v>
      </c>
      <c r="AC543" t="s">
        <v>41</v>
      </c>
      <c r="AD543" t="s">
        <v>42</v>
      </c>
    </row>
    <row r="544" spans="3:30" x14ac:dyDescent="0.25">
      <c r="C544" s="32" t="s">
        <v>28</v>
      </c>
      <c r="D544" s="32" t="s">
        <v>749</v>
      </c>
      <c r="E544" s="32" t="s">
        <v>1355</v>
      </c>
      <c r="F544">
        <v>1270</v>
      </c>
      <c r="G544" t="s">
        <v>1322</v>
      </c>
      <c r="H544" t="s">
        <v>1352</v>
      </c>
      <c r="I544" t="s">
        <v>1356</v>
      </c>
      <c r="K544" t="s">
        <v>427</v>
      </c>
      <c r="L544" t="s">
        <v>55</v>
      </c>
      <c r="M544" t="s">
        <v>36</v>
      </c>
      <c r="N544" s="8">
        <v>45470</v>
      </c>
      <c r="O544" s="8">
        <v>45898</v>
      </c>
      <c r="P544" s="8">
        <v>45898</v>
      </c>
      <c r="Q544" t="s">
        <v>37</v>
      </c>
      <c r="R544" t="s">
        <v>1357</v>
      </c>
      <c r="W544" t="s">
        <v>1358</v>
      </c>
      <c r="Y544" t="s">
        <v>128</v>
      </c>
      <c r="Z544" t="s">
        <v>128</v>
      </c>
      <c r="AC544" t="s">
        <v>41</v>
      </c>
      <c r="AD544" t="s">
        <v>42</v>
      </c>
    </row>
    <row r="545" spans="3:30" x14ac:dyDescent="0.25">
      <c r="C545" s="32" t="s">
        <v>104</v>
      </c>
      <c r="D545" s="32" t="s">
        <v>105</v>
      </c>
      <c r="F545">
        <v>1270</v>
      </c>
      <c r="G545" t="s">
        <v>1322</v>
      </c>
      <c r="H545" t="s">
        <v>1352</v>
      </c>
      <c r="I545" t="s">
        <v>1359</v>
      </c>
      <c r="K545" t="s">
        <v>427</v>
      </c>
      <c r="L545" t="s">
        <v>55</v>
      </c>
      <c r="M545" t="s">
        <v>36</v>
      </c>
      <c r="N545" s="8">
        <v>45470</v>
      </c>
      <c r="O545" s="8">
        <v>46022</v>
      </c>
      <c r="P545" s="8">
        <v>46022</v>
      </c>
      <c r="Q545" t="s">
        <v>127</v>
      </c>
      <c r="R545" t="s">
        <v>1357</v>
      </c>
      <c r="S545" t="s">
        <v>1360</v>
      </c>
      <c r="T545" t="s">
        <v>1361</v>
      </c>
      <c r="U545" t="s">
        <v>460</v>
      </c>
      <c r="W545" t="s">
        <v>1358</v>
      </c>
      <c r="X545" t="s">
        <v>39</v>
      </c>
      <c r="Y545" t="s">
        <v>872</v>
      </c>
      <c r="Z545" t="s">
        <v>872</v>
      </c>
      <c r="AC545" t="s">
        <v>41</v>
      </c>
      <c r="AD545" t="s">
        <v>42</v>
      </c>
    </row>
    <row r="546" spans="3:30" x14ac:dyDescent="0.25">
      <c r="C546" s="32" t="s">
        <v>28</v>
      </c>
      <c r="D546" s="32" t="s">
        <v>749</v>
      </c>
      <c r="E546" s="32" t="s">
        <v>1362</v>
      </c>
      <c r="F546">
        <v>1270</v>
      </c>
      <c r="G546" t="s">
        <v>1322</v>
      </c>
      <c r="H546" t="s">
        <v>1352</v>
      </c>
      <c r="I546" t="s">
        <v>1363</v>
      </c>
      <c r="K546" t="s">
        <v>427</v>
      </c>
      <c r="L546" t="s">
        <v>55</v>
      </c>
      <c r="M546" t="s">
        <v>36</v>
      </c>
      <c r="N546" s="8">
        <v>45470</v>
      </c>
      <c r="O546" s="8">
        <v>46022</v>
      </c>
      <c r="P546" s="8">
        <v>46022</v>
      </c>
      <c r="Q546" t="s">
        <v>127</v>
      </c>
      <c r="R546" t="s">
        <v>1357</v>
      </c>
      <c r="W546" t="s">
        <v>1358</v>
      </c>
      <c r="Y546" t="s">
        <v>872</v>
      </c>
      <c r="Z546" t="s">
        <v>872</v>
      </c>
      <c r="AC546" t="s">
        <v>41</v>
      </c>
      <c r="AD546" t="s">
        <v>42</v>
      </c>
    </row>
    <row r="547" spans="3:30" x14ac:dyDescent="0.25">
      <c r="C547" s="32" t="s">
        <v>104</v>
      </c>
      <c r="D547" s="32" t="s">
        <v>105</v>
      </c>
      <c r="F547">
        <v>1270</v>
      </c>
      <c r="G547" t="s">
        <v>1322</v>
      </c>
      <c r="H547" t="s">
        <v>1352</v>
      </c>
      <c r="I547" t="s">
        <v>1364</v>
      </c>
      <c r="K547" t="s">
        <v>427</v>
      </c>
      <c r="L547" t="s">
        <v>55</v>
      </c>
      <c r="M547" t="s">
        <v>36</v>
      </c>
      <c r="N547" s="8">
        <v>45470</v>
      </c>
      <c r="O547" s="8">
        <v>46022</v>
      </c>
      <c r="P547" s="8">
        <v>46022</v>
      </c>
      <c r="Q547" t="s">
        <v>37</v>
      </c>
      <c r="R547" t="s">
        <v>1365</v>
      </c>
      <c r="S547" t="s">
        <v>1366</v>
      </c>
      <c r="T547" t="s">
        <v>1367</v>
      </c>
      <c r="U547" t="s">
        <v>489</v>
      </c>
      <c r="W547" t="s">
        <v>448</v>
      </c>
      <c r="X547" t="s">
        <v>341</v>
      </c>
      <c r="Y547" t="s">
        <v>872</v>
      </c>
      <c r="Z547" t="s">
        <v>872</v>
      </c>
      <c r="AC547" t="s">
        <v>41</v>
      </c>
      <c r="AD547" t="s">
        <v>42</v>
      </c>
    </row>
    <row r="548" spans="3:30" x14ac:dyDescent="0.25">
      <c r="C548" s="32" t="s">
        <v>104</v>
      </c>
      <c r="D548" s="32" t="s">
        <v>105</v>
      </c>
      <c r="F548">
        <v>1270</v>
      </c>
      <c r="G548" t="s">
        <v>1322</v>
      </c>
      <c r="H548" t="s">
        <v>1352</v>
      </c>
      <c r="I548" t="s">
        <v>1368</v>
      </c>
      <c r="K548" t="s">
        <v>427</v>
      </c>
      <c r="L548" t="s">
        <v>55</v>
      </c>
      <c r="M548" t="s">
        <v>36</v>
      </c>
      <c r="N548" s="8">
        <v>45470</v>
      </c>
      <c r="O548" s="8">
        <v>46022</v>
      </c>
      <c r="P548" s="8">
        <v>46022</v>
      </c>
      <c r="Q548" t="s">
        <v>37</v>
      </c>
      <c r="R548" t="s">
        <v>1358</v>
      </c>
      <c r="S548" t="s">
        <v>1369</v>
      </c>
      <c r="T548" t="s">
        <v>1370</v>
      </c>
      <c r="U548" t="s">
        <v>460</v>
      </c>
      <c r="W548" t="s">
        <v>1371</v>
      </c>
      <c r="X548" t="s">
        <v>492</v>
      </c>
      <c r="Y548" t="s">
        <v>872</v>
      </c>
      <c r="Z548" t="s">
        <v>872</v>
      </c>
      <c r="AC548" t="s">
        <v>41</v>
      </c>
      <c r="AD548" t="s">
        <v>42</v>
      </c>
    </row>
    <row r="549" spans="3:30" x14ac:dyDescent="0.25">
      <c r="C549" s="32" t="s">
        <v>43</v>
      </c>
      <c r="D549" s="32" t="s">
        <v>105</v>
      </c>
      <c r="F549">
        <v>1270</v>
      </c>
      <c r="G549" t="s">
        <v>1322</v>
      </c>
      <c r="H549" t="s">
        <v>1352</v>
      </c>
      <c r="I549" t="s">
        <v>1372</v>
      </c>
      <c r="K549" t="s">
        <v>427</v>
      </c>
      <c r="L549" t="s">
        <v>55</v>
      </c>
      <c r="M549" t="s">
        <v>36</v>
      </c>
      <c r="N549" s="8">
        <v>45470</v>
      </c>
      <c r="O549" s="8">
        <v>46022</v>
      </c>
      <c r="P549" s="8">
        <v>46022</v>
      </c>
      <c r="Q549" t="s">
        <v>127</v>
      </c>
      <c r="R549" t="s">
        <v>1358</v>
      </c>
      <c r="S549" t="s">
        <v>1373</v>
      </c>
      <c r="T549" t="s">
        <v>1374</v>
      </c>
      <c r="U549" t="s">
        <v>460</v>
      </c>
      <c r="W549" t="s">
        <v>56</v>
      </c>
      <c r="X549" t="s">
        <v>492</v>
      </c>
      <c r="Y549" t="s">
        <v>872</v>
      </c>
      <c r="Z549" t="s">
        <v>872</v>
      </c>
      <c r="AC549" t="s">
        <v>41</v>
      </c>
      <c r="AD549" t="s">
        <v>42</v>
      </c>
    </row>
    <row r="550" spans="3:30" x14ac:dyDescent="0.25">
      <c r="C550" s="32" t="s">
        <v>104</v>
      </c>
      <c r="D550" s="32" t="s">
        <v>105</v>
      </c>
      <c r="E550" s="32" t="s">
        <v>1375</v>
      </c>
      <c r="F550">
        <v>1270</v>
      </c>
      <c r="G550" t="s">
        <v>1322</v>
      </c>
      <c r="H550" t="s">
        <v>1352</v>
      </c>
      <c r="I550" t="s">
        <v>1376</v>
      </c>
      <c r="K550" t="s">
        <v>427</v>
      </c>
      <c r="L550" t="s">
        <v>55</v>
      </c>
      <c r="M550" t="s">
        <v>36</v>
      </c>
      <c r="N550" s="8">
        <v>45470</v>
      </c>
      <c r="O550" s="8">
        <v>45838</v>
      </c>
      <c r="P550" s="8">
        <v>45838</v>
      </c>
      <c r="Q550" t="s">
        <v>127</v>
      </c>
      <c r="R550" t="s">
        <v>1358</v>
      </c>
      <c r="S550" t="s">
        <v>1377</v>
      </c>
      <c r="T550" t="s">
        <v>1378</v>
      </c>
      <c r="U550" t="s">
        <v>86</v>
      </c>
      <c r="W550" t="s">
        <v>56</v>
      </c>
      <c r="X550" t="s">
        <v>492</v>
      </c>
      <c r="Y550" t="s">
        <v>391</v>
      </c>
      <c r="Z550" t="s">
        <v>391</v>
      </c>
      <c r="AC550" t="s">
        <v>41</v>
      </c>
      <c r="AD550" t="s">
        <v>42</v>
      </c>
    </row>
    <row r="551" spans="3:30" x14ac:dyDescent="0.25">
      <c r="C551" s="32" t="s">
        <v>104</v>
      </c>
      <c r="D551" s="32" t="s">
        <v>105</v>
      </c>
      <c r="F551">
        <v>1270</v>
      </c>
      <c r="G551" t="s">
        <v>1322</v>
      </c>
      <c r="H551" t="s">
        <v>1352</v>
      </c>
      <c r="I551" t="s">
        <v>1379</v>
      </c>
      <c r="K551" t="s">
        <v>427</v>
      </c>
      <c r="L551" t="s">
        <v>55</v>
      </c>
      <c r="M551" t="s">
        <v>36</v>
      </c>
      <c r="N551" s="8">
        <v>45470</v>
      </c>
      <c r="O551" s="8">
        <v>46022</v>
      </c>
      <c r="P551" s="8">
        <v>46022</v>
      </c>
      <c r="Q551" t="s">
        <v>37</v>
      </c>
      <c r="R551" t="s">
        <v>1358</v>
      </c>
      <c r="S551" t="s">
        <v>1380</v>
      </c>
      <c r="T551" t="s">
        <v>1381</v>
      </c>
      <c r="U551" t="s">
        <v>489</v>
      </c>
      <c r="W551" t="s">
        <v>56</v>
      </c>
      <c r="X551" t="s">
        <v>39</v>
      </c>
      <c r="Y551" t="s">
        <v>872</v>
      </c>
      <c r="Z551" t="s">
        <v>872</v>
      </c>
      <c r="AC551" t="s">
        <v>41</v>
      </c>
      <c r="AD551" t="s">
        <v>42</v>
      </c>
    </row>
    <row r="552" spans="3:30" x14ac:dyDescent="0.25">
      <c r="C552" s="32" t="s">
        <v>705</v>
      </c>
      <c r="D552" s="32" t="s">
        <v>749</v>
      </c>
      <c r="E552" s="32" t="s">
        <v>1382</v>
      </c>
      <c r="F552">
        <v>1270</v>
      </c>
      <c r="G552" t="s">
        <v>1322</v>
      </c>
      <c r="H552" t="s">
        <v>1352</v>
      </c>
      <c r="I552" t="s">
        <v>1383</v>
      </c>
      <c r="K552" t="s">
        <v>427</v>
      </c>
      <c r="L552" t="s">
        <v>55</v>
      </c>
      <c r="M552" t="s">
        <v>36</v>
      </c>
      <c r="N552" s="8">
        <v>45470</v>
      </c>
      <c r="O552" s="8">
        <v>46022</v>
      </c>
      <c r="P552" s="8">
        <v>46022</v>
      </c>
      <c r="Q552" t="s">
        <v>37</v>
      </c>
      <c r="Y552" t="s">
        <v>872</v>
      </c>
      <c r="Z552" t="s">
        <v>872</v>
      </c>
      <c r="AC552" t="s">
        <v>41</v>
      </c>
      <c r="AD552" t="s">
        <v>42</v>
      </c>
    </row>
    <row r="553" spans="3:30" x14ac:dyDescent="0.25">
      <c r="C553" s="32" t="s">
        <v>28</v>
      </c>
      <c r="D553" s="32" t="s">
        <v>749</v>
      </c>
      <c r="E553" s="32" t="s">
        <v>1384</v>
      </c>
      <c r="F553">
        <v>1270</v>
      </c>
      <c r="G553" t="s">
        <v>1322</v>
      </c>
      <c r="H553" t="s">
        <v>1352</v>
      </c>
      <c r="I553" t="s">
        <v>1385</v>
      </c>
      <c r="K553" t="s">
        <v>427</v>
      </c>
      <c r="L553" t="s">
        <v>55</v>
      </c>
      <c r="M553" t="s">
        <v>36</v>
      </c>
      <c r="N553" s="8">
        <v>45470</v>
      </c>
      <c r="O553" s="8">
        <v>46022</v>
      </c>
      <c r="P553" s="8">
        <v>46022</v>
      </c>
      <c r="Q553" t="s">
        <v>127</v>
      </c>
      <c r="R553" t="s">
        <v>1358</v>
      </c>
      <c r="W553" t="s">
        <v>56</v>
      </c>
      <c r="Y553" t="s">
        <v>872</v>
      </c>
      <c r="Z553" t="s">
        <v>872</v>
      </c>
      <c r="AC553" t="s">
        <v>41</v>
      </c>
      <c r="AD553" t="s">
        <v>42</v>
      </c>
    </row>
    <row r="554" spans="3:30" x14ac:dyDescent="0.25">
      <c r="C554" s="32" t="s">
        <v>28</v>
      </c>
      <c r="D554" s="32" t="s">
        <v>749</v>
      </c>
      <c r="E554" s="32" t="s">
        <v>1386</v>
      </c>
      <c r="F554">
        <v>1270</v>
      </c>
      <c r="G554" t="s">
        <v>1322</v>
      </c>
      <c r="H554" t="s">
        <v>1352</v>
      </c>
      <c r="I554" t="s">
        <v>1387</v>
      </c>
      <c r="K554" t="s">
        <v>427</v>
      </c>
      <c r="L554" t="s">
        <v>55</v>
      </c>
      <c r="M554" t="s">
        <v>36</v>
      </c>
      <c r="N554" s="8">
        <v>45470</v>
      </c>
      <c r="O554" s="8">
        <v>46022</v>
      </c>
      <c r="P554" s="8">
        <v>46022</v>
      </c>
      <c r="Q554" t="s">
        <v>127</v>
      </c>
      <c r="R554" t="s">
        <v>1358</v>
      </c>
      <c r="W554" t="s">
        <v>56</v>
      </c>
      <c r="Y554" t="s">
        <v>872</v>
      </c>
      <c r="Z554" t="s">
        <v>872</v>
      </c>
      <c r="AC554" t="s">
        <v>41</v>
      </c>
      <c r="AD554" t="s">
        <v>42</v>
      </c>
    </row>
    <row r="555" spans="3:30" x14ac:dyDescent="0.25">
      <c r="C555" s="32" t="s">
        <v>28</v>
      </c>
      <c r="D555" s="32" t="s">
        <v>749</v>
      </c>
      <c r="E555" s="32" t="s">
        <v>1386</v>
      </c>
      <c r="F555">
        <v>1270</v>
      </c>
      <c r="G555" t="s">
        <v>1322</v>
      </c>
      <c r="H555" t="s">
        <v>1352</v>
      </c>
      <c r="I555" t="s">
        <v>1388</v>
      </c>
      <c r="K555" t="s">
        <v>427</v>
      </c>
      <c r="L555" t="s">
        <v>55</v>
      </c>
      <c r="M555" t="s">
        <v>36</v>
      </c>
      <c r="N555" s="8">
        <v>45470</v>
      </c>
      <c r="O555" s="8">
        <v>46022</v>
      </c>
      <c r="P555" s="8">
        <v>46022</v>
      </c>
      <c r="Q555" t="s">
        <v>127</v>
      </c>
      <c r="R555" t="s">
        <v>1358</v>
      </c>
      <c r="W555" t="s">
        <v>56</v>
      </c>
      <c r="Y555" t="s">
        <v>872</v>
      </c>
      <c r="Z555" t="s">
        <v>872</v>
      </c>
      <c r="AC555" t="s">
        <v>41</v>
      </c>
      <c r="AD555" t="s">
        <v>42</v>
      </c>
    </row>
    <row r="556" spans="3:30" x14ac:dyDescent="0.25">
      <c r="C556" s="32" t="s">
        <v>104</v>
      </c>
      <c r="D556" s="32" t="s">
        <v>105</v>
      </c>
      <c r="F556">
        <v>1270</v>
      </c>
      <c r="G556" t="s">
        <v>1322</v>
      </c>
      <c r="H556" t="s">
        <v>1352</v>
      </c>
      <c r="I556" t="s">
        <v>1389</v>
      </c>
      <c r="K556" t="s">
        <v>427</v>
      </c>
      <c r="L556" t="s">
        <v>55</v>
      </c>
      <c r="M556" t="s">
        <v>36</v>
      </c>
      <c r="N556" s="8">
        <v>45470</v>
      </c>
      <c r="O556" s="8">
        <v>46022</v>
      </c>
      <c r="P556" s="8">
        <v>46022</v>
      </c>
      <c r="Q556" t="s">
        <v>127</v>
      </c>
      <c r="R556" t="s">
        <v>1358</v>
      </c>
      <c r="S556" t="s">
        <v>1390</v>
      </c>
      <c r="T556" t="s">
        <v>1391</v>
      </c>
      <c r="U556" t="s">
        <v>39</v>
      </c>
      <c r="W556" t="s">
        <v>56</v>
      </c>
      <c r="X556" t="s">
        <v>492</v>
      </c>
      <c r="Y556" t="s">
        <v>872</v>
      </c>
      <c r="Z556" t="s">
        <v>872</v>
      </c>
      <c r="AC556" t="s">
        <v>41</v>
      </c>
      <c r="AD556" t="s">
        <v>42</v>
      </c>
    </row>
    <row r="557" spans="3:30" x14ac:dyDescent="0.25">
      <c r="C557" s="32" t="s">
        <v>28</v>
      </c>
      <c r="D557" s="32" t="s">
        <v>749</v>
      </c>
      <c r="E557" s="32" t="s">
        <v>1386</v>
      </c>
      <c r="F557">
        <v>1270</v>
      </c>
      <c r="G557" t="s">
        <v>1322</v>
      </c>
      <c r="H557" t="s">
        <v>1352</v>
      </c>
      <c r="I557" t="s">
        <v>1392</v>
      </c>
      <c r="K557" t="s">
        <v>427</v>
      </c>
      <c r="L557" t="s">
        <v>55</v>
      </c>
      <c r="M557" t="s">
        <v>36</v>
      </c>
      <c r="N557" s="8">
        <v>45470</v>
      </c>
      <c r="O557" s="8">
        <v>46022</v>
      </c>
      <c r="P557" s="8">
        <v>46022</v>
      </c>
      <c r="Q557" t="s">
        <v>127</v>
      </c>
      <c r="R557" t="s">
        <v>1358</v>
      </c>
      <c r="W557" t="s">
        <v>56</v>
      </c>
      <c r="Y557" t="s">
        <v>872</v>
      </c>
      <c r="Z557" t="s">
        <v>872</v>
      </c>
      <c r="AC557" t="s">
        <v>41</v>
      </c>
      <c r="AD557" t="s">
        <v>42</v>
      </c>
    </row>
    <row r="558" spans="3:30" x14ac:dyDescent="0.25">
      <c r="C558" s="32" t="s">
        <v>28</v>
      </c>
      <c r="D558" s="32" t="s">
        <v>749</v>
      </c>
      <c r="E558" s="32" t="s">
        <v>1386</v>
      </c>
      <c r="F558">
        <v>1270</v>
      </c>
      <c r="G558" t="s">
        <v>1322</v>
      </c>
      <c r="H558" t="s">
        <v>1352</v>
      </c>
      <c r="I558" t="s">
        <v>1393</v>
      </c>
      <c r="K558" t="s">
        <v>427</v>
      </c>
      <c r="L558" t="s">
        <v>55</v>
      </c>
      <c r="M558" t="s">
        <v>36</v>
      </c>
      <c r="N558" s="8">
        <v>45470</v>
      </c>
      <c r="O558" s="8">
        <v>46022</v>
      </c>
      <c r="P558" s="8">
        <v>46022</v>
      </c>
      <c r="Q558" t="s">
        <v>127</v>
      </c>
      <c r="R558" t="s">
        <v>1358</v>
      </c>
      <c r="W558" t="s">
        <v>56</v>
      </c>
      <c r="Y558" t="s">
        <v>872</v>
      </c>
      <c r="Z558" t="s">
        <v>872</v>
      </c>
      <c r="AC558" t="s">
        <v>41</v>
      </c>
      <c r="AD558" t="s">
        <v>42</v>
      </c>
    </row>
    <row r="559" spans="3:30" x14ac:dyDescent="0.25">
      <c r="C559" s="32" t="s">
        <v>104</v>
      </c>
      <c r="D559" s="32" t="s">
        <v>105</v>
      </c>
      <c r="F559">
        <v>1270</v>
      </c>
      <c r="G559" t="s">
        <v>1322</v>
      </c>
      <c r="H559" t="s">
        <v>1352</v>
      </c>
      <c r="I559" t="s">
        <v>1394</v>
      </c>
      <c r="K559" t="s">
        <v>427</v>
      </c>
      <c r="L559" t="s">
        <v>55</v>
      </c>
      <c r="M559" t="s">
        <v>36</v>
      </c>
      <c r="N559" s="8">
        <v>45470</v>
      </c>
      <c r="O559" s="8">
        <v>46022</v>
      </c>
      <c r="P559" s="8">
        <v>46022</v>
      </c>
      <c r="Q559" t="s">
        <v>37</v>
      </c>
      <c r="R559" t="s">
        <v>1358</v>
      </c>
      <c r="S559" t="s">
        <v>1395</v>
      </c>
      <c r="T559" t="s">
        <v>1396</v>
      </c>
      <c r="W559" t="s">
        <v>56</v>
      </c>
      <c r="X559" t="s">
        <v>341</v>
      </c>
      <c r="Y559" t="s">
        <v>872</v>
      </c>
      <c r="Z559" t="s">
        <v>872</v>
      </c>
      <c r="AC559" t="s">
        <v>41</v>
      </c>
      <c r="AD559" t="s">
        <v>42</v>
      </c>
    </row>
    <row r="560" spans="3:30" x14ac:dyDescent="0.25">
      <c r="C560" s="32" t="s">
        <v>28</v>
      </c>
      <c r="D560" s="32" t="s">
        <v>749</v>
      </c>
      <c r="E560" s="32" t="s">
        <v>1386</v>
      </c>
      <c r="F560">
        <v>1270</v>
      </c>
      <c r="G560" t="s">
        <v>1322</v>
      </c>
      <c r="H560" t="s">
        <v>1352</v>
      </c>
      <c r="I560" t="s">
        <v>1397</v>
      </c>
      <c r="K560" t="s">
        <v>427</v>
      </c>
      <c r="L560" t="s">
        <v>55</v>
      </c>
      <c r="M560" t="s">
        <v>36</v>
      </c>
      <c r="N560" s="8">
        <v>45470</v>
      </c>
      <c r="O560" s="8">
        <v>46022</v>
      </c>
      <c r="P560" s="8">
        <v>46022</v>
      </c>
      <c r="Q560" t="s">
        <v>127</v>
      </c>
      <c r="R560" t="s">
        <v>1358</v>
      </c>
      <c r="W560" t="s">
        <v>56</v>
      </c>
      <c r="Y560" t="s">
        <v>872</v>
      </c>
      <c r="Z560" t="s">
        <v>872</v>
      </c>
      <c r="AC560" t="s">
        <v>41</v>
      </c>
      <c r="AD560" t="s">
        <v>42</v>
      </c>
    </row>
    <row r="561" spans="3:30" x14ac:dyDescent="0.25">
      <c r="C561" s="32" t="s">
        <v>104</v>
      </c>
      <c r="D561" s="32" t="s">
        <v>105</v>
      </c>
      <c r="F561">
        <v>1270</v>
      </c>
      <c r="G561" t="s">
        <v>1322</v>
      </c>
      <c r="H561" t="s">
        <v>1352</v>
      </c>
      <c r="I561" t="s">
        <v>1398</v>
      </c>
      <c r="K561" t="s">
        <v>427</v>
      </c>
      <c r="L561" t="s">
        <v>55</v>
      </c>
      <c r="M561" t="s">
        <v>36</v>
      </c>
      <c r="N561" s="8">
        <v>45470</v>
      </c>
      <c r="O561" s="8">
        <v>46022</v>
      </c>
      <c r="P561" s="8">
        <v>46022</v>
      </c>
      <c r="Q561" t="s">
        <v>37</v>
      </c>
      <c r="R561" t="s">
        <v>1358</v>
      </c>
      <c r="S561" t="s">
        <v>1399</v>
      </c>
      <c r="T561" t="s">
        <v>1400</v>
      </c>
      <c r="W561" t="s">
        <v>56</v>
      </c>
      <c r="X561" t="s">
        <v>1401</v>
      </c>
      <c r="Y561" t="s">
        <v>872</v>
      </c>
      <c r="Z561" t="s">
        <v>872</v>
      </c>
      <c r="AC561" t="s">
        <v>41</v>
      </c>
      <c r="AD561" t="s">
        <v>42</v>
      </c>
    </row>
    <row r="562" spans="3:30" x14ac:dyDescent="0.25">
      <c r="C562" s="32" t="s">
        <v>104</v>
      </c>
      <c r="D562" s="32" t="s">
        <v>105</v>
      </c>
      <c r="F562">
        <v>1270</v>
      </c>
      <c r="G562" t="s">
        <v>1322</v>
      </c>
      <c r="H562" t="s">
        <v>1352</v>
      </c>
      <c r="I562" t="s">
        <v>1402</v>
      </c>
      <c r="K562" t="s">
        <v>427</v>
      </c>
      <c r="L562" t="s">
        <v>55</v>
      </c>
      <c r="M562" t="s">
        <v>36</v>
      </c>
      <c r="N562" s="8">
        <v>45470</v>
      </c>
      <c r="O562" s="8">
        <v>45838</v>
      </c>
      <c r="P562" s="8">
        <v>45838</v>
      </c>
      <c r="Q562" t="s">
        <v>47</v>
      </c>
      <c r="R562" t="s">
        <v>1403</v>
      </c>
      <c r="W562" t="s">
        <v>432</v>
      </c>
      <c r="X562" t="s">
        <v>399</v>
      </c>
      <c r="Y562" t="s">
        <v>391</v>
      </c>
      <c r="Z562" t="s">
        <v>391</v>
      </c>
      <c r="AC562" t="s">
        <v>41</v>
      </c>
      <c r="AD562" t="s">
        <v>42</v>
      </c>
    </row>
    <row r="563" spans="3:30" x14ac:dyDescent="0.25">
      <c r="C563" s="32" t="s">
        <v>43</v>
      </c>
      <c r="D563" s="32" t="s">
        <v>749</v>
      </c>
      <c r="E563" s="32" t="s">
        <v>1362</v>
      </c>
      <c r="F563">
        <v>1270</v>
      </c>
      <c r="G563" t="s">
        <v>1322</v>
      </c>
      <c r="H563" t="s">
        <v>1352</v>
      </c>
      <c r="I563" t="s">
        <v>1404</v>
      </c>
      <c r="K563" t="s">
        <v>427</v>
      </c>
      <c r="L563" t="s">
        <v>55</v>
      </c>
      <c r="M563" t="s">
        <v>36</v>
      </c>
      <c r="N563" s="8">
        <v>45470</v>
      </c>
      <c r="O563" s="8">
        <v>46022</v>
      </c>
      <c r="P563" s="8">
        <v>46022</v>
      </c>
      <c r="Q563" t="s">
        <v>127</v>
      </c>
      <c r="R563" t="s">
        <v>1358</v>
      </c>
      <c r="S563" t="s">
        <v>1405</v>
      </c>
      <c r="T563" t="s">
        <v>1406</v>
      </c>
      <c r="U563" t="s">
        <v>489</v>
      </c>
      <c r="W563" t="s">
        <v>56</v>
      </c>
      <c r="X563" t="s">
        <v>341</v>
      </c>
      <c r="Y563" t="s">
        <v>872</v>
      </c>
      <c r="Z563" t="s">
        <v>872</v>
      </c>
      <c r="AC563" t="s">
        <v>41</v>
      </c>
      <c r="AD563" t="s">
        <v>42</v>
      </c>
    </row>
    <row r="564" spans="3:30" x14ac:dyDescent="0.25">
      <c r="C564" s="32" t="s">
        <v>28</v>
      </c>
      <c r="D564" s="32" t="s">
        <v>749</v>
      </c>
      <c r="E564" s="32" t="s">
        <v>1407</v>
      </c>
      <c r="F564">
        <v>1270</v>
      </c>
      <c r="G564" t="s">
        <v>1322</v>
      </c>
      <c r="H564" t="s">
        <v>1352</v>
      </c>
      <c r="I564" t="s">
        <v>1408</v>
      </c>
      <c r="K564" t="s">
        <v>427</v>
      </c>
      <c r="L564" t="s">
        <v>55</v>
      </c>
      <c r="M564" t="s">
        <v>36</v>
      </c>
      <c r="N564" s="8">
        <v>45470</v>
      </c>
      <c r="O564" s="8">
        <v>45869</v>
      </c>
      <c r="P564" s="8">
        <v>45869</v>
      </c>
      <c r="Q564" t="s">
        <v>127</v>
      </c>
      <c r="R564" t="s">
        <v>1358</v>
      </c>
      <c r="W564" t="s">
        <v>56</v>
      </c>
      <c r="Y564" t="s">
        <v>1008</v>
      </c>
      <c r="Z564" t="s">
        <v>1008</v>
      </c>
      <c r="AC564" t="s">
        <v>41</v>
      </c>
      <c r="AD564" t="s">
        <v>42</v>
      </c>
    </row>
    <row r="565" spans="3:30" x14ac:dyDescent="0.25">
      <c r="C565" s="32" t="s">
        <v>104</v>
      </c>
      <c r="D565" s="32" t="s">
        <v>105</v>
      </c>
      <c r="F565">
        <v>1270</v>
      </c>
      <c r="G565" t="s">
        <v>1322</v>
      </c>
      <c r="H565" t="s">
        <v>1352</v>
      </c>
      <c r="I565" t="s">
        <v>1409</v>
      </c>
      <c r="K565" t="s">
        <v>427</v>
      </c>
      <c r="L565" t="s">
        <v>55</v>
      </c>
      <c r="M565" t="s">
        <v>36</v>
      </c>
      <c r="N565" s="8">
        <v>45470</v>
      </c>
      <c r="O565" s="8">
        <v>45838</v>
      </c>
      <c r="P565" s="8">
        <v>45838</v>
      </c>
      <c r="Q565" t="s">
        <v>127</v>
      </c>
      <c r="R565" t="s">
        <v>1358</v>
      </c>
      <c r="S565" t="s">
        <v>1410</v>
      </c>
      <c r="T565" t="s">
        <v>1411</v>
      </c>
      <c r="U565" t="s">
        <v>40</v>
      </c>
      <c r="W565" t="s">
        <v>56</v>
      </c>
      <c r="X565" t="s">
        <v>488</v>
      </c>
      <c r="Y565" t="s">
        <v>391</v>
      </c>
      <c r="Z565" t="s">
        <v>391</v>
      </c>
      <c r="AC565" t="s">
        <v>41</v>
      </c>
      <c r="AD565" t="s">
        <v>42</v>
      </c>
    </row>
    <row r="566" spans="3:30" x14ac:dyDescent="0.25">
      <c r="C566" s="32" t="s">
        <v>104</v>
      </c>
      <c r="D566" s="32" t="s">
        <v>105</v>
      </c>
      <c r="F566">
        <v>1270</v>
      </c>
      <c r="G566" t="s">
        <v>1322</v>
      </c>
      <c r="H566" t="s">
        <v>1352</v>
      </c>
      <c r="I566" t="s">
        <v>1412</v>
      </c>
      <c r="K566" t="s">
        <v>427</v>
      </c>
      <c r="L566" t="s">
        <v>55</v>
      </c>
      <c r="M566" t="s">
        <v>36</v>
      </c>
      <c r="N566" s="8">
        <v>45470</v>
      </c>
      <c r="O566" s="8">
        <v>45869</v>
      </c>
      <c r="P566" s="8">
        <v>45869</v>
      </c>
      <c r="Q566" t="s">
        <v>127</v>
      </c>
      <c r="R566" t="s">
        <v>1358</v>
      </c>
      <c r="S566" t="s">
        <v>1413</v>
      </c>
      <c r="T566" t="s">
        <v>1414</v>
      </c>
      <c r="U566" t="s">
        <v>40</v>
      </c>
      <c r="W566" t="s">
        <v>56</v>
      </c>
      <c r="X566" t="s">
        <v>488</v>
      </c>
      <c r="Y566" t="s">
        <v>1008</v>
      </c>
      <c r="Z566" t="s">
        <v>1008</v>
      </c>
      <c r="AC566" t="s">
        <v>41</v>
      </c>
      <c r="AD566" t="s">
        <v>42</v>
      </c>
    </row>
    <row r="567" spans="3:30" x14ac:dyDescent="0.25">
      <c r="C567" s="32" t="s">
        <v>104</v>
      </c>
      <c r="D567" s="32" t="s">
        <v>79</v>
      </c>
      <c r="E567" s="32" t="s">
        <v>1415</v>
      </c>
      <c r="F567">
        <v>1270</v>
      </c>
      <c r="G567" t="s">
        <v>1322</v>
      </c>
      <c r="H567" t="s">
        <v>1352</v>
      </c>
      <c r="I567" t="s">
        <v>1416</v>
      </c>
      <c r="K567" t="s">
        <v>427</v>
      </c>
      <c r="L567" t="s">
        <v>55</v>
      </c>
      <c r="M567" t="s">
        <v>36</v>
      </c>
      <c r="N567" s="8">
        <v>45470</v>
      </c>
      <c r="O567" s="8">
        <v>46022</v>
      </c>
      <c r="P567" s="8">
        <v>46022</v>
      </c>
      <c r="Q567" t="s">
        <v>47</v>
      </c>
      <c r="R567" t="s">
        <v>483</v>
      </c>
      <c r="W567" t="s">
        <v>1056</v>
      </c>
      <c r="X567" t="s">
        <v>254</v>
      </c>
      <c r="Y567" t="s">
        <v>872</v>
      </c>
      <c r="Z567" t="s">
        <v>872</v>
      </c>
      <c r="AC567" t="s">
        <v>41</v>
      </c>
      <c r="AD567" t="s">
        <v>42</v>
      </c>
    </row>
    <row r="568" spans="3:30" x14ac:dyDescent="0.25">
      <c r="C568" s="32" t="s">
        <v>104</v>
      </c>
      <c r="D568" s="32" t="s">
        <v>79</v>
      </c>
      <c r="E568" s="32" t="s">
        <v>1415</v>
      </c>
      <c r="F568">
        <v>1270</v>
      </c>
      <c r="G568" t="s">
        <v>1322</v>
      </c>
      <c r="H568" t="s">
        <v>1352</v>
      </c>
      <c r="I568" t="s">
        <v>1417</v>
      </c>
      <c r="K568" t="s">
        <v>427</v>
      </c>
      <c r="L568" t="s">
        <v>55</v>
      </c>
      <c r="M568" t="s">
        <v>36</v>
      </c>
      <c r="N568" s="8">
        <v>45470</v>
      </c>
      <c r="O568" s="8">
        <v>45838</v>
      </c>
      <c r="P568" s="8">
        <v>45838</v>
      </c>
      <c r="Q568" t="s">
        <v>47</v>
      </c>
      <c r="R568" t="s">
        <v>1403</v>
      </c>
      <c r="W568" t="s">
        <v>432</v>
      </c>
      <c r="X568" t="s">
        <v>307</v>
      </c>
      <c r="Y568" t="s">
        <v>391</v>
      </c>
      <c r="Z568" t="s">
        <v>391</v>
      </c>
      <c r="AC568" t="s">
        <v>41</v>
      </c>
      <c r="AD568" t="s">
        <v>42</v>
      </c>
    </row>
    <row r="569" spans="3:30" x14ac:dyDescent="0.25">
      <c r="C569" s="32" t="s">
        <v>28</v>
      </c>
      <c r="D569" s="32" t="s">
        <v>79</v>
      </c>
      <c r="E569" s="32" t="s">
        <v>1418</v>
      </c>
      <c r="F569">
        <v>1270</v>
      </c>
      <c r="G569" t="s">
        <v>1322</v>
      </c>
      <c r="H569" t="s">
        <v>1352</v>
      </c>
      <c r="I569" t="s">
        <v>1419</v>
      </c>
      <c r="K569" t="s">
        <v>427</v>
      </c>
      <c r="L569" t="s">
        <v>55</v>
      </c>
      <c r="M569" t="s">
        <v>36</v>
      </c>
      <c r="N569" s="8">
        <v>45470</v>
      </c>
      <c r="O569" s="8">
        <v>45869</v>
      </c>
      <c r="P569" s="8">
        <v>45869</v>
      </c>
      <c r="Q569" t="s">
        <v>47</v>
      </c>
      <c r="R569" t="s">
        <v>1403</v>
      </c>
      <c r="W569" t="s">
        <v>432</v>
      </c>
      <c r="X569" t="s">
        <v>1297</v>
      </c>
      <c r="Y569" t="s">
        <v>1008</v>
      </c>
      <c r="Z569" t="s">
        <v>1008</v>
      </c>
      <c r="AC569" t="s">
        <v>41</v>
      </c>
      <c r="AD569" t="s">
        <v>42</v>
      </c>
    </row>
    <row r="570" spans="3:30" x14ac:dyDescent="0.25">
      <c r="C570" s="32" t="s">
        <v>104</v>
      </c>
      <c r="D570" s="32" t="s">
        <v>105</v>
      </c>
      <c r="F570">
        <v>1270</v>
      </c>
      <c r="G570" t="s">
        <v>1322</v>
      </c>
      <c r="H570" t="s">
        <v>1352</v>
      </c>
      <c r="I570" t="s">
        <v>1420</v>
      </c>
      <c r="K570" t="s">
        <v>427</v>
      </c>
      <c r="L570" t="s">
        <v>55</v>
      </c>
      <c r="M570" t="s">
        <v>36</v>
      </c>
      <c r="N570" s="8">
        <v>45470</v>
      </c>
      <c r="O570" s="8">
        <v>45869</v>
      </c>
      <c r="P570" s="8">
        <v>45869</v>
      </c>
      <c r="Q570" t="s">
        <v>47</v>
      </c>
      <c r="R570" t="s">
        <v>483</v>
      </c>
      <c r="W570" t="s">
        <v>1056</v>
      </c>
      <c r="X570" t="s">
        <v>1421</v>
      </c>
      <c r="Y570" t="s">
        <v>1008</v>
      </c>
      <c r="Z570" t="s">
        <v>1008</v>
      </c>
      <c r="AC570" t="s">
        <v>41</v>
      </c>
      <c r="AD570" t="s">
        <v>42</v>
      </c>
    </row>
    <row r="571" spans="3:30" x14ac:dyDescent="0.25">
      <c r="C571" s="32" t="s">
        <v>28</v>
      </c>
      <c r="D571" s="32" t="s">
        <v>749</v>
      </c>
      <c r="E571" s="32" t="s">
        <v>1386</v>
      </c>
      <c r="F571">
        <v>1270</v>
      </c>
      <c r="G571" t="s">
        <v>1322</v>
      </c>
      <c r="H571" t="s">
        <v>1352</v>
      </c>
      <c r="I571" t="s">
        <v>1422</v>
      </c>
      <c r="K571" t="s">
        <v>427</v>
      </c>
      <c r="L571" t="s">
        <v>55</v>
      </c>
      <c r="M571" t="s">
        <v>36</v>
      </c>
      <c r="N571" s="8">
        <v>45470</v>
      </c>
      <c r="O571" s="8">
        <v>46022</v>
      </c>
      <c r="P571" s="8">
        <v>46022</v>
      </c>
      <c r="Q571" t="s">
        <v>127</v>
      </c>
      <c r="R571" t="s">
        <v>1358</v>
      </c>
      <c r="W571" t="s">
        <v>56</v>
      </c>
      <c r="Y571" t="s">
        <v>872</v>
      </c>
      <c r="Z571" t="s">
        <v>872</v>
      </c>
      <c r="AC571" t="s">
        <v>41</v>
      </c>
      <c r="AD571" t="s">
        <v>42</v>
      </c>
    </row>
    <row r="572" spans="3:30" x14ac:dyDescent="0.25">
      <c r="F572">
        <v>1270</v>
      </c>
      <c r="G572" t="s">
        <v>1322</v>
      </c>
      <c r="H572" t="s">
        <v>1352</v>
      </c>
      <c r="I572" t="s">
        <v>1423</v>
      </c>
      <c r="K572" t="s">
        <v>427</v>
      </c>
      <c r="L572" t="s">
        <v>55</v>
      </c>
      <c r="M572" t="s">
        <v>36</v>
      </c>
      <c r="N572" s="8">
        <v>45470</v>
      </c>
      <c r="O572" s="8">
        <v>46022</v>
      </c>
      <c r="P572" s="8">
        <v>46022</v>
      </c>
      <c r="Q572" t="s">
        <v>47</v>
      </c>
      <c r="R572" t="s">
        <v>483</v>
      </c>
      <c r="W572" t="s">
        <v>1056</v>
      </c>
      <c r="X572" t="s">
        <v>313</v>
      </c>
      <c r="Y572" t="s">
        <v>872</v>
      </c>
      <c r="Z572" t="s">
        <v>872</v>
      </c>
      <c r="AC572" t="s">
        <v>41</v>
      </c>
      <c r="AD572" t="s">
        <v>42</v>
      </c>
    </row>
    <row r="573" spans="3:30" x14ac:dyDescent="0.25">
      <c r="C573" s="32" t="s">
        <v>43</v>
      </c>
      <c r="D573" s="32" t="s">
        <v>79</v>
      </c>
      <c r="E573" s="32" t="s">
        <v>1424</v>
      </c>
      <c r="F573">
        <v>1270</v>
      </c>
      <c r="G573" t="s">
        <v>1322</v>
      </c>
      <c r="H573" t="s">
        <v>1352</v>
      </c>
      <c r="I573" t="s">
        <v>1425</v>
      </c>
      <c r="K573" t="s">
        <v>427</v>
      </c>
      <c r="L573" t="s">
        <v>55</v>
      </c>
      <c r="M573" t="s">
        <v>36</v>
      </c>
      <c r="N573" s="8">
        <v>45470</v>
      </c>
      <c r="O573" s="8">
        <v>46022</v>
      </c>
      <c r="P573" s="8">
        <v>46022</v>
      </c>
      <c r="Q573" t="s">
        <v>37</v>
      </c>
      <c r="R573" t="s">
        <v>1358</v>
      </c>
      <c r="S573" t="s">
        <v>1426</v>
      </c>
      <c r="T573" t="s">
        <v>1427</v>
      </c>
      <c r="W573" t="s">
        <v>56</v>
      </c>
      <c r="X573" t="s">
        <v>341</v>
      </c>
      <c r="Y573" t="s">
        <v>872</v>
      </c>
      <c r="Z573" t="s">
        <v>872</v>
      </c>
      <c r="AC573" t="s">
        <v>41</v>
      </c>
      <c r="AD573" t="s">
        <v>42</v>
      </c>
    </row>
    <row r="574" spans="3:30" x14ac:dyDescent="0.25">
      <c r="C574" s="32" t="s">
        <v>795</v>
      </c>
      <c r="D574" s="32" t="s">
        <v>749</v>
      </c>
      <c r="E574" s="32" t="s">
        <v>1428</v>
      </c>
      <c r="F574">
        <v>1270</v>
      </c>
      <c r="G574" t="s">
        <v>1322</v>
      </c>
      <c r="H574" t="s">
        <v>1352</v>
      </c>
      <c r="I574" t="s">
        <v>1429</v>
      </c>
      <c r="K574" t="s">
        <v>427</v>
      </c>
      <c r="L574" t="s">
        <v>55</v>
      </c>
      <c r="M574" t="s">
        <v>36</v>
      </c>
      <c r="N574" s="8">
        <v>45470</v>
      </c>
      <c r="O574" s="8">
        <v>46022</v>
      </c>
      <c r="P574" s="8">
        <v>46022</v>
      </c>
      <c r="Q574" t="s">
        <v>127</v>
      </c>
      <c r="R574" t="s">
        <v>1358</v>
      </c>
      <c r="S574" t="s">
        <v>1430</v>
      </c>
      <c r="T574" t="s">
        <v>1431</v>
      </c>
      <c r="U574" t="s">
        <v>87</v>
      </c>
      <c r="W574" t="s">
        <v>56</v>
      </c>
      <c r="Y574" t="s">
        <v>872</v>
      </c>
      <c r="Z574" t="s">
        <v>872</v>
      </c>
      <c r="AC574" t="s">
        <v>41</v>
      </c>
      <c r="AD574" t="s">
        <v>42</v>
      </c>
    </row>
    <row r="575" spans="3:30" x14ac:dyDescent="0.25">
      <c r="C575" s="32" t="s">
        <v>43</v>
      </c>
      <c r="D575" s="32" t="s">
        <v>79</v>
      </c>
      <c r="E575" s="32" t="s">
        <v>1424</v>
      </c>
      <c r="F575">
        <v>1270</v>
      </c>
      <c r="G575" t="s">
        <v>1322</v>
      </c>
      <c r="H575" t="s">
        <v>1352</v>
      </c>
      <c r="I575" t="s">
        <v>1432</v>
      </c>
      <c r="K575" t="s">
        <v>427</v>
      </c>
      <c r="L575" t="s">
        <v>55</v>
      </c>
      <c r="M575" t="s">
        <v>36</v>
      </c>
      <c r="N575" s="8">
        <v>45470</v>
      </c>
      <c r="O575" s="8">
        <v>46022</v>
      </c>
      <c r="P575" s="8">
        <v>46022</v>
      </c>
      <c r="Q575" t="s">
        <v>37</v>
      </c>
      <c r="R575" t="s">
        <v>1358</v>
      </c>
      <c r="S575" t="s">
        <v>1433</v>
      </c>
      <c r="T575" t="s">
        <v>1434</v>
      </c>
      <c r="W575" t="s">
        <v>56</v>
      </c>
      <c r="X575" t="s">
        <v>492</v>
      </c>
      <c r="Y575" t="s">
        <v>872</v>
      </c>
      <c r="Z575" t="s">
        <v>872</v>
      </c>
      <c r="AC575" t="s">
        <v>41</v>
      </c>
      <c r="AD575" t="s">
        <v>42</v>
      </c>
    </row>
    <row r="576" spans="3:30" x14ac:dyDescent="0.25">
      <c r="C576" s="32" t="s">
        <v>28</v>
      </c>
      <c r="D576" s="32" t="s">
        <v>79</v>
      </c>
      <c r="E576" s="32" t="s">
        <v>1424</v>
      </c>
      <c r="F576">
        <v>1270</v>
      </c>
      <c r="G576" t="s">
        <v>1322</v>
      </c>
      <c r="H576" t="s">
        <v>1352</v>
      </c>
      <c r="I576" t="s">
        <v>1435</v>
      </c>
      <c r="K576" t="s">
        <v>427</v>
      </c>
      <c r="L576" t="s">
        <v>55</v>
      </c>
      <c r="M576" t="s">
        <v>36</v>
      </c>
      <c r="N576" s="8">
        <v>45470</v>
      </c>
      <c r="O576" s="8">
        <v>46022</v>
      </c>
      <c r="P576" s="8">
        <v>46022</v>
      </c>
      <c r="Q576" t="s">
        <v>47</v>
      </c>
      <c r="R576" t="s">
        <v>1403</v>
      </c>
      <c r="W576" t="s">
        <v>432</v>
      </c>
      <c r="X576" t="s">
        <v>505</v>
      </c>
      <c r="Y576" t="s">
        <v>872</v>
      </c>
      <c r="Z576" t="s">
        <v>872</v>
      </c>
      <c r="AC576" t="s">
        <v>41</v>
      </c>
      <c r="AD576" t="s">
        <v>42</v>
      </c>
    </row>
    <row r="577" spans="3:30" x14ac:dyDescent="0.25">
      <c r="C577" s="32" t="s">
        <v>43</v>
      </c>
      <c r="D577" s="32" t="s">
        <v>79</v>
      </c>
      <c r="E577" s="32" t="s">
        <v>1424</v>
      </c>
      <c r="F577">
        <v>1270</v>
      </c>
      <c r="G577" t="s">
        <v>1322</v>
      </c>
      <c r="H577" t="s">
        <v>1352</v>
      </c>
      <c r="I577" t="s">
        <v>1436</v>
      </c>
      <c r="K577" t="s">
        <v>427</v>
      </c>
      <c r="L577" t="s">
        <v>55</v>
      </c>
      <c r="M577" t="s">
        <v>36</v>
      </c>
      <c r="N577" s="8">
        <v>45470</v>
      </c>
      <c r="O577" s="8">
        <v>46022</v>
      </c>
      <c r="P577" s="8">
        <v>46022</v>
      </c>
      <c r="Q577" t="s">
        <v>127</v>
      </c>
      <c r="R577" t="s">
        <v>1358</v>
      </c>
      <c r="S577" t="s">
        <v>1437</v>
      </c>
      <c r="T577" t="s">
        <v>1438</v>
      </c>
      <c r="U577" t="s">
        <v>40</v>
      </c>
      <c r="W577" t="s">
        <v>56</v>
      </c>
      <c r="X577" t="s">
        <v>488</v>
      </c>
      <c r="Y577" t="s">
        <v>872</v>
      </c>
      <c r="Z577" t="s">
        <v>872</v>
      </c>
      <c r="AC577" t="s">
        <v>41</v>
      </c>
      <c r="AD577" t="s">
        <v>42</v>
      </c>
    </row>
    <row r="578" spans="3:30" x14ac:dyDescent="0.25">
      <c r="C578" s="32" t="s">
        <v>28</v>
      </c>
      <c r="D578" s="32" t="s">
        <v>79</v>
      </c>
      <c r="E578" s="32" t="s">
        <v>1424</v>
      </c>
      <c r="F578">
        <v>1270</v>
      </c>
      <c r="G578" t="s">
        <v>1322</v>
      </c>
      <c r="H578" t="s">
        <v>1352</v>
      </c>
      <c r="I578" t="s">
        <v>1439</v>
      </c>
      <c r="K578" t="s">
        <v>427</v>
      </c>
      <c r="L578" t="s">
        <v>55</v>
      </c>
      <c r="M578" t="s">
        <v>36</v>
      </c>
      <c r="N578" s="8">
        <v>45470</v>
      </c>
      <c r="O578" s="8">
        <v>46022</v>
      </c>
      <c r="P578" s="8">
        <v>46022</v>
      </c>
      <c r="Q578" t="s">
        <v>127</v>
      </c>
      <c r="R578" t="s">
        <v>1365</v>
      </c>
      <c r="W578" t="s">
        <v>448</v>
      </c>
      <c r="Y578" t="s">
        <v>872</v>
      </c>
      <c r="Z578" t="s">
        <v>872</v>
      </c>
      <c r="AC578" t="s">
        <v>41</v>
      </c>
      <c r="AD578" t="s">
        <v>42</v>
      </c>
    </row>
    <row r="579" spans="3:30" x14ac:dyDescent="0.25">
      <c r="C579" s="32" t="s">
        <v>28</v>
      </c>
      <c r="D579" s="32" t="s">
        <v>79</v>
      </c>
      <c r="E579" s="32" t="s">
        <v>1424</v>
      </c>
      <c r="F579">
        <v>1270</v>
      </c>
      <c r="G579" t="s">
        <v>1322</v>
      </c>
      <c r="H579" t="s">
        <v>1352</v>
      </c>
      <c r="I579" t="s">
        <v>1440</v>
      </c>
      <c r="K579" t="s">
        <v>427</v>
      </c>
      <c r="L579" t="s">
        <v>55</v>
      </c>
      <c r="M579" t="s">
        <v>36</v>
      </c>
      <c r="N579" s="8">
        <v>45470</v>
      </c>
      <c r="O579" s="8">
        <v>46022</v>
      </c>
      <c r="P579" s="8">
        <v>46022</v>
      </c>
      <c r="Q579" t="s">
        <v>47</v>
      </c>
      <c r="R579" t="s">
        <v>483</v>
      </c>
      <c r="W579" t="s">
        <v>1056</v>
      </c>
      <c r="X579" t="s">
        <v>953</v>
      </c>
      <c r="Y579" t="s">
        <v>872</v>
      </c>
      <c r="Z579" t="s">
        <v>872</v>
      </c>
      <c r="AC579" t="s">
        <v>41</v>
      </c>
      <c r="AD579" t="s">
        <v>42</v>
      </c>
    </row>
    <row r="580" spans="3:30" x14ac:dyDescent="0.25">
      <c r="C580" s="32" t="s">
        <v>28</v>
      </c>
      <c r="D580" s="32" t="s">
        <v>79</v>
      </c>
      <c r="E580" s="32" t="s">
        <v>1424</v>
      </c>
      <c r="F580">
        <v>1270</v>
      </c>
      <c r="G580" t="s">
        <v>1322</v>
      </c>
      <c r="H580" t="s">
        <v>1352</v>
      </c>
      <c r="I580" t="s">
        <v>1441</v>
      </c>
      <c r="K580" t="s">
        <v>427</v>
      </c>
      <c r="L580" t="s">
        <v>55</v>
      </c>
      <c r="M580" t="s">
        <v>36</v>
      </c>
      <c r="N580" s="8">
        <v>45470</v>
      </c>
      <c r="O580" s="8">
        <v>45869</v>
      </c>
      <c r="P580" s="8">
        <v>45869</v>
      </c>
      <c r="Q580" t="s">
        <v>47</v>
      </c>
      <c r="R580" t="s">
        <v>1403</v>
      </c>
      <c r="W580" t="s">
        <v>432</v>
      </c>
      <c r="X580" t="s">
        <v>399</v>
      </c>
      <c r="Y580" t="s">
        <v>1008</v>
      </c>
      <c r="Z580" t="s">
        <v>1008</v>
      </c>
      <c r="AC580" t="s">
        <v>41</v>
      </c>
      <c r="AD580" t="s">
        <v>42</v>
      </c>
    </row>
    <row r="581" spans="3:30" x14ac:dyDescent="0.25">
      <c r="C581" s="32" t="s">
        <v>28</v>
      </c>
      <c r="D581" s="32" t="s">
        <v>79</v>
      </c>
      <c r="E581" s="32" t="s">
        <v>1424</v>
      </c>
      <c r="F581">
        <v>1270</v>
      </c>
      <c r="G581" t="s">
        <v>1322</v>
      </c>
      <c r="H581" t="s">
        <v>1352</v>
      </c>
      <c r="I581" t="s">
        <v>1442</v>
      </c>
      <c r="K581" t="s">
        <v>427</v>
      </c>
      <c r="L581" t="s">
        <v>55</v>
      </c>
      <c r="M581" t="s">
        <v>36</v>
      </c>
      <c r="N581" s="8">
        <v>45470</v>
      </c>
      <c r="O581" s="8">
        <v>46022</v>
      </c>
      <c r="P581" s="8">
        <v>46022</v>
      </c>
      <c r="Q581" t="s">
        <v>127</v>
      </c>
      <c r="R581" t="s">
        <v>1358</v>
      </c>
      <c r="W581" t="s">
        <v>56</v>
      </c>
      <c r="Y581" t="s">
        <v>872</v>
      </c>
      <c r="Z581" t="s">
        <v>872</v>
      </c>
      <c r="AC581" t="s">
        <v>41</v>
      </c>
      <c r="AD581" t="s">
        <v>42</v>
      </c>
    </row>
    <row r="582" spans="3:30" x14ac:dyDescent="0.25">
      <c r="C582" s="32" t="s">
        <v>28</v>
      </c>
      <c r="D582" s="32" t="s">
        <v>79</v>
      </c>
      <c r="E582" s="32" t="s">
        <v>1424</v>
      </c>
      <c r="F582">
        <v>1270</v>
      </c>
      <c r="G582" t="s">
        <v>1322</v>
      </c>
      <c r="H582" t="s">
        <v>1352</v>
      </c>
      <c r="I582" t="s">
        <v>1443</v>
      </c>
      <c r="K582" t="s">
        <v>427</v>
      </c>
      <c r="L582" t="s">
        <v>55</v>
      </c>
      <c r="M582" t="s">
        <v>36</v>
      </c>
      <c r="N582" s="8">
        <v>45470</v>
      </c>
      <c r="O582" s="8">
        <v>45838</v>
      </c>
      <c r="P582" s="8">
        <v>45838</v>
      </c>
      <c r="Q582" t="s">
        <v>47</v>
      </c>
      <c r="R582" t="s">
        <v>483</v>
      </c>
      <c r="W582" t="s">
        <v>1056</v>
      </c>
      <c r="X582" t="s">
        <v>254</v>
      </c>
      <c r="Y582" t="s">
        <v>391</v>
      </c>
      <c r="Z582" t="s">
        <v>391</v>
      </c>
      <c r="AC582" t="s">
        <v>41</v>
      </c>
      <c r="AD582" t="s">
        <v>42</v>
      </c>
    </row>
    <row r="583" spans="3:30" x14ac:dyDescent="0.25">
      <c r="C583" s="32" t="s">
        <v>43</v>
      </c>
      <c r="D583" s="32" t="s">
        <v>79</v>
      </c>
      <c r="E583" s="32" t="s">
        <v>1424</v>
      </c>
      <c r="F583">
        <v>1270</v>
      </c>
      <c r="G583" t="s">
        <v>1322</v>
      </c>
      <c r="H583" t="s">
        <v>1352</v>
      </c>
      <c r="I583" t="s">
        <v>1444</v>
      </c>
      <c r="K583" t="s">
        <v>427</v>
      </c>
      <c r="L583" t="s">
        <v>55</v>
      </c>
      <c r="M583" t="s">
        <v>36</v>
      </c>
      <c r="N583" s="8">
        <v>45470</v>
      </c>
      <c r="O583" s="8">
        <v>46022</v>
      </c>
      <c r="P583" s="8">
        <v>46022</v>
      </c>
      <c r="Q583" t="s">
        <v>127</v>
      </c>
      <c r="R583" t="s">
        <v>1358</v>
      </c>
      <c r="S583" t="s">
        <v>1445</v>
      </c>
      <c r="T583" t="s">
        <v>1446</v>
      </c>
      <c r="W583" t="s">
        <v>56</v>
      </c>
      <c r="X583" t="s">
        <v>39</v>
      </c>
      <c r="Y583" t="s">
        <v>872</v>
      </c>
      <c r="Z583" t="s">
        <v>872</v>
      </c>
      <c r="AC583" t="s">
        <v>41</v>
      </c>
      <c r="AD583" t="s">
        <v>42</v>
      </c>
    </row>
    <row r="584" spans="3:30" x14ac:dyDescent="0.25">
      <c r="C584" s="32" t="s">
        <v>28</v>
      </c>
      <c r="D584" s="32" t="s">
        <v>79</v>
      </c>
      <c r="E584" s="32" t="s">
        <v>1424</v>
      </c>
      <c r="F584">
        <v>1270</v>
      </c>
      <c r="G584" t="s">
        <v>1322</v>
      </c>
      <c r="H584" t="s">
        <v>1352</v>
      </c>
      <c r="I584" t="s">
        <v>1447</v>
      </c>
      <c r="K584" t="s">
        <v>427</v>
      </c>
      <c r="L584" t="s">
        <v>55</v>
      </c>
      <c r="M584" t="s">
        <v>36</v>
      </c>
      <c r="N584" s="8">
        <v>45470</v>
      </c>
      <c r="O584" s="8">
        <v>45838</v>
      </c>
      <c r="P584" s="8">
        <v>45838</v>
      </c>
      <c r="Q584" t="s">
        <v>47</v>
      </c>
      <c r="R584" t="s">
        <v>483</v>
      </c>
      <c r="W584" t="s">
        <v>1056</v>
      </c>
      <c r="X584" t="s">
        <v>1421</v>
      </c>
      <c r="Y584" t="s">
        <v>391</v>
      </c>
      <c r="Z584" t="s">
        <v>391</v>
      </c>
      <c r="AC584" t="s">
        <v>41</v>
      </c>
      <c r="AD584" t="s">
        <v>42</v>
      </c>
    </row>
    <row r="585" spans="3:30" x14ac:dyDescent="0.25">
      <c r="C585" s="32" t="s">
        <v>43</v>
      </c>
      <c r="D585" s="32" t="s">
        <v>79</v>
      </c>
      <c r="E585" s="32" t="s">
        <v>1424</v>
      </c>
      <c r="F585">
        <v>1270</v>
      </c>
      <c r="G585" t="s">
        <v>1322</v>
      </c>
      <c r="H585" t="s">
        <v>1352</v>
      </c>
      <c r="I585" t="s">
        <v>1448</v>
      </c>
      <c r="K585" t="s">
        <v>427</v>
      </c>
      <c r="L585" t="s">
        <v>55</v>
      </c>
      <c r="M585" t="s">
        <v>36</v>
      </c>
      <c r="N585" s="8">
        <v>45470</v>
      </c>
      <c r="O585" s="8"/>
      <c r="P585" s="8"/>
      <c r="Q585" t="s">
        <v>127</v>
      </c>
      <c r="R585" t="s">
        <v>1358</v>
      </c>
      <c r="S585" t="s">
        <v>1449</v>
      </c>
      <c r="T585" t="s">
        <v>1450</v>
      </c>
      <c r="W585" t="s">
        <v>56</v>
      </c>
      <c r="X585" t="s">
        <v>492</v>
      </c>
      <c r="AC585" t="s">
        <v>41</v>
      </c>
      <c r="AD585" t="s">
        <v>42</v>
      </c>
    </row>
    <row r="586" spans="3:30" x14ac:dyDescent="0.25">
      <c r="C586" s="32" t="s">
        <v>28</v>
      </c>
      <c r="D586" s="32" t="s">
        <v>79</v>
      </c>
      <c r="E586" s="32" t="s">
        <v>1424</v>
      </c>
      <c r="F586">
        <v>1270</v>
      </c>
      <c r="G586" t="s">
        <v>1322</v>
      </c>
      <c r="H586" t="s">
        <v>1352</v>
      </c>
      <c r="I586" t="s">
        <v>1451</v>
      </c>
      <c r="K586" t="s">
        <v>427</v>
      </c>
      <c r="L586" t="s">
        <v>55</v>
      </c>
      <c r="M586" t="s">
        <v>36</v>
      </c>
      <c r="N586" s="8">
        <v>45470</v>
      </c>
      <c r="O586" s="8">
        <v>46022</v>
      </c>
      <c r="P586" s="8">
        <v>46022</v>
      </c>
      <c r="Q586" t="s">
        <v>127</v>
      </c>
      <c r="R586" t="s">
        <v>1358</v>
      </c>
      <c r="W586" t="s">
        <v>56</v>
      </c>
      <c r="Y586" t="s">
        <v>872</v>
      </c>
      <c r="Z586" t="s">
        <v>872</v>
      </c>
      <c r="AC586" t="s">
        <v>41</v>
      </c>
      <c r="AD586" t="s">
        <v>42</v>
      </c>
    </row>
    <row r="587" spans="3:30" x14ac:dyDescent="0.25">
      <c r="C587" s="32" t="s">
        <v>43</v>
      </c>
      <c r="D587" s="32" t="s">
        <v>79</v>
      </c>
      <c r="E587" s="32" t="s">
        <v>1424</v>
      </c>
      <c r="F587">
        <v>1270</v>
      </c>
      <c r="G587" t="s">
        <v>1322</v>
      </c>
      <c r="H587" t="s">
        <v>1352</v>
      </c>
      <c r="I587" t="s">
        <v>1452</v>
      </c>
      <c r="K587" t="s">
        <v>427</v>
      </c>
      <c r="L587" t="s">
        <v>55</v>
      </c>
      <c r="M587" t="s">
        <v>36</v>
      </c>
      <c r="N587" s="8">
        <v>45470</v>
      </c>
      <c r="O587" s="8">
        <v>46022</v>
      </c>
      <c r="P587" s="8">
        <v>46022</v>
      </c>
      <c r="Q587" t="s">
        <v>127</v>
      </c>
      <c r="R587" t="s">
        <v>1358</v>
      </c>
      <c r="S587" t="s">
        <v>1453</v>
      </c>
      <c r="T587" t="s">
        <v>1454</v>
      </c>
      <c r="W587" t="s">
        <v>56</v>
      </c>
      <c r="X587" t="s">
        <v>341</v>
      </c>
      <c r="Y587" t="s">
        <v>872</v>
      </c>
      <c r="Z587" t="s">
        <v>872</v>
      </c>
      <c r="AC587" t="s">
        <v>41</v>
      </c>
      <c r="AD587" t="s">
        <v>42</v>
      </c>
    </row>
    <row r="588" spans="3:30" x14ac:dyDescent="0.25">
      <c r="C588" s="32" t="s">
        <v>43</v>
      </c>
      <c r="D588" s="32" t="s">
        <v>79</v>
      </c>
      <c r="E588" s="48" t="s">
        <v>1424</v>
      </c>
      <c r="F588">
        <v>1270</v>
      </c>
      <c r="G588" t="s">
        <v>1322</v>
      </c>
      <c r="H588" t="s">
        <v>1352</v>
      </c>
      <c r="I588" t="s">
        <v>1455</v>
      </c>
      <c r="K588" t="s">
        <v>427</v>
      </c>
      <c r="L588" t="s">
        <v>55</v>
      </c>
      <c r="M588" t="s">
        <v>36</v>
      </c>
      <c r="N588" s="8">
        <v>45470</v>
      </c>
      <c r="O588" s="8">
        <v>46022</v>
      </c>
      <c r="P588" s="8">
        <v>46022</v>
      </c>
      <c r="Q588" t="s">
        <v>127</v>
      </c>
      <c r="R588" t="s">
        <v>1358</v>
      </c>
      <c r="S588" t="s">
        <v>1456</v>
      </c>
      <c r="T588" t="s">
        <v>1457</v>
      </c>
      <c r="W588" t="s">
        <v>56</v>
      </c>
      <c r="X588" t="s">
        <v>492</v>
      </c>
      <c r="Y588" t="s">
        <v>872</v>
      </c>
      <c r="Z588" t="s">
        <v>872</v>
      </c>
      <c r="AC588" t="s">
        <v>41</v>
      </c>
      <c r="AD588" t="s">
        <v>42</v>
      </c>
    </row>
    <row r="589" spans="3:30" x14ac:dyDescent="0.25">
      <c r="C589" s="32" t="s">
        <v>28</v>
      </c>
      <c r="D589" s="32" t="s">
        <v>79</v>
      </c>
      <c r="E589" s="32" t="s">
        <v>1424</v>
      </c>
      <c r="F589">
        <v>1270</v>
      </c>
      <c r="G589" t="s">
        <v>1322</v>
      </c>
      <c r="H589" t="s">
        <v>1352</v>
      </c>
      <c r="I589" t="s">
        <v>1458</v>
      </c>
      <c r="K589" t="s">
        <v>427</v>
      </c>
      <c r="L589" t="s">
        <v>55</v>
      </c>
      <c r="M589" t="s">
        <v>36</v>
      </c>
      <c r="N589" s="8">
        <v>45470</v>
      </c>
      <c r="O589" s="8">
        <v>46022</v>
      </c>
      <c r="P589" s="8">
        <v>46022</v>
      </c>
      <c r="Q589" t="s">
        <v>47</v>
      </c>
      <c r="R589" t="s">
        <v>483</v>
      </c>
      <c r="W589" t="s">
        <v>1056</v>
      </c>
      <c r="X589" t="s">
        <v>378</v>
      </c>
      <c r="Y589" t="s">
        <v>872</v>
      </c>
      <c r="Z589" t="s">
        <v>872</v>
      </c>
      <c r="AC589" t="s">
        <v>41</v>
      </c>
      <c r="AD589" t="s">
        <v>42</v>
      </c>
    </row>
    <row r="590" spans="3:30" x14ac:dyDescent="0.25">
      <c r="C590" s="32" t="s">
        <v>28</v>
      </c>
      <c r="D590" s="32" t="s">
        <v>79</v>
      </c>
      <c r="E590" s="32" t="s">
        <v>1424</v>
      </c>
      <c r="F590">
        <v>1270</v>
      </c>
      <c r="G590" t="s">
        <v>1322</v>
      </c>
      <c r="H590" t="s">
        <v>1352</v>
      </c>
      <c r="I590" t="s">
        <v>1459</v>
      </c>
      <c r="K590" t="s">
        <v>427</v>
      </c>
      <c r="L590" t="s">
        <v>55</v>
      </c>
      <c r="M590" t="s">
        <v>36</v>
      </c>
      <c r="N590" s="8">
        <v>45470</v>
      </c>
      <c r="O590" s="8">
        <v>46022</v>
      </c>
      <c r="P590" s="8">
        <v>46022</v>
      </c>
      <c r="Q590" t="s">
        <v>47</v>
      </c>
      <c r="Y590" t="s">
        <v>872</v>
      </c>
      <c r="Z590" t="s">
        <v>872</v>
      </c>
      <c r="AC590" t="s">
        <v>41</v>
      </c>
      <c r="AD590" t="s">
        <v>42</v>
      </c>
    </row>
    <row r="591" spans="3:30" x14ac:dyDescent="0.25">
      <c r="C591" s="32" t="s">
        <v>28</v>
      </c>
      <c r="D591" s="32" t="s">
        <v>79</v>
      </c>
      <c r="E591" s="32" t="s">
        <v>1424</v>
      </c>
      <c r="F591">
        <v>1270</v>
      </c>
      <c r="G591" t="s">
        <v>1322</v>
      </c>
      <c r="H591" t="s">
        <v>1352</v>
      </c>
      <c r="I591" t="s">
        <v>1460</v>
      </c>
      <c r="K591" t="s">
        <v>427</v>
      </c>
      <c r="L591" t="s">
        <v>55</v>
      </c>
      <c r="M591" t="s">
        <v>36</v>
      </c>
      <c r="N591" s="8">
        <v>45470</v>
      </c>
      <c r="O591" s="8">
        <v>46022</v>
      </c>
      <c r="P591" s="8">
        <v>46022</v>
      </c>
      <c r="Q591" t="s">
        <v>127</v>
      </c>
      <c r="R591" t="s">
        <v>1358</v>
      </c>
      <c r="W591" t="s">
        <v>56</v>
      </c>
      <c r="Y591" t="s">
        <v>872</v>
      </c>
      <c r="Z591" t="s">
        <v>872</v>
      </c>
      <c r="AC591" t="s">
        <v>41</v>
      </c>
      <c r="AD591" t="s">
        <v>42</v>
      </c>
    </row>
    <row r="592" spans="3:30" x14ac:dyDescent="0.25">
      <c r="C592" s="32" t="s">
        <v>28</v>
      </c>
      <c r="D592" s="32" t="s">
        <v>79</v>
      </c>
      <c r="E592" s="32" t="s">
        <v>1424</v>
      </c>
      <c r="F592">
        <v>1270</v>
      </c>
      <c r="G592" t="s">
        <v>1322</v>
      </c>
      <c r="H592" t="s">
        <v>1352</v>
      </c>
      <c r="I592" t="s">
        <v>1461</v>
      </c>
      <c r="K592" t="s">
        <v>427</v>
      </c>
      <c r="L592" t="s">
        <v>55</v>
      </c>
      <c r="M592" t="s">
        <v>36</v>
      </c>
      <c r="N592" s="8">
        <v>45470</v>
      </c>
      <c r="O592" s="8">
        <v>46022</v>
      </c>
      <c r="P592" s="8">
        <v>46022</v>
      </c>
      <c r="Q592" t="s">
        <v>127</v>
      </c>
      <c r="R592" t="s">
        <v>1358</v>
      </c>
      <c r="W592" t="s">
        <v>56</v>
      </c>
      <c r="Y592" t="s">
        <v>872</v>
      </c>
      <c r="Z592" t="s">
        <v>872</v>
      </c>
      <c r="AC592" t="s">
        <v>41</v>
      </c>
      <c r="AD592" t="s">
        <v>42</v>
      </c>
    </row>
    <row r="593" spans="3:30" x14ac:dyDescent="0.25">
      <c r="C593" s="32" t="s">
        <v>43</v>
      </c>
      <c r="D593" s="32" t="s">
        <v>79</v>
      </c>
      <c r="E593" s="32" t="s">
        <v>1424</v>
      </c>
      <c r="F593">
        <v>1270</v>
      </c>
      <c r="G593" t="s">
        <v>1322</v>
      </c>
      <c r="H593" t="s">
        <v>1352</v>
      </c>
      <c r="I593" t="s">
        <v>1462</v>
      </c>
      <c r="K593" t="s">
        <v>427</v>
      </c>
      <c r="L593" t="s">
        <v>55</v>
      </c>
      <c r="M593" t="s">
        <v>36</v>
      </c>
      <c r="N593" s="8">
        <v>45470</v>
      </c>
      <c r="O593" s="8">
        <v>46022</v>
      </c>
      <c r="P593" s="8">
        <v>46022</v>
      </c>
      <c r="Q593" t="s">
        <v>127</v>
      </c>
      <c r="R593" t="s">
        <v>1358</v>
      </c>
      <c r="S593" t="s">
        <v>1463</v>
      </c>
      <c r="T593" t="s">
        <v>1464</v>
      </c>
      <c r="W593" t="s">
        <v>56</v>
      </c>
      <c r="X593" t="s">
        <v>59</v>
      </c>
      <c r="Y593" t="s">
        <v>872</v>
      </c>
      <c r="Z593" t="s">
        <v>872</v>
      </c>
      <c r="AC593" t="s">
        <v>41</v>
      </c>
      <c r="AD593" t="s">
        <v>42</v>
      </c>
    </row>
    <row r="594" spans="3:30" x14ac:dyDescent="0.25">
      <c r="C594" s="32" t="s">
        <v>43</v>
      </c>
      <c r="D594" s="32" t="s">
        <v>79</v>
      </c>
      <c r="E594" s="32" t="s">
        <v>1424</v>
      </c>
      <c r="F594">
        <v>1270</v>
      </c>
      <c r="G594" t="s">
        <v>1322</v>
      </c>
      <c r="H594" t="s">
        <v>1352</v>
      </c>
      <c r="I594" t="s">
        <v>1465</v>
      </c>
      <c r="K594" t="s">
        <v>427</v>
      </c>
      <c r="L594" t="s">
        <v>55</v>
      </c>
      <c r="M594" t="s">
        <v>36</v>
      </c>
      <c r="N594" s="8">
        <v>45470</v>
      </c>
      <c r="O594" s="8">
        <v>46022</v>
      </c>
      <c r="P594" s="8">
        <v>46022</v>
      </c>
      <c r="Q594" t="s">
        <v>127</v>
      </c>
      <c r="R594" t="s">
        <v>1358</v>
      </c>
      <c r="S594" t="s">
        <v>1466</v>
      </c>
      <c r="T594" t="s">
        <v>1467</v>
      </c>
      <c r="U594" t="s">
        <v>40</v>
      </c>
      <c r="W594" t="s">
        <v>56</v>
      </c>
      <c r="X594" t="s">
        <v>488</v>
      </c>
      <c r="Y594" t="s">
        <v>872</v>
      </c>
      <c r="Z594" t="s">
        <v>872</v>
      </c>
      <c r="AC594" t="s">
        <v>41</v>
      </c>
      <c r="AD594" t="s">
        <v>42</v>
      </c>
    </row>
    <row r="595" spans="3:30" x14ac:dyDescent="0.25">
      <c r="C595" s="32" t="s">
        <v>71</v>
      </c>
      <c r="D595" s="32" t="s">
        <v>44</v>
      </c>
      <c r="E595" s="32" t="s">
        <v>1468</v>
      </c>
      <c r="F595">
        <v>-528</v>
      </c>
      <c r="G595" t="s">
        <v>1469</v>
      </c>
      <c r="H595" t="s">
        <v>1470</v>
      </c>
      <c r="I595" t="s">
        <v>1471</v>
      </c>
      <c r="J595" t="s">
        <v>1472</v>
      </c>
      <c r="K595" t="s">
        <v>229</v>
      </c>
      <c r="L595" t="s">
        <v>35</v>
      </c>
      <c r="M595" t="s">
        <v>276</v>
      </c>
      <c r="N595" s="8">
        <v>45554</v>
      </c>
      <c r="O595" s="8">
        <v>45814</v>
      </c>
      <c r="P595" s="8"/>
      <c r="Q595" t="s">
        <v>64</v>
      </c>
      <c r="W595" t="s">
        <v>1473</v>
      </c>
      <c r="Z595" t="s">
        <v>86</v>
      </c>
      <c r="AA595" t="s">
        <v>86</v>
      </c>
      <c r="AC595" t="s">
        <v>64</v>
      </c>
      <c r="AD595" t="s">
        <v>231</v>
      </c>
    </row>
    <row r="596" spans="3:30" x14ac:dyDescent="0.25">
      <c r="C596" s="32" t="s">
        <v>206</v>
      </c>
      <c r="D596" s="32" t="s">
        <v>72</v>
      </c>
      <c r="E596" s="32" t="s">
        <v>1474</v>
      </c>
      <c r="F596">
        <v>1750</v>
      </c>
      <c r="G596" t="s">
        <v>1475</v>
      </c>
      <c r="H596" t="s">
        <v>1476</v>
      </c>
      <c r="I596" t="s">
        <v>1477</v>
      </c>
      <c r="K596" t="s">
        <v>204</v>
      </c>
      <c r="L596" t="s">
        <v>35</v>
      </c>
      <c r="M596" t="s">
        <v>36</v>
      </c>
      <c r="N596" s="8">
        <v>45721</v>
      </c>
      <c r="O596" s="8">
        <v>45849</v>
      </c>
      <c r="P596" s="8">
        <v>45849</v>
      </c>
      <c r="Q596" t="s">
        <v>127</v>
      </c>
      <c r="R596" t="s">
        <v>1007</v>
      </c>
      <c r="X596" t="s">
        <v>1335</v>
      </c>
      <c r="Y596" t="s">
        <v>255</v>
      </c>
      <c r="Z596" t="s">
        <v>255</v>
      </c>
      <c r="AC596" t="s">
        <v>41</v>
      </c>
      <c r="AD596" t="s">
        <v>42</v>
      </c>
    </row>
    <row r="597" spans="3:30" x14ac:dyDescent="0.25">
      <c r="C597" s="32" t="s">
        <v>206</v>
      </c>
      <c r="D597" s="32" t="s">
        <v>72</v>
      </c>
      <c r="E597" s="32" t="s">
        <v>1474</v>
      </c>
      <c r="F597">
        <v>1815</v>
      </c>
      <c r="G597" t="s">
        <v>1475</v>
      </c>
      <c r="H597" t="s">
        <v>1478</v>
      </c>
      <c r="I597" t="s">
        <v>1479</v>
      </c>
      <c r="K597" t="s">
        <v>204</v>
      </c>
      <c r="L597" t="s">
        <v>35</v>
      </c>
      <c r="M597" t="s">
        <v>36</v>
      </c>
      <c r="N597" s="8">
        <v>45722</v>
      </c>
      <c r="O597" s="8">
        <v>45898</v>
      </c>
      <c r="P597" s="8">
        <v>45898</v>
      </c>
      <c r="Q597" t="s">
        <v>37</v>
      </c>
      <c r="Y597" t="s">
        <v>128</v>
      </c>
      <c r="Z597" t="s">
        <v>128</v>
      </c>
      <c r="AC597" t="s">
        <v>41</v>
      </c>
      <c r="AD597" t="s">
        <v>42</v>
      </c>
    </row>
    <row r="598" spans="3:30" x14ac:dyDescent="0.25">
      <c r="C598" s="32" t="s">
        <v>206</v>
      </c>
      <c r="D598" s="32" t="s">
        <v>72</v>
      </c>
      <c r="E598" s="32" t="s">
        <v>1474</v>
      </c>
      <c r="F598">
        <v>850</v>
      </c>
      <c r="G598" t="s">
        <v>1475</v>
      </c>
      <c r="H598" t="s">
        <v>1478</v>
      </c>
      <c r="I598" t="s">
        <v>1480</v>
      </c>
      <c r="K598" t="s">
        <v>204</v>
      </c>
      <c r="L598" t="s">
        <v>35</v>
      </c>
      <c r="M598" t="s">
        <v>36</v>
      </c>
      <c r="N598" s="8">
        <v>45722</v>
      </c>
      <c r="O598" s="8">
        <v>45863</v>
      </c>
      <c r="P598" s="8">
        <v>45863</v>
      </c>
      <c r="Q598" t="s">
        <v>47</v>
      </c>
      <c r="Y598" t="s">
        <v>475</v>
      </c>
      <c r="Z598" t="s">
        <v>475</v>
      </c>
      <c r="AB598" t="s">
        <v>1481</v>
      </c>
      <c r="AC598" t="s">
        <v>41</v>
      </c>
      <c r="AD598" t="s">
        <v>42</v>
      </c>
    </row>
    <row r="599" spans="3:30" x14ac:dyDescent="0.25">
      <c r="C599" s="32" t="s">
        <v>206</v>
      </c>
      <c r="D599" s="32" t="s">
        <v>72</v>
      </c>
      <c r="E599" s="32" t="s">
        <v>1474</v>
      </c>
      <c r="F599">
        <v>800</v>
      </c>
      <c r="G599" t="s">
        <v>1475</v>
      </c>
      <c r="H599" t="s">
        <v>1478</v>
      </c>
      <c r="I599" t="s">
        <v>1482</v>
      </c>
      <c r="K599" t="s">
        <v>204</v>
      </c>
      <c r="L599" t="s">
        <v>35</v>
      </c>
      <c r="M599" t="s">
        <v>36</v>
      </c>
      <c r="N599" s="8">
        <v>45722</v>
      </c>
      <c r="O599" s="8">
        <v>45863</v>
      </c>
      <c r="P599" s="8">
        <v>45863</v>
      </c>
      <c r="Q599" t="s">
        <v>47</v>
      </c>
      <c r="Y599" t="s">
        <v>475</v>
      </c>
      <c r="Z599" t="s">
        <v>475</v>
      </c>
      <c r="AB599" t="s">
        <v>1483</v>
      </c>
      <c r="AC599" t="s">
        <v>41</v>
      </c>
      <c r="AD599" t="s">
        <v>42</v>
      </c>
    </row>
    <row r="600" spans="3:30" x14ac:dyDescent="0.25">
      <c r="C600" s="32" t="s">
        <v>206</v>
      </c>
      <c r="D600" s="32" t="s">
        <v>72</v>
      </c>
      <c r="E600" s="32" t="s">
        <v>1474</v>
      </c>
      <c r="F600">
        <v>850</v>
      </c>
      <c r="G600" t="s">
        <v>1475</v>
      </c>
      <c r="H600" t="s">
        <v>1478</v>
      </c>
      <c r="I600" t="s">
        <v>1484</v>
      </c>
      <c r="K600" t="s">
        <v>204</v>
      </c>
      <c r="L600" t="s">
        <v>35</v>
      </c>
      <c r="M600" t="s">
        <v>36</v>
      </c>
      <c r="N600" s="8">
        <v>45722</v>
      </c>
      <c r="O600" s="8">
        <v>45863</v>
      </c>
      <c r="P600" s="8">
        <v>45863</v>
      </c>
      <c r="Q600" t="s">
        <v>47</v>
      </c>
      <c r="Y600" t="s">
        <v>475</v>
      </c>
      <c r="Z600" t="s">
        <v>475</v>
      </c>
      <c r="AB600" t="s">
        <v>1485</v>
      </c>
      <c r="AC600" t="s">
        <v>41</v>
      </c>
      <c r="AD600" t="s">
        <v>42</v>
      </c>
    </row>
    <row r="601" spans="3:30" x14ac:dyDescent="0.25">
      <c r="C601" s="32" t="s">
        <v>206</v>
      </c>
      <c r="D601" s="32" t="s">
        <v>72</v>
      </c>
      <c r="E601" s="32" t="s">
        <v>1474</v>
      </c>
      <c r="F601">
        <v>800</v>
      </c>
      <c r="G601" t="s">
        <v>1475</v>
      </c>
      <c r="H601" t="s">
        <v>1478</v>
      </c>
      <c r="I601" t="s">
        <v>1486</v>
      </c>
      <c r="K601" t="s">
        <v>204</v>
      </c>
      <c r="L601" t="s">
        <v>35</v>
      </c>
      <c r="M601" t="s">
        <v>36</v>
      </c>
      <c r="N601" s="8">
        <v>45722</v>
      </c>
      <c r="O601" s="8">
        <v>45863</v>
      </c>
      <c r="P601" s="8">
        <v>45863</v>
      </c>
      <c r="Q601" t="s">
        <v>47</v>
      </c>
      <c r="Y601" t="s">
        <v>475</v>
      </c>
      <c r="Z601" t="s">
        <v>475</v>
      </c>
      <c r="AB601" t="s">
        <v>1485</v>
      </c>
      <c r="AC601" t="s">
        <v>41</v>
      </c>
      <c r="AD601" t="s">
        <v>42</v>
      </c>
    </row>
    <row r="602" spans="3:30" x14ac:dyDescent="0.25">
      <c r="C602" s="32" t="s">
        <v>206</v>
      </c>
      <c r="D602" s="32" t="s">
        <v>72</v>
      </c>
      <c r="E602" s="32" t="s">
        <v>1474</v>
      </c>
      <c r="F602">
        <v>850</v>
      </c>
      <c r="G602" t="s">
        <v>1475</v>
      </c>
      <c r="H602" t="s">
        <v>1478</v>
      </c>
      <c r="I602" t="s">
        <v>1487</v>
      </c>
      <c r="K602" t="s">
        <v>204</v>
      </c>
      <c r="L602" t="s">
        <v>35</v>
      </c>
      <c r="M602" t="s">
        <v>36</v>
      </c>
      <c r="N602" s="8">
        <v>45722</v>
      </c>
      <c r="O602" s="8">
        <v>45842</v>
      </c>
      <c r="P602" s="8">
        <v>45842</v>
      </c>
      <c r="Q602" t="s">
        <v>47</v>
      </c>
      <c r="Y602" t="s">
        <v>112</v>
      </c>
      <c r="Z602" t="s">
        <v>112</v>
      </c>
      <c r="AB602" t="s">
        <v>1488</v>
      </c>
      <c r="AC602" t="s">
        <v>41</v>
      </c>
      <c r="AD602" t="s">
        <v>42</v>
      </c>
    </row>
    <row r="603" spans="3:30" x14ac:dyDescent="0.25">
      <c r="C603" s="32" t="s">
        <v>206</v>
      </c>
      <c r="D603" s="32" t="s">
        <v>72</v>
      </c>
      <c r="E603" s="32" t="s">
        <v>1474</v>
      </c>
      <c r="F603">
        <v>800</v>
      </c>
      <c r="G603" t="s">
        <v>1475</v>
      </c>
      <c r="H603" t="s">
        <v>1478</v>
      </c>
      <c r="I603" t="s">
        <v>1489</v>
      </c>
      <c r="K603" t="s">
        <v>204</v>
      </c>
      <c r="L603" t="s">
        <v>35</v>
      </c>
      <c r="M603" t="s">
        <v>36</v>
      </c>
      <c r="N603" s="8">
        <v>45722</v>
      </c>
      <c r="O603" s="8">
        <v>45842</v>
      </c>
      <c r="P603" s="8">
        <v>45842</v>
      </c>
      <c r="Q603" t="s">
        <v>47</v>
      </c>
      <c r="Y603" t="s">
        <v>112</v>
      </c>
      <c r="Z603" t="s">
        <v>112</v>
      </c>
      <c r="AB603" t="s">
        <v>1490</v>
      </c>
      <c r="AC603" t="s">
        <v>41</v>
      </c>
      <c r="AD603" t="s">
        <v>42</v>
      </c>
    </row>
    <row r="604" spans="3:30" x14ac:dyDescent="0.25">
      <c r="C604" s="32" t="s">
        <v>206</v>
      </c>
      <c r="D604" s="32" t="s">
        <v>72</v>
      </c>
      <c r="E604" s="32" t="s">
        <v>1474</v>
      </c>
      <c r="F604">
        <v>850</v>
      </c>
      <c r="G604" t="s">
        <v>1475</v>
      </c>
      <c r="H604" t="s">
        <v>1478</v>
      </c>
      <c r="I604" t="s">
        <v>1491</v>
      </c>
      <c r="K604" t="s">
        <v>204</v>
      </c>
      <c r="L604" t="s">
        <v>35</v>
      </c>
      <c r="M604" t="s">
        <v>36</v>
      </c>
      <c r="N604" s="8">
        <v>45722</v>
      </c>
      <c r="O604" s="8">
        <v>45842</v>
      </c>
      <c r="P604" s="8">
        <v>45842</v>
      </c>
      <c r="Q604" t="s">
        <v>47</v>
      </c>
      <c r="Y604" t="s">
        <v>112</v>
      </c>
      <c r="Z604" t="s">
        <v>112</v>
      </c>
      <c r="AB604" t="s">
        <v>1490</v>
      </c>
      <c r="AC604" t="s">
        <v>41</v>
      </c>
      <c r="AD604" t="s">
        <v>42</v>
      </c>
    </row>
    <row r="605" spans="3:30" x14ac:dyDescent="0.25">
      <c r="C605" s="32" t="s">
        <v>206</v>
      </c>
      <c r="D605" s="32" t="s">
        <v>72</v>
      </c>
      <c r="E605" s="32" t="s">
        <v>1474</v>
      </c>
      <c r="F605">
        <v>800</v>
      </c>
      <c r="G605" t="s">
        <v>1475</v>
      </c>
      <c r="H605" t="s">
        <v>1478</v>
      </c>
      <c r="I605" t="s">
        <v>1492</v>
      </c>
      <c r="K605" t="s">
        <v>204</v>
      </c>
      <c r="L605" t="s">
        <v>35</v>
      </c>
      <c r="M605" t="s">
        <v>36</v>
      </c>
      <c r="N605" s="8">
        <v>45722</v>
      </c>
      <c r="O605" s="8">
        <v>45842</v>
      </c>
      <c r="P605" s="8">
        <v>45842</v>
      </c>
      <c r="Q605" t="s">
        <v>47</v>
      </c>
      <c r="Y605" t="s">
        <v>112</v>
      </c>
      <c r="Z605" t="s">
        <v>112</v>
      </c>
      <c r="AB605" t="s">
        <v>1490</v>
      </c>
      <c r="AC605" t="s">
        <v>41</v>
      </c>
      <c r="AD605" t="s">
        <v>42</v>
      </c>
    </row>
    <row r="606" spans="3:30" x14ac:dyDescent="0.25">
      <c r="C606" s="32" t="s">
        <v>206</v>
      </c>
      <c r="D606" s="32" t="s">
        <v>72</v>
      </c>
      <c r="E606" s="32" t="s">
        <v>1474</v>
      </c>
      <c r="F606">
        <v>850</v>
      </c>
      <c r="G606" t="s">
        <v>1475</v>
      </c>
      <c r="H606" t="s">
        <v>1478</v>
      </c>
      <c r="I606" t="s">
        <v>1493</v>
      </c>
      <c r="K606" t="s">
        <v>204</v>
      </c>
      <c r="L606" t="s">
        <v>35</v>
      </c>
      <c r="M606" t="s">
        <v>36</v>
      </c>
      <c r="N606" s="8">
        <v>45722</v>
      </c>
      <c r="O606" s="8">
        <v>45842</v>
      </c>
      <c r="P606" s="8">
        <v>45842</v>
      </c>
      <c r="Q606" t="s">
        <v>47</v>
      </c>
      <c r="Y606" t="s">
        <v>112</v>
      </c>
      <c r="Z606" t="s">
        <v>112</v>
      </c>
      <c r="AB606" t="s">
        <v>1490</v>
      </c>
      <c r="AC606" t="s">
        <v>41</v>
      </c>
      <c r="AD606" t="s">
        <v>42</v>
      </c>
    </row>
    <row r="607" spans="3:30" x14ac:dyDescent="0.25">
      <c r="C607" s="32" t="s">
        <v>206</v>
      </c>
      <c r="D607" s="32" t="s">
        <v>72</v>
      </c>
      <c r="E607" s="32" t="s">
        <v>1474</v>
      </c>
      <c r="F607">
        <v>800</v>
      </c>
      <c r="G607" t="s">
        <v>1475</v>
      </c>
      <c r="H607" t="s">
        <v>1478</v>
      </c>
      <c r="I607" t="s">
        <v>1494</v>
      </c>
      <c r="K607" t="s">
        <v>204</v>
      </c>
      <c r="L607" t="s">
        <v>35</v>
      </c>
      <c r="M607" t="s">
        <v>36</v>
      </c>
      <c r="N607" s="8">
        <v>45722</v>
      </c>
      <c r="O607" s="8">
        <v>45842</v>
      </c>
      <c r="P607" s="8">
        <v>45842</v>
      </c>
      <c r="Q607" t="s">
        <v>47</v>
      </c>
      <c r="Y607" t="s">
        <v>112</v>
      </c>
      <c r="Z607" t="s">
        <v>112</v>
      </c>
      <c r="AB607" t="s">
        <v>1490</v>
      </c>
      <c r="AC607" t="s">
        <v>41</v>
      </c>
      <c r="AD607" t="s">
        <v>42</v>
      </c>
    </row>
    <row r="608" spans="3:30" x14ac:dyDescent="0.25">
      <c r="C608" s="32" t="s">
        <v>206</v>
      </c>
      <c r="D608" s="32" t="s">
        <v>72</v>
      </c>
      <c r="E608" s="32" t="s">
        <v>1474</v>
      </c>
      <c r="F608">
        <v>850</v>
      </c>
      <c r="G608" t="s">
        <v>1475</v>
      </c>
      <c r="H608" t="s">
        <v>1478</v>
      </c>
      <c r="I608" t="s">
        <v>1495</v>
      </c>
      <c r="K608" t="s">
        <v>204</v>
      </c>
      <c r="L608" t="s">
        <v>35</v>
      </c>
      <c r="M608" t="s">
        <v>36</v>
      </c>
      <c r="N608" s="8">
        <v>45722</v>
      </c>
      <c r="O608" s="8"/>
      <c r="P608" s="8"/>
      <c r="Q608" t="s">
        <v>47</v>
      </c>
      <c r="AC608" t="s">
        <v>41</v>
      </c>
      <c r="AD608" t="s">
        <v>42</v>
      </c>
    </row>
    <row r="609" spans="3:30" x14ac:dyDescent="0.25">
      <c r="C609" s="32" t="s">
        <v>206</v>
      </c>
      <c r="D609" s="32" t="s">
        <v>72</v>
      </c>
      <c r="E609" s="32" t="s">
        <v>1474</v>
      </c>
      <c r="F609">
        <v>800</v>
      </c>
      <c r="G609" t="s">
        <v>1475</v>
      </c>
      <c r="H609" t="s">
        <v>1478</v>
      </c>
      <c r="I609" t="s">
        <v>1496</v>
      </c>
      <c r="K609" t="s">
        <v>204</v>
      </c>
      <c r="L609" t="s">
        <v>35</v>
      </c>
      <c r="M609" t="s">
        <v>36</v>
      </c>
      <c r="N609" s="8">
        <v>45722</v>
      </c>
      <c r="O609" s="8"/>
      <c r="P609" s="8"/>
      <c r="Q609" t="s">
        <v>47</v>
      </c>
      <c r="AC609" t="s">
        <v>41</v>
      </c>
      <c r="AD609" t="s">
        <v>42</v>
      </c>
    </row>
    <row r="610" spans="3:30" x14ac:dyDescent="0.25">
      <c r="C610" s="32" t="s">
        <v>206</v>
      </c>
      <c r="D610" s="32" t="s">
        <v>72</v>
      </c>
      <c r="E610" s="32" t="s">
        <v>1474</v>
      </c>
      <c r="F610">
        <v>850</v>
      </c>
      <c r="G610" t="s">
        <v>1475</v>
      </c>
      <c r="H610" t="s">
        <v>1478</v>
      </c>
      <c r="I610" t="s">
        <v>1497</v>
      </c>
      <c r="K610" t="s">
        <v>204</v>
      </c>
      <c r="L610" t="s">
        <v>35</v>
      </c>
      <c r="M610" t="s">
        <v>36</v>
      </c>
      <c r="N610" s="8">
        <v>45722</v>
      </c>
      <c r="O610" s="8">
        <v>45877</v>
      </c>
      <c r="P610" s="8">
        <v>45877</v>
      </c>
      <c r="Q610" t="s">
        <v>47</v>
      </c>
      <c r="Y610" t="s">
        <v>504</v>
      </c>
      <c r="Z610" t="s">
        <v>504</v>
      </c>
      <c r="AB610" t="s">
        <v>1498</v>
      </c>
      <c r="AC610" t="s">
        <v>41</v>
      </c>
      <c r="AD610" t="s">
        <v>42</v>
      </c>
    </row>
    <row r="611" spans="3:30" x14ac:dyDescent="0.25">
      <c r="C611" s="32" t="s">
        <v>206</v>
      </c>
      <c r="D611" s="32" t="s">
        <v>72</v>
      </c>
      <c r="E611" s="32" t="s">
        <v>1474</v>
      </c>
      <c r="F611">
        <v>800</v>
      </c>
      <c r="G611" t="s">
        <v>1475</v>
      </c>
      <c r="H611" t="s">
        <v>1478</v>
      </c>
      <c r="I611" t="s">
        <v>1499</v>
      </c>
      <c r="K611" t="s">
        <v>204</v>
      </c>
      <c r="L611" t="s">
        <v>35</v>
      </c>
      <c r="M611" t="s">
        <v>36</v>
      </c>
      <c r="N611" s="8">
        <v>45722</v>
      </c>
      <c r="O611" s="8">
        <v>45877</v>
      </c>
      <c r="P611" s="8">
        <v>45877</v>
      </c>
      <c r="Q611" t="s">
        <v>47</v>
      </c>
      <c r="Y611" t="s">
        <v>504</v>
      </c>
      <c r="Z611" t="s">
        <v>504</v>
      </c>
      <c r="AB611" t="s">
        <v>1498</v>
      </c>
      <c r="AC611" t="s">
        <v>41</v>
      </c>
      <c r="AD611" t="s">
        <v>42</v>
      </c>
    </row>
    <row r="612" spans="3:30" x14ac:dyDescent="0.25">
      <c r="C612" s="32" t="s">
        <v>206</v>
      </c>
      <c r="D612" s="32" t="s">
        <v>72</v>
      </c>
      <c r="E612" s="32" t="s">
        <v>1474</v>
      </c>
      <c r="F612">
        <v>850</v>
      </c>
      <c r="G612" t="s">
        <v>1475</v>
      </c>
      <c r="H612" t="s">
        <v>1478</v>
      </c>
      <c r="I612" t="s">
        <v>1500</v>
      </c>
      <c r="K612" t="s">
        <v>204</v>
      </c>
      <c r="L612" t="s">
        <v>35</v>
      </c>
      <c r="M612" t="s">
        <v>36</v>
      </c>
      <c r="N612" s="8">
        <v>45722</v>
      </c>
      <c r="O612" s="8"/>
      <c r="P612" s="8"/>
      <c r="Q612" t="s">
        <v>47</v>
      </c>
      <c r="AC612" t="s">
        <v>41</v>
      </c>
      <c r="AD612" t="s">
        <v>42</v>
      </c>
    </row>
    <row r="613" spans="3:30" x14ac:dyDescent="0.25">
      <c r="C613" s="32" t="s">
        <v>206</v>
      </c>
      <c r="D613" s="32" t="s">
        <v>72</v>
      </c>
      <c r="E613" s="32" t="s">
        <v>1474</v>
      </c>
      <c r="F613">
        <v>800</v>
      </c>
      <c r="G613" t="s">
        <v>1475</v>
      </c>
      <c r="H613" t="s">
        <v>1478</v>
      </c>
      <c r="I613" t="s">
        <v>1501</v>
      </c>
      <c r="K613" t="s">
        <v>204</v>
      </c>
      <c r="L613" t="s">
        <v>35</v>
      </c>
      <c r="M613" t="s">
        <v>36</v>
      </c>
      <c r="N613" s="8">
        <v>45722</v>
      </c>
      <c r="O613" s="8"/>
      <c r="P613" s="8"/>
      <c r="Q613" t="s">
        <v>47</v>
      </c>
      <c r="AC613" t="s">
        <v>41</v>
      </c>
      <c r="AD613" t="s">
        <v>42</v>
      </c>
    </row>
    <row r="614" spans="3:30" x14ac:dyDescent="0.25">
      <c r="C614" s="32" t="s">
        <v>206</v>
      </c>
      <c r="D614" s="32" t="s">
        <v>72</v>
      </c>
      <c r="E614" s="32" t="s">
        <v>1474</v>
      </c>
      <c r="F614">
        <v>850</v>
      </c>
      <c r="G614" t="s">
        <v>1475</v>
      </c>
      <c r="H614" t="s">
        <v>1478</v>
      </c>
      <c r="I614" t="s">
        <v>1502</v>
      </c>
      <c r="K614" t="s">
        <v>204</v>
      </c>
      <c r="L614" t="s">
        <v>35</v>
      </c>
      <c r="M614" t="s">
        <v>36</v>
      </c>
      <c r="N614" s="8">
        <v>45722</v>
      </c>
      <c r="O614" s="8">
        <v>45835</v>
      </c>
      <c r="P614" s="8">
        <v>45835</v>
      </c>
      <c r="Q614" t="s">
        <v>47</v>
      </c>
      <c r="Y614" t="s">
        <v>111</v>
      </c>
      <c r="Z614" t="s">
        <v>111</v>
      </c>
      <c r="AB614" t="s">
        <v>1490</v>
      </c>
      <c r="AC614" t="s">
        <v>41</v>
      </c>
      <c r="AD614" t="s">
        <v>42</v>
      </c>
    </row>
    <row r="615" spans="3:30" x14ac:dyDescent="0.25">
      <c r="C615" s="32" t="s">
        <v>206</v>
      </c>
      <c r="D615" s="32" t="s">
        <v>72</v>
      </c>
      <c r="E615" s="32" t="s">
        <v>1474</v>
      </c>
      <c r="F615">
        <v>800</v>
      </c>
      <c r="G615" t="s">
        <v>1475</v>
      </c>
      <c r="H615" t="s">
        <v>1478</v>
      </c>
      <c r="I615" t="s">
        <v>1503</v>
      </c>
      <c r="K615" t="s">
        <v>204</v>
      </c>
      <c r="L615" t="s">
        <v>35</v>
      </c>
      <c r="M615" t="s">
        <v>36</v>
      </c>
      <c r="N615" s="8">
        <v>45722</v>
      </c>
      <c r="O615" s="8">
        <v>45835</v>
      </c>
      <c r="P615" s="8">
        <v>45835</v>
      </c>
      <c r="Q615" t="s">
        <v>47</v>
      </c>
      <c r="Y615" t="s">
        <v>111</v>
      </c>
      <c r="Z615" t="s">
        <v>111</v>
      </c>
      <c r="AB615" t="s">
        <v>1490</v>
      </c>
      <c r="AC615" t="s">
        <v>41</v>
      </c>
      <c r="AD615" t="s">
        <v>42</v>
      </c>
    </row>
    <row r="616" spans="3:30" x14ac:dyDescent="0.25">
      <c r="C616" s="32" t="s">
        <v>206</v>
      </c>
      <c r="D616" s="32" t="s">
        <v>72</v>
      </c>
      <c r="E616" s="32" t="s">
        <v>1474</v>
      </c>
      <c r="F616">
        <v>850</v>
      </c>
      <c r="G616" t="s">
        <v>1475</v>
      </c>
      <c r="H616" t="s">
        <v>1478</v>
      </c>
      <c r="I616" t="s">
        <v>1504</v>
      </c>
      <c r="K616" t="s">
        <v>204</v>
      </c>
      <c r="L616" t="s">
        <v>35</v>
      </c>
      <c r="M616" t="s">
        <v>36</v>
      </c>
      <c r="N616" s="8">
        <v>45722</v>
      </c>
      <c r="O616" s="8"/>
      <c r="P616" s="8"/>
      <c r="Q616" t="s">
        <v>47</v>
      </c>
      <c r="AC616" t="s">
        <v>41</v>
      </c>
      <c r="AD616" t="s">
        <v>42</v>
      </c>
    </row>
    <row r="617" spans="3:30" x14ac:dyDescent="0.25">
      <c r="C617" s="32" t="s">
        <v>206</v>
      </c>
      <c r="D617" s="32" t="s">
        <v>72</v>
      </c>
      <c r="E617" s="32" t="s">
        <v>1474</v>
      </c>
      <c r="F617">
        <v>800</v>
      </c>
      <c r="G617" t="s">
        <v>1475</v>
      </c>
      <c r="H617" t="s">
        <v>1478</v>
      </c>
      <c r="I617" t="s">
        <v>1505</v>
      </c>
      <c r="K617" t="s">
        <v>204</v>
      </c>
      <c r="L617" t="s">
        <v>35</v>
      </c>
      <c r="M617" t="s">
        <v>36</v>
      </c>
      <c r="N617" s="8">
        <v>45722</v>
      </c>
      <c r="O617" s="8"/>
      <c r="P617" s="8"/>
      <c r="Q617" t="s">
        <v>47</v>
      </c>
      <c r="AC617" t="s">
        <v>41</v>
      </c>
      <c r="AD617" t="s">
        <v>42</v>
      </c>
    </row>
    <row r="618" spans="3:30" x14ac:dyDescent="0.25">
      <c r="C618" s="32" t="s">
        <v>206</v>
      </c>
      <c r="D618" s="32" t="s">
        <v>72</v>
      </c>
      <c r="E618" s="32" t="s">
        <v>1474</v>
      </c>
      <c r="F618">
        <v>850</v>
      </c>
      <c r="G618" t="s">
        <v>1475</v>
      </c>
      <c r="H618" t="s">
        <v>1478</v>
      </c>
      <c r="I618" t="s">
        <v>1506</v>
      </c>
      <c r="K618" t="s">
        <v>204</v>
      </c>
      <c r="L618" t="s">
        <v>35</v>
      </c>
      <c r="M618" t="s">
        <v>36</v>
      </c>
      <c r="N618" s="8">
        <v>45722</v>
      </c>
      <c r="O618" s="8">
        <v>45870</v>
      </c>
      <c r="P618" s="8">
        <v>45870</v>
      </c>
      <c r="Q618" t="s">
        <v>47</v>
      </c>
      <c r="R618" t="s">
        <v>549</v>
      </c>
      <c r="U618" t="s">
        <v>477</v>
      </c>
      <c r="W618" t="s">
        <v>1507</v>
      </c>
      <c r="Y618" t="s">
        <v>477</v>
      </c>
      <c r="Z618" t="s">
        <v>477</v>
      </c>
      <c r="AC618" t="s">
        <v>41</v>
      </c>
      <c r="AD618" t="s">
        <v>42</v>
      </c>
    </row>
    <row r="619" spans="3:30" x14ac:dyDescent="0.25">
      <c r="C619" s="32" t="s">
        <v>206</v>
      </c>
      <c r="D619" s="32" t="s">
        <v>72</v>
      </c>
      <c r="E619" s="32" t="s">
        <v>1474</v>
      </c>
      <c r="F619">
        <v>800</v>
      </c>
      <c r="G619" t="s">
        <v>1475</v>
      </c>
      <c r="H619" t="s">
        <v>1478</v>
      </c>
      <c r="I619" t="s">
        <v>1508</v>
      </c>
      <c r="K619" t="s">
        <v>204</v>
      </c>
      <c r="L619" t="s">
        <v>35</v>
      </c>
      <c r="M619" t="s">
        <v>36</v>
      </c>
      <c r="N619" s="8">
        <v>45722</v>
      </c>
      <c r="O619" s="8">
        <v>45870</v>
      </c>
      <c r="P619" s="8">
        <v>45870</v>
      </c>
      <c r="Q619" t="s">
        <v>47</v>
      </c>
      <c r="R619" t="s">
        <v>549</v>
      </c>
      <c r="U619" t="s">
        <v>477</v>
      </c>
      <c r="W619" t="s">
        <v>1507</v>
      </c>
      <c r="Y619" t="s">
        <v>477</v>
      </c>
      <c r="Z619" t="s">
        <v>477</v>
      </c>
      <c r="AC619" t="s">
        <v>41</v>
      </c>
      <c r="AD619" t="s">
        <v>42</v>
      </c>
    </row>
    <row r="620" spans="3:30" x14ac:dyDescent="0.25">
      <c r="C620" s="32" t="s">
        <v>206</v>
      </c>
      <c r="D620" s="32" t="s">
        <v>72</v>
      </c>
      <c r="E620" s="32" t="s">
        <v>1474</v>
      </c>
      <c r="F620">
        <v>850</v>
      </c>
      <c r="G620" t="s">
        <v>1475</v>
      </c>
      <c r="H620" t="s">
        <v>1478</v>
      </c>
      <c r="I620" t="s">
        <v>1509</v>
      </c>
      <c r="K620" t="s">
        <v>204</v>
      </c>
      <c r="L620" t="s">
        <v>35</v>
      </c>
      <c r="M620" t="s">
        <v>36</v>
      </c>
      <c r="N620" s="8">
        <v>45722</v>
      </c>
      <c r="O620" s="8">
        <v>45863</v>
      </c>
      <c r="P620" s="8">
        <v>45863</v>
      </c>
      <c r="Q620" t="s">
        <v>47</v>
      </c>
      <c r="Y620" t="s">
        <v>475</v>
      </c>
      <c r="Z620" t="s">
        <v>475</v>
      </c>
      <c r="AB620" t="s">
        <v>1510</v>
      </c>
      <c r="AC620" t="s">
        <v>41</v>
      </c>
      <c r="AD620" t="s">
        <v>42</v>
      </c>
    </row>
    <row r="621" spans="3:30" x14ac:dyDescent="0.25">
      <c r="C621" s="32" t="s">
        <v>206</v>
      </c>
      <c r="D621" s="32" t="s">
        <v>72</v>
      </c>
      <c r="E621" s="32" t="s">
        <v>1474</v>
      </c>
      <c r="F621">
        <v>800</v>
      </c>
      <c r="G621" t="s">
        <v>1475</v>
      </c>
      <c r="H621" t="s">
        <v>1478</v>
      </c>
      <c r="I621" t="s">
        <v>1511</v>
      </c>
      <c r="K621" t="s">
        <v>204</v>
      </c>
      <c r="L621" t="s">
        <v>35</v>
      </c>
      <c r="M621" t="s">
        <v>36</v>
      </c>
      <c r="N621" s="8">
        <v>45722</v>
      </c>
      <c r="O621" s="8">
        <v>45863</v>
      </c>
      <c r="P621" s="8">
        <v>45863</v>
      </c>
      <c r="Q621" t="s">
        <v>47</v>
      </c>
      <c r="Y621" t="s">
        <v>475</v>
      </c>
      <c r="Z621" t="s">
        <v>475</v>
      </c>
      <c r="AB621" t="s">
        <v>1510</v>
      </c>
      <c r="AC621" t="s">
        <v>41</v>
      </c>
      <c r="AD621" t="s">
        <v>42</v>
      </c>
    </row>
    <row r="622" spans="3:30" x14ac:dyDescent="0.25">
      <c r="C622" s="32" t="s">
        <v>206</v>
      </c>
      <c r="D622" s="32" t="s">
        <v>72</v>
      </c>
      <c r="E622" s="32" t="s">
        <v>1474</v>
      </c>
      <c r="F622">
        <v>850</v>
      </c>
      <c r="G622" t="s">
        <v>1475</v>
      </c>
      <c r="H622" t="s">
        <v>1478</v>
      </c>
      <c r="I622" t="s">
        <v>1512</v>
      </c>
      <c r="K622" t="s">
        <v>204</v>
      </c>
      <c r="L622" t="s">
        <v>35</v>
      </c>
      <c r="M622" t="s">
        <v>36</v>
      </c>
      <c r="N622" s="8">
        <v>45722</v>
      </c>
      <c r="O622" s="8">
        <v>45856</v>
      </c>
      <c r="P622" s="8">
        <v>45856</v>
      </c>
      <c r="Q622" t="s">
        <v>47</v>
      </c>
      <c r="Y622" t="s">
        <v>476</v>
      </c>
      <c r="Z622" t="s">
        <v>476</v>
      </c>
      <c r="AB622" t="s">
        <v>1510</v>
      </c>
      <c r="AC622" t="s">
        <v>41</v>
      </c>
      <c r="AD622" t="s">
        <v>42</v>
      </c>
    </row>
    <row r="623" spans="3:30" x14ac:dyDescent="0.25">
      <c r="C623" s="32" t="s">
        <v>206</v>
      </c>
      <c r="D623" s="32" t="s">
        <v>72</v>
      </c>
      <c r="E623" s="32" t="s">
        <v>1474</v>
      </c>
      <c r="F623">
        <v>800</v>
      </c>
      <c r="G623" t="s">
        <v>1475</v>
      </c>
      <c r="H623" t="s">
        <v>1478</v>
      </c>
      <c r="I623" t="s">
        <v>1513</v>
      </c>
      <c r="K623" t="s">
        <v>204</v>
      </c>
      <c r="L623" t="s">
        <v>35</v>
      </c>
      <c r="M623" t="s">
        <v>36</v>
      </c>
      <c r="N623" s="8">
        <v>45722</v>
      </c>
      <c r="O623" s="8">
        <v>45856</v>
      </c>
      <c r="P623" s="8">
        <v>45856</v>
      </c>
      <c r="Q623" t="s">
        <v>47</v>
      </c>
      <c r="Y623" t="s">
        <v>476</v>
      </c>
      <c r="Z623" t="s">
        <v>476</v>
      </c>
      <c r="AB623" t="s">
        <v>1510</v>
      </c>
      <c r="AC623" t="s">
        <v>41</v>
      </c>
      <c r="AD623" t="s">
        <v>42</v>
      </c>
    </row>
    <row r="624" spans="3:30" x14ac:dyDescent="0.25">
      <c r="C624" s="32" t="s">
        <v>206</v>
      </c>
      <c r="D624" s="32" t="s">
        <v>72</v>
      </c>
      <c r="E624" s="32" t="s">
        <v>1474</v>
      </c>
      <c r="F624">
        <v>850</v>
      </c>
      <c r="G624" t="s">
        <v>1475</v>
      </c>
      <c r="H624" t="s">
        <v>1478</v>
      </c>
      <c r="I624" t="s">
        <v>1514</v>
      </c>
      <c r="K624" t="s">
        <v>204</v>
      </c>
      <c r="L624" t="s">
        <v>35</v>
      </c>
      <c r="M624" t="s">
        <v>36</v>
      </c>
      <c r="N624" s="8">
        <v>45722</v>
      </c>
      <c r="O624" s="8">
        <v>45828</v>
      </c>
      <c r="P624" s="8">
        <v>45828</v>
      </c>
      <c r="Q624" t="s">
        <v>47</v>
      </c>
      <c r="Y624" t="s">
        <v>57</v>
      </c>
      <c r="Z624" t="s">
        <v>57</v>
      </c>
      <c r="AB624" t="s">
        <v>1483</v>
      </c>
      <c r="AC624" t="s">
        <v>41</v>
      </c>
      <c r="AD624" t="s">
        <v>42</v>
      </c>
    </row>
    <row r="625" spans="3:30" x14ac:dyDescent="0.25">
      <c r="C625" s="32" t="s">
        <v>206</v>
      </c>
      <c r="D625" s="32" t="s">
        <v>72</v>
      </c>
      <c r="E625" s="48" t="s">
        <v>1474</v>
      </c>
      <c r="F625">
        <v>800</v>
      </c>
      <c r="G625" t="s">
        <v>1475</v>
      </c>
      <c r="H625" t="s">
        <v>1478</v>
      </c>
      <c r="I625" t="s">
        <v>1515</v>
      </c>
      <c r="K625" t="s">
        <v>204</v>
      </c>
      <c r="L625" t="s">
        <v>35</v>
      </c>
      <c r="M625" t="s">
        <v>36</v>
      </c>
      <c r="N625" s="8">
        <v>45722</v>
      </c>
      <c r="O625" s="8">
        <v>45828</v>
      </c>
      <c r="P625" s="8">
        <v>45828</v>
      </c>
      <c r="Q625" t="s">
        <v>47</v>
      </c>
      <c r="Y625" t="s">
        <v>57</v>
      </c>
      <c r="Z625" t="s">
        <v>57</v>
      </c>
      <c r="AB625" t="s">
        <v>1483</v>
      </c>
      <c r="AC625" t="s">
        <v>41</v>
      </c>
      <c r="AD625" t="s">
        <v>42</v>
      </c>
    </row>
    <row r="626" spans="3:30" x14ac:dyDescent="0.25">
      <c r="C626" s="32" t="s">
        <v>206</v>
      </c>
      <c r="D626" s="32" t="s">
        <v>72</v>
      </c>
      <c r="E626" s="32" t="s">
        <v>1474</v>
      </c>
      <c r="F626">
        <v>850</v>
      </c>
      <c r="G626" t="s">
        <v>1475</v>
      </c>
      <c r="H626" t="s">
        <v>1478</v>
      </c>
      <c r="I626" t="s">
        <v>1516</v>
      </c>
      <c r="K626" t="s">
        <v>204</v>
      </c>
      <c r="L626" t="s">
        <v>35</v>
      </c>
      <c r="M626" t="s">
        <v>36</v>
      </c>
      <c r="N626" s="8">
        <v>45722</v>
      </c>
      <c r="O626" s="8">
        <v>45842</v>
      </c>
      <c r="P626" s="8">
        <v>45842</v>
      </c>
      <c r="Q626" t="s">
        <v>47</v>
      </c>
      <c r="Y626" t="s">
        <v>112</v>
      </c>
      <c r="Z626" t="s">
        <v>112</v>
      </c>
      <c r="AB626" t="s">
        <v>1485</v>
      </c>
      <c r="AC626" t="s">
        <v>41</v>
      </c>
      <c r="AD626" t="s">
        <v>42</v>
      </c>
    </row>
    <row r="627" spans="3:30" x14ac:dyDescent="0.25">
      <c r="C627" s="32" t="s">
        <v>206</v>
      </c>
      <c r="D627" s="32" t="s">
        <v>72</v>
      </c>
      <c r="E627" s="48" t="s">
        <v>1474</v>
      </c>
      <c r="F627">
        <v>800</v>
      </c>
      <c r="G627" t="s">
        <v>1475</v>
      </c>
      <c r="H627" t="s">
        <v>1478</v>
      </c>
      <c r="I627" t="s">
        <v>1517</v>
      </c>
      <c r="K627" t="s">
        <v>204</v>
      </c>
      <c r="L627" t="s">
        <v>35</v>
      </c>
      <c r="M627" t="s">
        <v>36</v>
      </c>
      <c r="N627" s="8">
        <v>45722</v>
      </c>
      <c r="O627" s="8">
        <v>45842</v>
      </c>
      <c r="P627" s="8">
        <v>45842</v>
      </c>
      <c r="Q627" t="s">
        <v>47</v>
      </c>
      <c r="Y627" t="s">
        <v>112</v>
      </c>
      <c r="Z627" t="s">
        <v>112</v>
      </c>
      <c r="AB627" t="s">
        <v>1490</v>
      </c>
      <c r="AC627" t="s">
        <v>41</v>
      </c>
      <c r="AD627" t="s">
        <v>42</v>
      </c>
    </row>
    <row r="628" spans="3:30" x14ac:dyDescent="0.25">
      <c r="C628" s="32" t="s">
        <v>206</v>
      </c>
      <c r="D628" s="32" t="s">
        <v>72</v>
      </c>
      <c r="E628" s="32" t="s">
        <v>1474</v>
      </c>
      <c r="F628">
        <v>850</v>
      </c>
      <c r="G628" t="s">
        <v>1475</v>
      </c>
      <c r="H628" t="s">
        <v>1478</v>
      </c>
      <c r="I628" t="s">
        <v>1518</v>
      </c>
      <c r="K628" t="s">
        <v>204</v>
      </c>
      <c r="L628" t="s">
        <v>35</v>
      </c>
      <c r="M628" t="s">
        <v>36</v>
      </c>
      <c r="N628" s="8">
        <v>45722</v>
      </c>
      <c r="O628" s="8"/>
      <c r="P628" s="8"/>
      <c r="Q628" t="s">
        <v>47</v>
      </c>
      <c r="AC628" t="s">
        <v>41</v>
      </c>
      <c r="AD628" t="s">
        <v>42</v>
      </c>
    </row>
    <row r="629" spans="3:30" x14ac:dyDescent="0.25">
      <c r="C629" s="32" t="s">
        <v>206</v>
      </c>
      <c r="D629" s="32" t="s">
        <v>72</v>
      </c>
      <c r="E629" s="32" t="s">
        <v>1474</v>
      </c>
      <c r="F629">
        <v>800</v>
      </c>
      <c r="G629" t="s">
        <v>1475</v>
      </c>
      <c r="H629" t="s">
        <v>1478</v>
      </c>
      <c r="I629" t="s">
        <v>1519</v>
      </c>
      <c r="K629" t="s">
        <v>204</v>
      </c>
      <c r="L629" t="s">
        <v>35</v>
      </c>
      <c r="M629" t="s">
        <v>36</v>
      </c>
      <c r="N629" s="8">
        <v>45722</v>
      </c>
      <c r="O629" s="8"/>
      <c r="P629" s="8"/>
      <c r="Q629" t="s">
        <v>47</v>
      </c>
      <c r="AC629" t="s">
        <v>41</v>
      </c>
      <c r="AD629" t="s">
        <v>42</v>
      </c>
    </row>
    <row r="630" spans="3:30" x14ac:dyDescent="0.25">
      <c r="C630" s="32" t="s">
        <v>206</v>
      </c>
      <c r="D630" s="32" t="s">
        <v>72</v>
      </c>
      <c r="E630" s="32" t="s">
        <v>1474</v>
      </c>
      <c r="F630">
        <v>850</v>
      </c>
      <c r="G630" t="s">
        <v>1475</v>
      </c>
      <c r="H630" t="s">
        <v>1478</v>
      </c>
      <c r="I630" t="s">
        <v>1520</v>
      </c>
      <c r="K630" t="s">
        <v>204</v>
      </c>
      <c r="L630" t="s">
        <v>35</v>
      </c>
      <c r="M630" t="s">
        <v>36</v>
      </c>
      <c r="N630" s="8">
        <v>45722</v>
      </c>
      <c r="O630" s="8">
        <v>45856</v>
      </c>
      <c r="P630" s="8">
        <v>45856</v>
      </c>
      <c r="Q630" t="s">
        <v>47</v>
      </c>
      <c r="R630" t="s">
        <v>1007</v>
      </c>
      <c r="Y630" t="s">
        <v>476</v>
      </c>
      <c r="Z630" t="s">
        <v>476</v>
      </c>
      <c r="AC630" t="s">
        <v>41</v>
      </c>
      <c r="AD630" t="s">
        <v>42</v>
      </c>
    </row>
    <row r="631" spans="3:30" x14ac:dyDescent="0.25">
      <c r="C631" s="32" t="s">
        <v>206</v>
      </c>
      <c r="D631" s="32" t="s">
        <v>72</v>
      </c>
      <c r="E631" s="32" t="s">
        <v>1474</v>
      </c>
      <c r="F631">
        <v>800</v>
      </c>
      <c r="G631" t="s">
        <v>1475</v>
      </c>
      <c r="H631" t="s">
        <v>1478</v>
      </c>
      <c r="I631" t="s">
        <v>1521</v>
      </c>
      <c r="K631" t="s">
        <v>204</v>
      </c>
      <c r="L631" t="s">
        <v>35</v>
      </c>
      <c r="M631" t="s">
        <v>36</v>
      </c>
      <c r="N631" s="8">
        <v>45722</v>
      </c>
      <c r="O631" s="8">
        <v>45856</v>
      </c>
      <c r="P631" s="8">
        <v>45856</v>
      </c>
      <c r="Q631" t="s">
        <v>47</v>
      </c>
      <c r="R631" t="s">
        <v>1007</v>
      </c>
      <c r="Y631" t="s">
        <v>476</v>
      </c>
      <c r="Z631" t="s">
        <v>476</v>
      </c>
      <c r="AC631" t="s">
        <v>41</v>
      </c>
      <c r="AD631" t="s">
        <v>42</v>
      </c>
    </row>
    <row r="632" spans="3:30" x14ac:dyDescent="0.25">
      <c r="C632" s="32" t="s">
        <v>206</v>
      </c>
      <c r="D632" s="32" t="s">
        <v>72</v>
      </c>
      <c r="E632" s="32" t="s">
        <v>1474</v>
      </c>
      <c r="F632">
        <v>850</v>
      </c>
      <c r="G632" t="s">
        <v>1475</v>
      </c>
      <c r="H632" t="s">
        <v>1478</v>
      </c>
      <c r="I632" t="s">
        <v>1522</v>
      </c>
      <c r="K632" t="s">
        <v>204</v>
      </c>
      <c r="L632" t="s">
        <v>35</v>
      </c>
      <c r="M632" t="s">
        <v>36</v>
      </c>
      <c r="N632" s="8">
        <v>45722</v>
      </c>
      <c r="O632" s="8">
        <v>45835</v>
      </c>
      <c r="P632" s="8">
        <v>45835</v>
      </c>
      <c r="Q632" t="s">
        <v>47</v>
      </c>
      <c r="R632" t="s">
        <v>549</v>
      </c>
      <c r="U632" t="s">
        <v>111</v>
      </c>
      <c r="W632" t="s">
        <v>989</v>
      </c>
      <c r="Y632" t="s">
        <v>111</v>
      </c>
      <c r="Z632" t="s">
        <v>111</v>
      </c>
      <c r="AC632" t="s">
        <v>41</v>
      </c>
      <c r="AD632" t="s">
        <v>42</v>
      </c>
    </row>
    <row r="633" spans="3:30" x14ac:dyDescent="0.25">
      <c r="C633" s="32" t="s">
        <v>206</v>
      </c>
      <c r="D633" s="32" t="s">
        <v>72</v>
      </c>
      <c r="E633" s="32" t="s">
        <v>1474</v>
      </c>
      <c r="F633">
        <v>800</v>
      </c>
      <c r="G633" t="s">
        <v>1475</v>
      </c>
      <c r="H633" t="s">
        <v>1478</v>
      </c>
      <c r="I633" t="s">
        <v>1523</v>
      </c>
      <c r="K633" t="s">
        <v>204</v>
      </c>
      <c r="L633" t="s">
        <v>35</v>
      </c>
      <c r="M633" t="s">
        <v>36</v>
      </c>
      <c r="N633" s="8">
        <v>45722</v>
      </c>
      <c r="O633" s="8"/>
      <c r="P633" s="8"/>
      <c r="Q633" t="s">
        <v>37</v>
      </c>
      <c r="AC633" t="s">
        <v>41</v>
      </c>
      <c r="AD633" t="s">
        <v>42</v>
      </c>
    </row>
    <row r="634" spans="3:30" x14ac:dyDescent="0.25">
      <c r="C634" s="32" t="s">
        <v>206</v>
      </c>
      <c r="D634" s="32" t="s">
        <v>72</v>
      </c>
      <c r="E634" s="32" t="s">
        <v>1474</v>
      </c>
      <c r="F634">
        <v>850</v>
      </c>
      <c r="G634" t="s">
        <v>1475</v>
      </c>
      <c r="H634" t="s">
        <v>1478</v>
      </c>
      <c r="I634" t="s">
        <v>1524</v>
      </c>
      <c r="K634" t="s">
        <v>204</v>
      </c>
      <c r="L634" t="s">
        <v>35</v>
      </c>
      <c r="M634" t="s">
        <v>36</v>
      </c>
      <c r="N634" s="8">
        <v>45722</v>
      </c>
      <c r="O634" s="8">
        <v>45805</v>
      </c>
      <c r="P634" s="8">
        <v>45805</v>
      </c>
      <c r="Q634" t="s">
        <v>37</v>
      </c>
      <c r="R634" t="s">
        <v>419</v>
      </c>
      <c r="S634" t="s">
        <v>1525</v>
      </c>
      <c r="T634" t="s">
        <v>1526</v>
      </c>
      <c r="U634" t="s">
        <v>489</v>
      </c>
      <c r="W634" t="s">
        <v>460</v>
      </c>
      <c r="X634" t="s">
        <v>1527</v>
      </c>
      <c r="Y634" t="s">
        <v>241</v>
      </c>
      <c r="Z634" t="s">
        <v>241</v>
      </c>
      <c r="AB634" t="s">
        <v>1528</v>
      </c>
      <c r="AC634" t="s">
        <v>41</v>
      </c>
      <c r="AD634" t="s">
        <v>42</v>
      </c>
    </row>
    <row r="635" spans="3:30" x14ac:dyDescent="0.25">
      <c r="C635" s="32" t="s">
        <v>206</v>
      </c>
      <c r="D635" s="32" t="s">
        <v>72</v>
      </c>
      <c r="E635" s="32" t="s">
        <v>1474</v>
      </c>
      <c r="F635">
        <v>800</v>
      </c>
      <c r="G635" t="s">
        <v>1475</v>
      </c>
      <c r="H635" t="s">
        <v>1478</v>
      </c>
      <c r="I635" t="s">
        <v>1529</v>
      </c>
      <c r="K635" t="s">
        <v>204</v>
      </c>
      <c r="L635" t="s">
        <v>35</v>
      </c>
      <c r="M635" t="s">
        <v>36</v>
      </c>
      <c r="N635" s="8">
        <v>45722</v>
      </c>
      <c r="O635" s="8">
        <v>45805</v>
      </c>
      <c r="P635" s="8">
        <v>45805</v>
      </c>
      <c r="Q635" t="s">
        <v>37</v>
      </c>
      <c r="R635" t="s">
        <v>419</v>
      </c>
      <c r="S635" t="s">
        <v>1525</v>
      </c>
      <c r="T635" t="s">
        <v>1526</v>
      </c>
      <c r="U635" t="s">
        <v>489</v>
      </c>
      <c r="W635" t="s">
        <v>460</v>
      </c>
      <c r="X635" t="s">
        <v>1527</v>
      </c>
      <c r="Y635" t="s">
        <v>241</v>
      </c>
      <c r="Z635" t="s">
        <v>241</v>
      </c>
      <c r="AB635" t="s">
        <v>1528</v>
      </c>
      <c r="AC635" t="s">
        <v>41</v>
      </c>
      <c r="AD635" t="s">
        <v>42</v>
      </c>
    </row>
    <row r="636" spans="3:30" x14ac:dyDescent="0.25">
      <c r="C636" s="32" t="s">
        <v>206</v>
      </c>
      <c r="D636" s="32" t="s">
        <v>72</v>
      </c>
      <c r="E636" s="32" t="s">
        <v>1474</v>
      </c>
      <c r="F636">
        <v>850</v>
      </c>
      <c r="G636" t="s">
        <v>1475</v>
      </c>
      <c r="H636" t="s">
        <v>1478</v>
      </c>
      <c r="I636" t="s">
        <v>1530</v>
      </c>
      <c r="K636" t="s">
        <v>204</v>
      </c>
      <c r="L636" t="s">
        <v>35</v>
      </c>
      <c r="M636" t="s">
        <v>36</v>
      </c>
      <c r="N636" s="8">
        <v>45722</v>
      </c>
      <c r="O636" s="8">
        <v>45835</v>
      </c>
      <c r="P636" s="8">
        <v>45835</v>
      </c>
      <c r="Q636" t="s">
        <v>47</v>
      </c>
      <c r="Y636" t="s">
        <v>111</v>
      </c>
      <c r="Z636" t="s">
        <v>111</v>
      </c>
      <c r="AB636" t="s">
        <v>1490</v>
      </c>
      <c r="AC636" t="s">
        <v>41</v>
      </c>
      <c r="AD636" t="s">
        <v>42</v>
      </c>
    </row>
    <row r="637" spans="3:30" x14ac:dyDescent="0.25">
      <c r="C637" s="32" t="s">
        <v>206</v>
      </c>
      <c r="D637" s="32" t="s">
        <v>72</v>
      </c>
      <c r="E637" s="32" t="s">
        <v>1474</v>
      </c>
      <c r="F637">
        <v>800</v>
      </c>
      <c r="G637" t="s">
        <v>1475</v>
      </c>
      <c r="H637" t="s">
        <v>1478</v>
      </c>
      <c r="I637" t="s">
        <v>1531</v>
      </c>
      <c r="K637" t="s">
        <v>204</v>
      </c>
      <c r="L637" t="s">
        <v>35</v>
      </c>
      <c r="M637" t="s">
        <v>36</v>
      </c>
      <c r="N637" s="8">
        <v>45722</v>
      </c>
      <c r="O637" s="8">
        <v>45835</v>
      </c>
      <c r="P637" s="8">
        <v>45835</v>
      </c>
      <c r="Q637" t="s">
        <v>47</v>
      </c>
      <c r="Y637" t="s">
        <v>111</v>
      </c>
      <c r="Z637" t="s">
        <v>111</v>
      </c>
      <c r="AB637" t="s">
        <v>1490</v>
      </c>
      <c r="AC637" t="s">
        <v>41</v>
      </c>
      <c r="AD637" t="s">
        <v>42</v>
      </c>
    </row>
    <row r="638" spans="3:30" x14ac:dyDescent="0.25">
      <c r="C638" s="32" t="s">
        <v>206</v>
      </c>
      <c r="D638" s="32" t="s">
        <v>72</v>
      </c>
      <c r="E638" s="32" t="s">
        <v>1474</v>
      </c>
      <c r="F638">
        <v>850</v>
      </c>
      <c r="G638" t="s">
        <v>1475</v>
      </c>
      <c r="H638" t="s">
        <v>1478</v>
      </c>
      <c r="I638" t="s">
        <v>1532</v>
      </c>
      <c r="K638" t="s">
        <v>204</v>
      </c>
      <c r="L638" t="s">
        <v>35</v>
      </c>
      <c r="M638" t="s">
        <v>36</v>
      </c>
      <c r="N638" s="8">
        <v>45722</v>
      </c>
      <c r="O638" s="8">
        <v>45835</v>
      </c>
      <c r="P638" s="8">
        <v>45835</v>
      </c>
      <c r="Q638" t="s">
        <v>127</v>
      </c>
      <c r="R638" t="s">
        <v>419</v>
      </c>
      <c r="S638" t="s">
        <v>1533</v>
      </c>
      <c r="T638" t="s">
        <v>1534</v>
      </c>
      <c r="U638" t="s">
        <v>57</v>
      </c>
      <c r="W638" t="s">
        <v>40</v>
      </c>
      <c r="Y638" t="s">
        <v>111</v>
      </c>
      <c r="Z638" t="s">
        <v>111</v>
      </c>
      <c r="AB638" t="s">
        <v>542</v>
      </c>
      <c r="AC638" t="s">
        <v>41</v>
      </c>
      <c r="AD638" t="s">
        <v>42</v>
      </c>
    </row>
    <row r="639" spans="3:30" x14ac:dyDescent="0.25">
      <c r="C639" s="32" t="s">
        <v>206</v>
      </c>
      <c r="D639" s="32" t="s">
        <v>72</v>
      </c>
      <c r="E639" s="32" t="s">
        <v>1474</v>
      </c>
      <c r="F639">
        <v>800</v>
      </c>
      <c r="G639" t="s">
        <v>1475</v>
      </c>
      <c r="H639" t="s">
        <v>1478</v>
      </c>
      <c r="I639" t="s">
        <v>1535</v>
      </c>
      <c r="K639" t="s">
        <v>204</v>
      </c>
      <c r="L639" t="s">
        <v>35</v>
      </c>
      <c r="M639" t="s">
        <v>36</v>
      </c>
      <c r="N639" s="8">
        <v>45722</v>
      </c>
      <c r="O639" s="8">
        <v>45835</v>
      </c>
      <c r="P639" s="8">
        <v>45835</v>
      </c>
      <c r="Q639" t="s">
        <v>37</v>
      </c>
      <c r="R639" t="s">
        <v>419</v>
      </c>
      <c r="S639" t="s">
        <v>1533</v>
      </c>
      <c r="T639" t="s">
        <v>1536</v>
      </c>
      <c r="U639" t="s">
        <v>57</v>
      </c>
      <c r="W639" t="s">
        <v>40</v>
      </c>
      <c r="Y639" t="s">
        <v>111</v>
      </c>
      <c r="Z639" t="s">
        <v>111</v>
      </c>
      <c r="AB639" t="s">
        <v>542</v>
      </c>
      <c r="AC639" t="s">
        <v>41</v>
      </c>
      <c r="AD639" t="s">
        <v>42</v>
      </c>
    </row>
    <row r="640" spans="3:30" x14ac:dyDescent="0.25">
      <c r="C640" s="32" t="s">
        <v>206</v>
      </c>
      <c r="D640" s="32" t="s">
        <v>72</v>
      </c>
      <c r="E640" s="32" t="s">
        <v>1474</v>
      </c>
      <c r="F640">
        <v>850</v>
      </c>
      <c r="G640" t="s">
        <v>1475</v>
      </c>
      <c r="H640" t="s">
        <v>1478</v>
      </c>
      <c r="I640" t="s">
        <v>1537</v>
      </c>
      <c r="K640" t="s">
        <v>204</v>
      </c>
      <c r="L640" t="s">
        <v>35</v>
      </c>
      <c r="M640" t="s">
        <v>36</v>
      </c>
      <c r="N640" s="8">
        <v>45722</v>
      </c>
      <c r="O640" s="8">
        <v>45835</v>
      </c>
      <c r="P640" s="8">
        <v>45835</v>
      </c>
      <c r="Q640" t="s">
        <v>47</v>
      </c>
      <c r="Y640" t="s">
        <v>111</v>
      </c>
      <c r="Z640" t="s">
        <v>111</v>
      </c>
      <c r="AB640" t="s">
        <v>1490</v>
      </c>
      <c r="AC640" t="s">
        <v>41</v>
      </c>
      <c r="AD640" t="s">
        <v>42</v>
      </c>
    </row>
    <row r="641" spans="3:30" x14ac:dyDescent="0.25">
      <c r="C641" s="32" t="s">
        <v>206</v>
      </c>
      <c r="D641" s="32" t="s">
        <v>72</v>
      </c>
      <c r="E641" s="32" t="s">
        <v>1474</v>
      </c>
      <c r="F641">
        <v>800</v>
      </c>
      <c r="G641" t="s">
        <v>1475</v>
      </c>
      <c r="H641" t="s">
        <v>1478</v>
      </c>
      <c r="I641" t="s">
        <v>1538</v>
      </c>
      <c r="K641" t="s">
        <v>204</v>
      </c>
      <c r="L641" t="s">
        <v>35</v>
      </c>
      <c r="M641" t="s">
        <v>36</v>
      </c>
      <c r="N641" s="8">
        <v>45722</v>
      </c>
      <c r="O641" s="8">
        <v>45835</v>
      </c>
      <c r="P641" s="8">
        <v>45835</v>
      </c>
      <c r="Q641" t="s">
        <v>47</v>
      </c>
      <c r="Y641" t="s">
        <v>111</v>
      </c>
      <c r="Z641" t="s">
        <v>111</v>
      </c>
      <c r="AB641" t="s">
        <v>1490</v>
      </c>
      <c r="AC641" t="s">
        <v>41</v>
      </c>
      <c r="AD641" t="s">
        <v>42</v>
      </c>
    </row>
    <row r="642" spans="3:30" x14ac:dyDescent="0.25">
      <c r="C642" s="32" t="s">
        <v>206</v>
      </c>
      <c r="D642" s="32" t="s">
        <v>72</v>
      </c>
      <c r="E642" s="32" t="s">
        <v>1474</v>
      </c>
      <c r="F642">
        <v>850</v>
      </c>
      <c r="G642" t="s">
        <v>1475</v>
      </c>
      <c r="H642" t="s">
        <v>1478</v>
      </c>
      <c r="I642" t="s">
        <v>1539</v>
      </c>
      <c r="K642" t="s">
        <v>204</v>
      </c>
      <c r="L642" t="s">
        <v>35</v>
      </c>
      <c r="M642" t="s">
        <v>36</v>
      </c>
      <c r="N642" s="8">
        <v>45722</v>
      </c>
      <c r="O642" s="8">
        <v>45835</v>
      </c>
      <c r="P642" s="8">
        <v>45835</v>
      </c>
      <c r="Q642" t="s">
        <v>47</v>
      </c>
      <c r="Y642" t="s">
        <v>111</v>
      </c>
      <c r="Z642" t="s">
        <v>111</v>
      </c>
      <c r="AB642" t="s">
        <v>1498</v>
      </c>
      <c r="AC642" t="s">
        <v>41</v>
      </c>
      <c r="AD642" t="s">
        <v>42</v>
      </c>
    </row>
    <row r="643" spans="3:30" x14ac:dyDescent="0.25">
      <c r="C643" s="32" t="s">
        <v>206</v>
      </c>
      <c r="D643" s="32" t="s">
        <v>72</v>
      </c>
      <c r="E643" s="32" t="s">
        <v>1474</v>
      </c>
      <c r="F643">
        <v>800</v>
      </c>
      <c r="G643" t="s">
        <v>1475</v>
      </c>
      <c r="H643" t="s">
        <v>1478</v>
      </c>
      <c r="I643" t="s">
        <v>1540</v>
      </c>
      <c r="K643" t="s">
        <v>204</v>
      </c>
      <c r="L643" t="s">
        <v>35</v>
      </c>
      <c r="M643" t="s">
        <v>36</v>
      </c>
      <c r="N643" s="8">
        <v>45722</v>
      </c>
      <c r="O643" s="8">
        <v>45835</v>
      </c>
      <c r="P643" s="8">
        <v>45835</v>
      </c>
      <c r="Q643" t="s">
        <v>47</v>
      </c>
      <c r="Y643" t="s">
        <v>111</v>
      </c>
      <c r="Z643" t="s">
        <v>111</v>
      </c>
      <c r="AB643" t="s">
        <v>1498</v>
      </c>
      <c r="AC643" t="s">
        <v>41</v>
      </c>
      <c r="AD643" t="s">
        <v>42</v>
      </c>
    </row>
    <row r="644" spans="3:30" x14ac:dyDescent="0.25">
      <c r="C644" s="32" t="s">
        <v>206</v>
      </c>
      <c r="D644" s="32" t="s">
        <v>72</v>
      </c>
      <c r="E644" s="32" t="s">
        <v>1474</v>
      </c>
      <c r="F644">
        <v>800</v>
      </c>
      <c r="G644" t="s">
        <v>1475</v>
      </c>
      <c r="H644" t="s">
        <v>1478</v>
      </c>
      <c r="I644" t="s">
        <v>1541</v>
      </c>
      <c r="K644" t="s">
        <v>204</v>
      </c>
      <c r="L644" t="s">
        <v>35</v>
      </c>
      <c r="M644" t="s">
        <v>36</v>
      </c>
      <c r="N644" s="8">
        <v>45722</v>
      </c>
      <c r="O644" s="8">
        <v>45805</v>
      </c>
      <c r="P644" s="8">
        <v>45805</v>
      </c>
      <c r="Q644" t="s">
        <v>37</v>
      </c>
      <c r="R644" t="s">
        <v>85</v>
      </c>
      <c r="S644" t="s">
        <v>1542</v>
      </c>
      <c r="T644" t="s">
        <v>1543</v>
      </c>
      <c r="U644" t="s">
        <v>398</v>
      </c>
      <c r="W644" t="s">
        <v>460</v>
      </c>
      <c r="X644" t="s">
        <v>489</v>
      </c>
      <c r="Y644" t="s">
        <v>241</v>
      </c>
      <c r="Z644" t="s">
        <v>241</v>
      </c>
      <c r="AB644" t="s">
        <v>1544</v>
      </c>
      <c r="AC644" t="s">
        <v>41</v>
      </c>
      <c r="AD644" t="s">
        <v>42</v>
      </c>
    </row>
    <row r="645" spans="3:30" x14ac:dyDescent="0.25">
      <c r="C645" s="32" t="s">
        <v>206</v>
      </c>
      <c r="D645" s="32" t="s">
        <v>72</v>
      </c>
      <c r="E645" s="32" t="s">
        <v>1474</v>
      </c>
      <c r="F645">
        <v>850</v>
      </c>
      <c r="G645" t="s">
        <v>1475</v>
      </c>
      <c r="H645" t="s">
        <v>1478</v>
      </c>
      <c r="I645" t="s">
        <v>1545</v>
      </c>
      <c r="K645" t="s">
        <v>204</v>
      </c>
      <c r="L645" t="s">
        <v>35</v>
      </c>
      <c r="M645" t="s">
        <v>36</v>
      </c>
      <c r="N645" s="8">
        <v>45722</v>
      </c>
      <c r="O645" s="8">
        <v>45828</v>
      </c>
      <c r="P645" s="8">
        <v>45828</v>
      </c>
      <c r="Q645" t="s">
        <v>47</v>
      </c>
      <c r="Y645" t="s">
        <v>57</v>
      </c>
      <c r="Z645" t="s">
        <v>57</v>
      </c>
      <c r="AB645" t="s">
        <v>1483</v>
      </c>
      <c r="AC645" t="s">
        <v>41</v>
      </c>
      <c r="AD645" t="s">
        <v>42</v>
      </c>
    </row>
    <row r="646" spans="3:30" x14ac:dyDescent="0.25">
      <c r="C646" s="32" t="s">
        <v>206</v>
      </c>
      <c r="D646" s="32" t="s">
        <v>72</v>
      </c>
      <c r="E646" s="32" t="s">
        <v>1474</v>
      </c>
      <c r="F646">
        <v>800</v>
      </c>
      <c r="G646" t="s">
        <v>1475</v>
      </c>
      <c r="H646" t="s">
        <v>1478</v>
      </c>
      <c r="I646" t="s">
        <v>1546</v>
      </c>
      <c r="K646" t="s">
        <v>204</v>
      </c>
      <c r="L646" t="s">
        <v>35</v>
      </c>
      <c r="M646" t="s">
        <v>36</v>
      </c>
      <c r="N646" s="8">
        <v>45722</v>
      </c>
      <c r="O646" s="8">
        <v>45828</v>
      </c>
      <c r="P646" s="8">
        <v>45828</v>
      </c>
      <c r="Q646" t="s">
        <v>47</v>
      </c>
      <c r="Y646" t="s">
        <v>57</v>
      </c>
      <c r="Z646" t="s">
        <v>57</v>
      </c>
      <c r="AB646" t="s">
        <v>1483</v>
      </c>
      <c r="AC646" t="s">
        <v>41</v>
      </c>
      <c r="AD646" t="s">
        <v>42</v>
      </c>
    </row>
    <row r="647" spans="3:30" x14ac:dyDescent="0.25">
      <c r="C647" s="32" t="s">
        <v>206</v>
      </c>
      <c r="D647" s="32" t="s">
        <v>72</v>
      </c>
      <c r="E647" s="32" t="s">
        <v>1474</v>
      </c>
      <c r="F647">
        <v>850</v>
      </c>
      <c r="G647" t="s">
        <v>1475</v>
      </c>
      <c r="H647" t="s">
        <v>1478</v>
      </c>
      <c r="I647" t="s">
        <v>1547</v>
      </c>
      <c r="K647" t="s">
        <v>204</v>
      </c>
      <c r="L647" t="s">
        <v>35</v>
      </c>
      <c r="M647" t="s">
        <v>36</v>
      </c>
      <c r="N647" s="8">
        <v>45722</v>
      </c>
      <c r="O647" s="8">
        <v>45805</v>
      </c>
      <c r="P647" s="8">
        <v>45805</v>
      </c>
      <c r="Q647" t="s">
        <v>127</v>
      </c>
      <c r="R647" t="s">
        <v>419</v>
      </c>
      <c r="S647" t="s">
        <v>1548</v>
      </c>
      <c r="T647" t="s">
        <v>1549</v>
      </c>
      <c r="U647" t="s">
        <v>39</v>
      </c>
      <c r="W647" t="s">
        <v>460</v>
      </c>
      <c r="X647" t="s">
        <v>307</v>
      </c>
      <c r="Y647" t="s">
        <v>241</v>
      </c>
      <c r="Z647" t="s">
        <v>241</v>
      </c>
      <c r="AB647" t="s">
        <v>1550</v>
      </c>
      <c r="AC647" t="s">
        <v>41</v>
      </c>
      <c r="AD647" t="s">
        <v>42</v>
      </c>
    </row>
    <row r="648" spans="3:30" x14ac:dyDescent="0.25">
      <c r="C648" s="32" t="s">
        <v>206</v>
      </c>
      <c r="D648" s="32" t="s">
        <v>72</v>
      </c>
      <c r="E648" s="32" t="s">
        <v>1474</v>
      </c>
      <c r="F648">
        <v>800</v>
      </c>
      <c r="G648" t="s">
        <v>1475</v>
      </c>
      <c r="H648" t="s">
        <v>1478</v>
      </c>
      <c r="I648" t="s">
        <v>1551</v>
      </c>
      <c r="K648" t="s">
        <v>204</v>
      </c>
      <c r="L648" t="s">
        <v>35</v>
      </c>
      <c r="M648" t="s">
        <v>36</v>
      </c>
      <c r="N648" s="8">
        <v>45722</v>
      </c>
      <c r="O648" s="8">
        <v>45805</v>
      </c>
      <c r="P648" s="8">
        <v>45805</v>
      </c>
      <c r="Q648" t="s">
        <v>37</v>
      </c>
      <c r="R648" t="s">
        <v>419</v>
      </c>
      <c r="S648" t="s">
        <v>1552</v>
      </c>
      <c r="T648" t="s">
        <v>1553</v>
      </c>
      <c r="U648" t="s">
        <v>39</v>
      </c>
      <c r="W648" t="s">
        <v>460</v>
      </c>
      <c r="X648" t="s">
        <v>307</v>
      </c>
      <c r="Y648" t="s">
        <v>241</v>
      </c>
      <c r="Z648" t="s">
        <v>241</v>
      </c>
      <c r="AB648" t="s">
        <v>1550</v>
      </c>
      <c r="AC648" t="s">
        <v>41</v>
      </c>
      <c r="AD648" t="s">
        <v>42</v>
      </c>
    </row>
    <row r="649" spans="3:30" x14ac:dyDescent="0.25">
      <c r="C649" s="32" t="s">
        <v>206</v>
      </c>
      <c r="D649" s="32" t="s">
        <v>72</v>
      </c>
      <c r="E649" s="32" t="s">
        <v>1474</v>
      </c>
      <c r="F649">
        <v>850</v>
      </c>
      <c r="G649" t="s">
        <v>1475</v>
      </c>
      <c r="H649" t="s">
        <v>1478</v>
      </c>
      <c r="I649" t="s">
        <v>1554</v>
      </c>
      <c r="K649" t="s">
        <v>204</v>
      </c>
      <c r="L649" t="s">
        <v>35</v>
      </c>
      <c r="M649" t="s">
        <v>36</v>
      </c>
      <c r="N649" s="8">
        <v>45722</v>
      </c>
      <c r="O649" s="8">
        <v>45828</v>
      </c>
      <c r="P649" s="8">
        <v>45828</v>
      </c>
      <c r="Q649" t="s">
        <v>47</v>
      </c>
      <c r="Y649" t="s">
        <v>57</v>
      </c>
      <c r="Z649" t="s">
        <v>57</v>
      </c>
      <c r="AB649" t="s">
        <v>1483</v>
      </c>
      <c r="AC649" t="s">
        <v>41</v>
      </c>
      <c r="AD649" t="s">
        <v>42</v>
      </c>
    </row>
    <row r="650" spans="3:30" x14ac:dyDescent="0.25">
      <c r="C650" s="32" t="s">
        <v>206</v>
      </c>
      <c r="D650" s="32" t="s">
        <v>72</v>
      </c>
      <c r="E650" s="32" t="s">
        <v>1474</v>
      </c>
      <c r="F650">
        <v>800</v>
      </c>
      <c r="G650" t="s">
        <v>1475</v>
      </c>
      <c r="H650" t="s">
        <v>1478</v>
      </c>
      <c r="I650" t="s">
        <v>1555</v>
      </c>
      <c r="K650" t="s">
        <v>204</v>
      </c>
      <c r="L650" t="s">
        <v>35</v>
      </c>
      <c r="M650" t="s">
        <v>36</v>
      </c>
      <c r="N650" s="8">
        <v>45722</v>
      </c>
      <c r="O650" s="8">
        <v>45828</v>
      </c>
      <c r="P650" s="8">
        <v>45828</v>
      </c>
      <c r="Q650" t="s">
        <v>47</v>
      </c>
      <c r="Y650" t="s">
        <v>57</v>
      </c>
      <c r="Z650" t="s">
        <v>57</v>
      </c>
      <c r="AB650" t="s">
        <v>1483</v>
      </c>
      <c r="AC650" t="s">
        <v>41</v>
      </c>
      <c r="AD650" t="s">
        <v>42</v>
      </c>
    </row>
    <row r="651" spans="3:30" x14ac:dyDescent="0.25">
      <c r="C651" s="32" t="s">
        <v>206</v>
      </c>
      <c r="D651" s="32" t="s">
        <v>72</v>
      </c>
      <c r="E651" s="32" t="s">
        <v>1474</v>
      </c>
      <c r="F651">
        <v>850</v>
      </c>
      <c r="G651" t="s">
        <v>1475</v>
      </c>
      <c r="H651" t="s">
        <v>1478</v>
      </c>
      <c r="I651" t="s">
        <v>1556</v>
      </c>
      <c r="K651" t="s">
        <v>204</v>
      </c>
      <c r="L651" t="s">
        <v>35</v>
      </c>
      <c r="M651" t="s">
        <v>36</v>
      </c>
      <c r="N651" s="8">
        <v>45722</v>
      </c>
      <c r="O651" s="8">
        <v>45849</v>
      </c>
      <c r="P651" s="8">
        <v>45849</v>
      </c>
      <c r="Q651" t="s">
        <v>47</v>
      </c>
      <c r="Y651" t="s">
        <v>255</v>
      </c>
      <c r="Z651" t="s">
        <v>255</v>
      </c>
      <c r="AB651" t="s">
        <v>1485</v>
      </c>
      <c r="AC651" t="s">
        <v>41</v>
      </c>
      <c r="AD651" t="s">
        <v>42</v>
      </c>
    </row>
    <row r="652" spans="3:30" x14ac:dyDescent="0.25">
      <c r="C652" s="32" t="s">
        <v>206</v>
      </c>
      <c r="D652" s="32" t="s">
        <v>72</v>
      </c>
      <c r="E652" s="32" t="s">
        <v>1474</v>
      </c>
      <c r="F652">
        <v>800</v>
      </c>
      <c r="G652" t="s">
        <v>1475</v>
      </c>
      <c r="H652" t="s">
        <v>1478</v>
      </c>
      <c r="I652" t="s">
        <v>1557</v>
      </c>
      <c r="K652" t="s">
        <v>204</v>
      </c>
      <c r="L652" t="s">
        <v>35</v>
      </c>
      <c r="M652" t="s">
        <v>36</v>
      </c>
      <c r="N652" s="8">
        <v>45722</v>
      </c>
      <c r="O652" s="8">
        <v>45849</v>
      </c>
      <c r="P652" s="8">
        <v>45849</v>
      </c>
      <c r="Q652" t="s">
        <v>47</v>
      </c>
      <c r="Y652" t="s">
        <v>255</v>
      </c>
      <c r="Z652" t="s">
        <v>255</v>
      </c>
      <c r="AB652" t="s">
        <v>1485</v>
      </c>
      <c r="AC652" t="s">
        <v>41</v>
      </c>
      <c r="AD652" t="s">
        <v>42</v>
      </c>
    </row>
    <row r="653" spans="3:30" x14ac:dyDescent="0.25">
      <c r="C653" s="32" t="s">
        <v>206</v>
      </c>
      <c r="D653" s="32" t="s">
        <v>72</v>
      </c>
      <c r="E653" s="32" t="s">
        <v>1474</v>
      </c>
      <c r="F653">
        <v>850</v>
      </c>
      <c r="G653" t="s">
        <v>1475</v>
      </c>
      <c r="H653" t="s">
        <v>1478</v>
      </c>
      <c r="I653" t="s">
        <v>1558</v>
      </c>
      <c r="K653" t="s">
        <v>204</v>
      </c>
      <c r="L653" t="s">
        <v>35</v>
      </c>
      <c r="M653" t="s">
        <v>36</v>
      </c>
      <c r="N653" s="8">
        <v>45722</v>
      </c>
      <c r="O653" s="8">
        <v>45870</v>
      </c>
      <c r="P653" s="8">
        <v>45870</v>
      </c>
      <c r="Q653" t="s">
        <v>47</v>
      </c>
      <c r="Y653" t="s">
        <v>477</v>
      </c>
      <c r="Z653" t="s">
        <v>477</v>
      </c>
      <c r="AB653" t="s">
        <v>1498</v>
      </c>
      <c r="AC653" t="s">
        <v>41</v>
      </c>
      <c r="AD653" t="s">
        <v>42</v>
      </c>
    </row>
    <row r="654" spans="3:30" x14ac:dyDescent="0.25">
      <c r="C654" s="32" t="s">
        <v>206</v>
      </c>
      <c r="D654" s="32" t="s">
        <v>72</v>
      </c>
      <c r="E654" s="32" t="s">
        <v>1474</v>
      </c>
      <c r="F654">
        <v>800</v>
      </c>
      <c r="G654" t="s">
        <v>1475</v>
      </c>
      <c r="H654" t="s">
        <v>1478</v>
      </c>
      <c r="I654" t="s">
        <v>1559</v>
      </c>
      <c r="K654" t="s">
        <v>204</v>
      </c>
      <c r="L654" t="s">
        <v>35</v>
      </c>
      <c r="M654" t="s">
        <v>36</v>
      </c>
      <c r="N654" s="8">
        <v>45722</v>
      </c>
      <c r="O654" s="8">
        <v>45870</v>
      </c>
      <c r="P654" s="8">
        <v>45870</v>
      </c>
      <c r="Q654" t="s">
        <v>47</v>
      </c>
      <c r="Y654" t="s">
        <v>477</v>
      </c>
      <c r="Z654" t="s">
        <v>477</v>
      </c>
      <c r="AB654" t="s">
        <v>1498</v>
      </c>
      <c r="AC654" t="s">
        <v>41</v>
      </c>
      <c r="AD654" t="s">
        <v>42</v>
      </c>
    </row>
    <row r="655" spans="3:30" x14ac:dyDescent="0.25">
      <c r="C655" s="32" t="s">
        <v>206</v>
      </c>
      <c r="D655" s="32" t="s">
        <v>72</v>
      </c>
      <c r="E655" s="32" t="s">
        <v>1474</v>
      </c>
      <c r="F655">
        <v>850</v>
      </c>
      <c r="G655" t="s">
        <v>1475</v>
      </c>
      <c r="H655" t="s">
        <v>1478</v>
      </c>
      <c r="I655" t="s">
        <v>1560</v>
      </c>
      <c r="K655" t="s">
        <v>204</v>
      </c>
      <c r="L655" t="s">
        <v>35</v>
      </c>
      <c r="M655" t="s">
        <v>36</v>
      </c>
      <c r="N655" s="8">
        <v>45722</v>
      </c>
      <c r="O655" s="8">
        <v>45842</v>
      </c>
      <c r="P655" s="8">
        <v>45842</v>
      </c>
      <c r="Q655" t="s">
        <v>47</v>
      </c>
      <c r="Y655" t="s">
        <v>112</v>
      </c>
      <c r="Z655" t="s">
        <v>112</v>
      </c>
      <c r="AB655" t="s">
        <v>1561</v>
      </c>
      <c r="AC655" t="s">
        <v>41</v>
      </c>
      <c r="AD655" t="s">
        <v>42</v>
      </c>
    </row>
    <row r="656" spans="3:30" x14ac:dyDescent="0.25">
      <c r="C656" s="32" t="s">
        <v>206</v>
      </c>
      <c r="D656" s="32" t="s">
        <v>72</v>
      </c>
      <c r="E656" s="32" t="s">
        <v>1474</v>
      </c>
      <c r="F656">
        <v>800</v>
      </c>
      <c r="G656" t="s">
        <v>1475</v>
      </c>
      <c r="H656" t="s">
        <v>1478</v>
      </c>
      <c r="I656" t="s">
        <v>1562</v>
      </c>
      <c r="K656" t="s">
        <v>204</v>
      </c>
      <c r="L656" t="s">
        <v>35</v>
      </c>
      <c r="M656" t="s">
        <v>36</v>
      </c>
      <c r="N656" s="8">
        <v>45722</v>
      </c>
      <c r="O656" s="8">
        <v>45842</v>
      </c>
      <c r="P656" s="8">
        <v>45842</v>
      </c>
      <c r="Q656" t="s">
        <v>47</v>
      </c>
      <c r="Y656" t="s">
        <v>112</v>
      </c>
      <c r="Z656" t="s">
        <v>112</v>
      </c>
      <c r="AB656" t="s">
        <v>1561</v>
      </c>
      <c r="AC656" t="s">
        <v>41</v>
      </c>
      <c r="AD656" t="s">
        <v>42</v>
      </c>
    </row>
    <row r="657" spans="3:30" x14ac:dyDescent="0.25">
      <c r="C657" s="32" t="s">
        <v>206</v>
      </c>
      <c r="D657" s="32" t="s">
        <v>72</v>
      </c>
      <c r="E657" s="32" t="s">
        <v>1474</v>
      </c>
      <c r="F657">
        <v>850</v>
      </c>
      <c r="G657" t="s">
        <v>1475</v>
      </c>
      <c r="H657" t="s">
        <v>1478</v>
      </c>
      <c r="I657" t="s">
        <v>1563</v>
      </c>
      <c r="K657" t="s">
        <v>204</v>
      </c>
      <c r="L657" t="s">
        <v>35</v>
      </c>
      <c r="M657" t="s">
        <v>36</v>
      </c>
      <c r="N657" s="8">
        <v>45722</v>
      </c>
      <c r="O657" s="8"/>
      <c r="P657" s="8"/>
      <c r="Q657" t="s">
        <v>47</v>
      </c>
      <c r="AC657" t="s">
        <v>41</v>
      </c>
      <c r="AD657" t="s">
        <v>42</v>
      </c>
    </row>
    <row r="658" spans="3:30" x14ac:dyDescent="0.25">
      <c r="C658" s="32" t="s">
        <v>206</v>
      </c>
      <c r="D658" s="32" t="s">
        <v>72</v>
      </c>
      <c r="E658" s="32" t="s">
        <v>1474</v>
      </c>
      <c r="F658">
        <v>800</v>
      </c>
      <c r="G658" t="s">
        <v>1475</v>
      </c>
      <c r="H658" t="s">
        <v>1478</v>
      </c>
      <c r="I658" t="s">
        <v>1564</v>
      </c>
      <c r="K658" t="s">
        <v>204</v>
      </c>
      <c r="L658" t="s">
        <v>35</v>
      </c>
      <c r="M658" t="s">
        <v>36</v>
      </c>
      <c r="N658" s="8">
        <v>45722</v>
      </c>
      <c r="O658" s="8"/>
      <c r="P658" s="8"/>
      <c r="Q658" t="s">
        <v>47</v>
      </c>
      <c r="AC658" t="s">
        <v>41</v>
      </c>
      <c r="AD658" t="s">
        <v>42</v>
      </c>
    </row>
    <row r="659" spans="3:30" x14ac:dyDescent="0.25">
      <c r="C659" s="32" t="s">
        <v>206</v>
      </c>
      <c r="D659" s="32" t="s">
        <v>72</v>
      </c>
      <c r="E659" s="32" t="s">
        <v>1474</v>
      </c>
      <c r="F659">
        <v>850</v>
      </c>
      <c r="G659" t="s">
        <v>1475</v>
      </c>
      <c r="H659" t="s">
        <v>1478</v>
      </c>
      <c r="I659" t="s">
        <v>1565</v>
      </c>
      <c r="K659" t="s">
        <v>204</v>
      </c>
      <c r="L659" t="s">
        <v>35</v>
      </c>
      <c r="M659" t="s">
        <v>36</v>
      </c>
      <c r="N659" s="8">
        <v>45722</v>
      </c>
      <c r="O659" s="8">
        <v>45805</v>
      </c>
      <c r="P659" s="8">
        <v>45805</v>
      </c>
      <c r="Q659" t="s">
        <v>37</v>
      </c>
      <c r="R659" t="s">
        <v>419</v>
      </c>
      <c r="W659" t="s">
        <v>460</v>
      </c>
      <c r="Y659" t="s">
        <v>241</v>
      </c>
      <c r="Z659" t="s">
        <v>241</v>
      </c>
      <c r="AC659" t="s">
        <v>41</v>
      </c>
      <c r="AD659" t="s">
        <v>42</v>
      </c>
    </row>
    <row r="660" spans="3:30" x14ac:dyDescent="0.25">
      <c r="C660" s="32" t="s">
        <v>206</v>
      </c>
      <c r="D660" s="32" t="s">
        <v>72</v>
      </c>
      <c r="E660" s="32" t="s">
        <v>1474</v>
      </c>
      <c r="F660">
        <v>800</v>
      </c>
      <c r="G660" t="s">
        <v>1475</v>
      </c>
      <c r="H660" t="s">
        <v>1478</v>
      </c>
      <c r="I660" t="s">
        <v>1566</v>
      </c>
      <c r="K660" t="s">
        <v>204</v>
      </c>
      <c r="L660" t="s">
        <v>35</v>
      </c>
      <c r="M660" t="s">
        <v>36</v>
      </c>
      <c r="N660" s="8">
        <v>45722</v>
      </c>
      <c r="O660" s="8">
        <v>45805</v>
      </c>
      <c r="P660" s="8">
        <v>45805</v>
      </c>
      <c r="Q660" t="s">
        <v>37</v>
      </c>
      <c r="R660" t="s">
        <v>419</v>
      </c>
      <c r="W660" t="s">
        <v>460</v>
      </c>
      <c r="Y660" t="s">
        <v>241</v>
      </c>
      <c r="Z660" t="s">
        <v>241</v>
      </c>
      <c r="AC660" t="s">
        <v>41</v>
      </c>
      <c r="AD660" t="s">
        <v>42</v>
      </c>
    </row>
    <row r="661" spans="3:30" x14ac:dyDescent="0.25">
      <c r="C661" s="32" t="s">
        <v>206</v>
      </c>
      <c r="D661" s="32" t="s">
        <v>72</v>
      </c>
      <c r="E661" s="32" t="s">
        <v>1474</v>
      </c>
      <c r="F661">
        <v>850</v>
      </c>
      <c r="G661" t="s">
        <v>1475</v>
      </c>
      <c r="H661" t="s">
        <v>1478</v>
      </c>
      <c r="I661" t="s">
        <v>1567</v>
      </c>
      <c r="K661" t="s">
        <v>204</v>
      </c>
      <c r="L661" t="s">
        <v>35</v>
      </c>
      <c r="M661" t="s">
        <v>36</v>
      </c>
      <c r="N661" s="8">
        <v>45722</v>
      </c>
      <c r="O661" s="8">
        <v>45877</v>
      </c>
      <c r="P661" s="8">
        <v>45877</v>
      </c>
      <c r="Q661" t="s">
        <v>47</v>
      </c>
      <c r="Y661" t="s">
        <v>504</v>
      </c>
      <c r="Z661" t="s">
        <v>504</v>
      </c>
      <c r="AB661" t="s">
        <v>1498</v>
      </c>
      <c r="AC661" t="s">
        <v>41</v>
      </c>
      <c r="AD661" t="s">
        <v>42</v>
      </c>
    </row>
    <row r="662" spans="3:30" x14ac:dyDescent="0.25">
      <c r="C662" s="32" t="s">
        <v>206</v>
      </c>
      <c r="D662" s="32" t="s">
        <v>72</v>
      </c>
      <c r="E662" s="32" t="s">
        <v>1474</v>
      </c>
      <c r="F662">
        <v>800</v>
      </c>
      <c r="G662" t="s">
        <v>1475</v>
      </c>
      <c r="H662" t="s">
        <v>1478</v>
      </c>
      <c r="I662" t="s">
        <v>1568</v>
      </c>
      <c r="K662" t="s">
        <v>204</v>
      </c>
      <c r="L662" t="s">
        <v>35</v>
      </c>
      <c r="M662" t="s">
        <v>36</v>
      </c>
      <c r="N662" s="8">
        <v>45722</v>
      </c>
      <c r="O662" s="8">
        <v>45877</v>
      </c>
      <c r="P662" s="8">
        <v>45877</v>
      </c>
      <c r="Q662" t="s">
        <v>47</v>
      </c>
      <c r="Y662" t="s">
        <v>504</v>
      </c>
      <c r="Z662" t="s">
        <v>504</v>
      </c>
      <c r="AB662" t="s">
        <v>1498</v>
      </c>
      <c r="AC662" t="s">
        <v>41</v>
      </c>
      <c r="AD662" t="s">
        <v>42</v>
      </c>
    </row>
    <row r="663" spans="3:30" x14ac:dyDescent="0.25">
      <c r="C663" s="32" t="s">
        <v>206</v>
      </c>
      <c r="D663" s="32" t="s">
        <v>72</v>
      </c>
      <c r="E663" s="32" t="s">
        <v>1474</v>
      </c>
      <c r="F663">
        <v>850</v>
      </c>
      <c r="G663" t="s">
        <v>1475</v>
      </c>
      <c r="H663" t="s">
        <v>1478</v>
      </c>
      <c r="I663" t="s">
        <v>1569</v>
      </c>
      <c r="K663" t="s">
        <v>204</v>
      </c>
      <c r="L663" t="s">
        <v>35</v>
      </c>
      <c r="M663" t="s">
        <v>36</v>
      </c>
      <c r="N663" s="8">
        <v>45722</v>
      </c>
      <c r="O663" s="8">
        <v>45842</v>
      </c>
      <c r="P663" s="8">
        <v>45842</v>
      </c>
      <c r="Q663" t="s">
        <v>47</v>
      </c>
      <c r="Y663" t="s">
        <v>112</v>
      </c>
      <c r="Z663" t="s">
        <v>112</v>
      </c>
      <c r="AB663" t="s">
        <v>1488</v>
      </c>
      <c r="AC663" t="s">
        <v>41</v>
      </c>
      <c r="AD663" t="s">
        <v>42</v>
      </c>
    </row>
    <row r="664" spans="3:30" x14ac:dyDescent="0.25">
      <c r="C664" s="32" t="s">
        <v>206</v>
      </c>
      <c r="D664" s="32" t="s">
        <v>72</v>
      </c>
      <c r="E664" s="32" t="s">
        <v>1474</v>
      </c>
      <c r="F664">
        <v>800</v>
      </c>
      <c r="G664" t="s">
        <v>1475</v>
      </c>
      <c r="H664" t="s">
        <v>1478</v>
      </c>
      <c r="I664" t="s">
        <v>1570</v>
      </c>
      <c r="K664" t="s">
        <v>204</v>
      </c>
      <c r="L664" t="s">
        <v>35</v>
      </c>
      <c r="M664" t="s">
        <v>36</v>
      </c>
      <c r="N664" s="8">
        <v>45722</v>
      </c>
      <c r="O664" s="8">
        <v>45842</v>
      </c>
      <c r="P664" s="8">
        <v>45842</v>
      </c>
      <c r="Q664" t="s">
        <v>47</v>
      </c>
      <c r="Y664" t="s">
        <v>112</v>
      </c>
      <c r="Z664" t="s">
        <v>112</v>
      </c>
      <c r="AB664" t="s">
        <v>1488</v>
      </c>
      <c r="AC664" t="s">
        <v>41</v>
      </c>
      <c r="AD664" t="s">
        <v>42</v>
      </c>
    </row>
    <row r="665" spans="3:30" x14ac:dyDescent="0.25">
      <c r="C665" s="32" t="s">
        <v>206</v>
      </c>
      <c r="D665" s="32" t="s">
        <v>72</v>
      </c>
      <c r="E665" s="32" t="s">
        <v>1474</v>
      </c>
      <c r="F665">
        <v>850</v>
      </c>
      <c r="G665" t="s">
        <v>1475</v>
      </c>
      <c r="H665" t="s">
        <v>1478</v>
      </c>
      <c r="I665" t="s">
        <v>1571</v>
      </c>
      <c r="K665" t="s">
        <v>204</v>
      </c>
      <c r="L665" t="s">
        <v>35</v>
      </c>
      <c r="M665" t="s">
        <v>36</v>
      </c>
      <c r="N665" s="8">
        <v>45722</v>
      </c>
      <c r="O665" s="8"/>
      <c r="P665" s="8"/>
      <c r="Q665" t="s">
        <v>47</v>
      </c>
      <c r="AC665" t="s">
        <v>41</v>
      </c>
      <c r="AD665" t="s">
        <v>42</v>
      </c>
    </row>
    <row r="666" spans="3:30" x14ac:dyDescent="0.25">
      <c r="C666" s="32" t="s">
        <v>206</v>
      </c>
      <c r="D666" s="32" t="s">
        <v>72</v>
      </c>
      <c r="E666" s="32" t="s">
        <v>1474</v>
      </c>
      <c r="F666">
        <v>800</v>
      </c>
      <c r="G666" t="s">
        <v>1475</v>
      </c>
      <c r="H666" t="s">
        <v>1478</v>
      </c>
      <c r="I666" t="s">
        <v>1572</v>
      </c>
      <c r="K666" t="s">
        <v>204</v>
      </c>
      <c r="L666" t="s">
        <v>35</v>
      </c>
      <c r="M666" t="s">
        <v>36</v>
      </c>
      <c r="N666" s="8">
        <v>45722</v>
      </c>
      <c r="O666" s="8"/>
      <c r="P666" s="8"/>
      <c r="Q666" t="s">
        <v>47</v>
      </c>
      <c r="AC666" t="s">
        <v>41</v>
      </c>
      <c r="AD666" t="s">
        <v>42</v>
      </c>
    </row>
    <row r="667" spans="3:30" x14ac:dyDescent="0.25">
      <c r="C667" s="32" t="s">
        <v>206</v>
      </c>
      <c r="D667" s="32" t="s">
        <v>72</v>
      </c>
      <c r="E667" s="32" t="s">
        <v>1474</v>
      </c>
      <c r="F667">
        <v>850</v>
      </c>
      <c r="G667" t="s">
        <v>1475</v>
      </c>
      <c r="H667" t="s">
        <v>1478</v>
      </c>
      <c r="I667" t="s">
        <v>1573</v>
      </c>
      <c r="K667" t="s">
        <v>204</v>
      </c>
      <c r="L667" t="s">
        <v>35</v>
      </c>
      <c r="M667" t="s">
        <v>36</v>
      </c>
      <c r="N667" s="8">
        <v>45722</v>
      </c>
      <c r="O667" s="8">
        <v>45805</v>
      </c>
      <c r="P667" s="8">
        <v>45805</v>
      </c>
      <c r="Q667" t="s">
        <v>47</v>
      </c>
      <c r="X667" t="s">
        <v>1574</v>
      </c>
      <c r="Y667" t="s">
        <v>241</v>
      </c>
      <c r="Z667" t="s">
        <v>241</v>
      </c>
      <c r="AB667" t="s">
        <v>1544</v>
      </c>
      <c r="AC667" t="s">
        <v>41</v>
      </c>
      <c r="AD667" t="s">
        <v>42</v>
      </c>
    </row>
    <row r="668" spans="3:30" x14ac:dyDescent="0.25">
      <c r="C668" s="32" t="s">
        <v>206</v>
      </c>
      <c r="D668" s="32" t="s">
        <v>72</v>
      </c>
      <c r="E668" s="32" t="s">
        <v>1474</v>
      </c>
      <c r="F668">
        <v>800</v>
      </c>
      <c r="G668" t="s">
        <v>1475</v>
      </c>
      <c r="H668" t="s">
        <v>1478</v>
      </c>
      <c r="I668" t="s">
        <v>1575</v>
      </c>
      <c r="K668" t="s">
        <v>204</v>
      </c>
      <c r="L668" t="s">
        <v>35</v>
      </c>
      <c r="M668" t="s">
        <v>36</v>
      </c>
      <c r="N668" s="8">
        <v>45722</v>
      </c>
      <c r="O668" s="8">
        <v>45805</v>
      </c>
      <c r="P668" s="8">
        <v>45805</v>
      </c>
      <c r="Q668" t="s">
        <v>47</v>
      </c>
      <c r="X668" t="s">
        <v>1574</v>
      </c>
      <c r="Y668" t="s">
        <v>241</v>
      </c>
      <c r="Z668" t="s">
        <v>241</v>
      </c>
      <c r="AB668" t="s">
        <v>1544</v>
      </c>
      <c r="AC668" t="s">
        <v>41</v>
      </c>
      <c r="AD668" t="s">
        <v>42</v>
      </c>
    </row>
    <row r="669" spans="3:30" x14ac:dyDescent="0.25">
      <c r="C669" s="32" t="s">
        <v>206</v>
      </c>
      <c r="D669" s="32" t="s">
        <v>72</v>
      </c>
      <c r="E669" s="32" t="s">
        <v>1474</v>
      </c>
      <c r="F669">
        <v>850</v>
      </c>
      <c r="G669" t="s">
        <v>1475</v>
      </c>
      <c r="H669" t="s">
        <v>1478</v>
      </c>
      <c r="I669" t="s">
        <v>1576</v>
      </c>
      <c r="K669" t="s">
        <v>204</v>
      </c>
      <c r="L669" t="s">
        <v>35</v>
      </c>
      <c r="M669" t="s">
        <v>36</v>
      </c>
      <c r="N669" s="8">
        <v>45722</v>
      </c>
      <c r="O669" s="8">
        <v>45849</v>
      </c>
      <c r="P669" s="8">
        <v>45849</v>
      </c>
      <c r="Q669" t="s">
        <v>47</v>
      </c>
      <c r="Y669" t="s">
        <v>255</v>
      </c>
      <c r="Z669" t="s">
        <v>255</v>
      </c>
      <c r="AB669" t="s">
        <v>1510</v>
      </c>
      <c r="AC669" t="s">
        <v>41</v>
      </c>
      <c r="AD669" t="s">
        <v>42</v>
      </c>
    </row>
    <row r="670" spans="3:30" x14ac:dyDescent="0.25">
      <c r="C670" s="32" t="s">
        <v>206</v>
      </c>
      <c r="D670" s="32" t="s">
        <v>72</v>
      </c>
      <c r="E670" s="32" t="s">
        <v>1474</v>
      </c>
      <c r="F670">
        <v>800</v>
      </c>
      <c r="G670" t="s">
        <v>1475</v>
      </c>
      <c r="H670" t="s">
        <v>1478</v>
      </c>
      <c r="I670" t="s">
        <v>1577</v>
      </c>
      <c r="K670" t="s">
        <v>204</v>
      </c>
      <c r="L670" t="s">
        <v>35</v>
      </c>
      <c r="M670" t="s">
        <v>36</v>
      </c>
      <c r="N670" s="8">
        <v>45722</v>
      </c>
      <c r="O670" s="8">
        <v>45849</v>
      </c>
      <c r="P670" s="8">
        <v>45849</v>
      </c>
      <c r="Q670" t="s">
        <v>47</v>
      </c>
      <c r="Y670" t="s">
        <v>255</v>
      </c>
      <c r="Z670" t="s">
        <v>255</v>
      </c>
      <c r="AB670" t="s">
        <v>1510</v>
      </c>
      <c r="AC670" t="s">
        <v>41</v>
      </c>
      <c r="AD670" t="s">
        <v>42</v>
      </c>
    </row>
    <row r="671" spans="3:30" x14ac:dyDescent="0.25">
      <c r="C671" s="32" t="s">
        <v>206</v>
      </c>
      <c r="D671" s="32" t="s">
        <v>72</v>
      </c>
      <c r="E671" s="32" t="s">
        <v>1474</v>
      </c>
      <c r="F671">
        <v>850</v>
      </c>
      <c r="G671" t="s">
        <v>1475</v>
      </c>
      <c r="H671" t="s">
        <v>1478</v>
      </c>
      <c r="I671" t="s">
        <v>1578</v>
      </c>
      <c r="K671" t="s">
        <v>204</v>
      </c>
      <c r="L671" t="s">
        <v>35</v>
      </c>
      <c r="M671" t="s">
        <v>36</v>
      </c>
      <c r="N671" s="8">
        <v>45722</v>
      </c>
      <c r="O671" s="8">
        <v>45849</v>
      </c>
      <c r="P671" s="8">
        <v>45849</v>
      </c>
      <c r="Q671" t="s">
        <v>47</v>
      </c>
      <c r="Y671" t="s">
        <v>255</v>
      </c>
      <c r="Z671" t="s">
        <v>255</v>
      </c>
      <c r="AB671" t="s">
        <v>1510</v>
      </c>
      <c r="AC671" t="s">
        <v>41</v>
      </c>
      <c r="AD671" t="s">
        <v>42</v>
      </c>
    </row>
    <row r="672" spans="3:30" x14ac:dyDescent="0.25">
      <c r="C672" s="32" t="s">
        <v>206</v>
      </c>
      <c r="D672" s="32" t="s">
        <v>72</v>
      </c>
      <c r="E672" s="32" t="s">
        <v>1474</v>
      </c>
      <c r="F672">
        <v>800</v>
      </c>
      <c r="G672" t="s">
        <v>1475</v>
      </c>
      <c r="H672" t="s">
        <v>1478</v>
      </c>
      <c r="I672" t="s">
        <v>1579</v>
      </c>
      <c r="K672" t="s">
        <v>204</v>
      </c>
      <c r="L672" t="s">
        <v>35</v>
      </c>
      <c r="M672" t="s">
        <v>36</v>
      </c>
      <c r="N672" s="8">
        <v>45722</v>
      </c>
      <c r="O672" s="8">
        <v>45849</v>
      </c>
      <c r="P672" s="8">
        <v>45849</v>
      </c>
      <c r="Q672" t="s">
        <v>47</v>
      </c>
      <c r="Y672" t="s">
        <v>255</v>
      </c>
      <c r="Z672" t="s">
        <v>255</v>
      </c>
      <c r="AB672" t="s">
        <v>1510</v>
      </c>
      <c r="AC672" t="s">
        <v>41</v>
      </c>
      <c r="AD672" t="s">
        <v>42</v>
      </c>
    </row>
    <row r="673" spans="3:30" x14ac:dyDescent="0.25">
      <c r="C673" s="32" t="s">
        <v>206</v>
      </c>
      <c r="D673" s="32" t="s">
        <v>72</v>
      </c>
      <c r="E673" s="32" t="s">
        <v>1474</v>
      </c>
      <c r="F673">
        <v>850</v>
      </c>
      <c r="G673" t="s">
        <v>1475</v>
      </c>
      <c r="H673" t="s">
        <v>1478</v>
      </c>
      <c r="I673" t="s">
        <v>1580</v>
      </c>
      <c r="K673" t="s">
        <v>204</v>
      </c>
      <c r="L673" t="s">
        <v>35</v>
      </c>
      <c r="M673" t="s">
        <v>36</v>
      </c>
      <c r="N673" s="8">
        <v>45722</v>
      </c>
      <c r="O673" s="8">
        <v>45877</v>
      </c>
      <c r="P673" s="8">
        <v>45877</v>
      </c>
      <c r="Q673" t="s">
        <v>47</v>
      </c>
      <c r="Y673" t="s">
        <v>504</v>
      </c>
      <c r="Z673" t="s">
        <v>504</v>
      </c>
      <c r="AB673" t="s">
        <v>1498</v>
      </c>
      <c r="AC673" t="s">
        <v>41</v>
      </c>
      <c r="AD673" t="s">
        <v>42</v>
      </c>
    </row>
    <row r="674" spans="3:30" x14ac:dyDescent="0.25">
      <c r="C674" s="32" t="s">
        <v>206</v>
      </c>
      <c r="D674" s="32" t="s">
        <v>72</v>
      </c>
      <c r="E674" s="32" t="s">
        <v>1474</v>
      </c>
      <c r="F674">
        <v>800</v>
      </c>
      <c r="G674" t="s">
        <v>1475</v>
      </c>
      <c r="H674" t="s">
        <v>1478</v>
      </c>
      <c r="I674" t="s">
        <v>1581</v>
      </c>
      <c r="K674" t="s">
        <v>204</v>
      </c>
      <c r="L674" t="s">
        <v>35</v>
      </c>
      <c r="M674" t="s">
        <v>36</v>
      </c>
      <c r="N674" s="8">
        <v>45722</v>
      </c>
      <c r="O674" s="8"/>
      <c r="P674" s="8"/>
      <c r="Q674" t="s">
        <v>47</v>
      </c>
      <c r="AC674" t="s">
        <v>41</v>
      </c>
      <c r="AD674" t="s">
        <v>42</v>
      </c>
    </row>
    <row r="675" spans="3:30" x14ac:dyDescent="0.25">
      <c r="C675" s="32" t="s">
        <v>206</v>
      </c>
      <c r="D675" s="32" t="s">
        <v>72</v>
      </c>
      <c r="E675" s="32" t="s">
        <v>1474</v>
      </c>
      <c r="F675">
        <v>850</v>
      </c>
      <c r="G675" t="s">
        <v>1475</v>
      </c>
      <c r="H675" t="s">
        <v>1478</v>
      </c>
      <c r="I675" t="s">
        <v>1582</v>
      </c>
      <c r="K675" t="s">
        <v>204</v>
      </c>
      <c r="L675" t="s">
        <v>35</v>
      </c>
      <c r="M675" t="s">
        <v>36</v>
      </c>
      <c r="N675" s="8">
        <v>45722</v>
      </c>
      <c r="O675" s="8"/>
      <c r="P675" s="8"/>
      <c r="Q675" t="s">
        <v>47</v>
      </c>
      <c r="AC675" t="s">
        <v>41</v>
      </c>
      <c r="AD675" t="s">
        <v>42</v>
      </c>
    </row>
    <row r="676" spans="3:30" x14ac:dyDescent="0.25">
      <c r="C676" s="32" t="s">
        <v>206</v>
      </c>
      <c r="D676" s="32" t="s">
        <v>72</v>
      </c>
      <c r="E676" s="32" t="s">
        <v>1474</v>
      </c>
      <c r="F676">
        <v>800</v>
      </c>
      <c r="G676" t="s">
        <v>1475</v>
      </c>
      <c r="H676" t="s">
        <v>1478</v>
      </c>
      <c r="I676" t="s">
        <v>1583</v>
      </c>
      <c r="K676" t="s">
        <v>204</v>
      </c>
      <c r="L676" t="s">
        <v>35</v>
      </c>
      <c r="M676" t="s">
        <v>36</v>
      </c>
      <c r="N676" s="8">
        <v>45722</v>
      </c>
      <c r="O676" s="8"/>
      <c r="P676" s="8"/>
      <c r="Q676" t="s">
        <v>47</v>
      </c>
      <c r="AC676" t="s">
        <v>41</v>
      </c>
      <c r="AD676" t="s">
        <v>42</v>
      </c>
    </row>
    <row r="677" spans="3:30" x14ac:dyDescent="0.25">
      <c r="C677" s="32" t="s">
        <v>206</v>
      </c>
      <c r="D677" s="32" t="s">
        <v>72</v>
      </c>
      <c r="E677" s="32" t="s">
        <v>1474</v>
      </c>
      <c r="F677">
        <v>850</v>
      </c>
      <c r="G677" t="s">
        <v>1475</v>
      </c>
      <c r="H677" t="s">
        <v>1478</v>
      </c>
      <c r="I677" t="s">
        <v>1584</v>
      </c>
      <c r="K677" t="s">
        <v>204</v>
      </c>
      <c r="L677" t="s">
        <v>35</v>
      </c>
      <c r="M677" t="s">
        <v>36</v>
      </c>
      <c r="N677" s="8">
        <v>45722</v>
      </c>
      <c r="O677" s="8">
        <v>45805</v>
      </c>
      <c r="P677" s="8">
        <v>45805</v>
      </c>
      <c r="Q677" t="s">
        <v>37</v>
      </c>
      <c r="R677" t="s">
        <v>419</v>
      </c>
      <c r="S677" t="s">
        <v>1585</v>
      </c>
      <c r="T677" t="s">
        <v>1586</v>
      </c>
      <c r="U677" t="s">
        <v>474</v>
      </c>
      <c r="W677" t="s">
        <v>460</v>
      </c>
      <c r="X677" t="s">
        <v>307</v>
      </c>
      <c r="Y677" t="s">
        <v>241</v>
      </c>
      <c r="Z677" t="s">
        <v>241</v>
      </c>
      <c r="AB677" t="s">
        <v>1550</v>
      </c>
      <c r="AC677" t="s">
        <v>41</v>
      </c>
      <c r="AD677" t="s">
        <v>42</v>
      </c>
    </row>
    <row r="678" spans="3:30" x14ac:dyDescent="0.25">
      <c r="C678" s="32" t="s">
        <v>206</v>
      </c>
      <c r="D678" s="32" t="s">
        <v>72</v>
      </c>
      <c r="E678" s="32" t="s">
        <v>1474</v>
      </c>
      <c r="F678">
        <v>800</v>
      </c>
      <c r="G678" t="s">
        <v>1475</v>
      </c>
      <c r="H678" t="s">
        <v>1478</v>
      </c>
      <c r="I678" t="s">
        <v>1587</v>
      </c>
      <c r="K678" t="s">
        <v>204</v>
      </c>
      <c r="L678" t="s">
        <v>35</v>
      </c>
      <c r="M678" t="s">
        <v>36</v>
      </c>
      <c r="N678" s="8">
        <v>45722</v>
      </c>
      <c r="O678" s="8">
        <v>45805</v>
      </c>
      <c r="P678" s="8">
        <v>45805</v>
      </c>
      <c r="Q678" t="s">
        <v>37</v>
      </c>
      <c r="R678" t="s">
        <v>953</v>
      </c>
      <c r="S678" t="s">
        <v>1585</v>
      </c>
      <c r="T678" t="s">
        <v>1588</v>
      </c>
      <c r="U678" t="s">
        <v>474</v>
      </c>
      <c r="X678" t="s">
        <v>307</v>
      </c>
      <c r="Y678" t="s">
        <v>241</v>
      </c>
      <c r="Z678" t="s">
        <v>241</v>
      </c>
      <c r="AB678" t="s">
        <v>1550</v>
      </c>
      <c r="AC678" t="s">
        <v>41</v>
      </c>
      <c r="AD678" t="s">
        <v>42</v>
      </c>
    </row>
    <row r="679" spans="3:30" x14ac:dyDescent="0.25">
      <c r="C679" s="32" t="s">
        <v>206</v>
      </c>
      <c r="D679" s="32" t="s">
        <v>72</v>
      </c>
      <c r="E679" s="32" t="s">
        <v>1474</v>
      </c>
      <c r="F679">
        <v>850</v>
      </c>
      <c r="G679" t="s">
        <v>1475</v>
      </c>
      <c r="H679" t="s">
        <v>1478</v>
      </c>
      <c r="I679" t="s">
        <v>1589</v>
      </c>
      <c r="K679" t="s">
        <v>204</v>
      </c>
      <c r="L679" t="s">
        <v>35</v>
      </c>
      <c r="M679" t="s">
        <v>36</v>
      </c>
      <c r="N679" s="8">
        <v>45722</v>
      </c>
      <c r="O679" s="8">
        <v>45842</v>
      </c>
      <c r="P679" s="8">
        <v>45842</v>
      </c>
      <c r="Q679" t="s">
        <v>47</v>
      </c>
      <c r="Y679" t="s">
        <v>112</v>
      </c>
      <c r="Z679" t="s">
        <v>112</v>
      </c>
      <c r="AB679" t="s">
        <v>1490</v>
      </c>
      <c r="AC679" t="s">
        <v>41</v>
      </c>
      <c r="AD679" t="s">
        <v>42</v>
      </c>
    </row>
    <row r="680" spans="3:30" x14ac:dyDescent="0.25">
      <c r="C680" s="32" t="s">
        <v>206</v>
      </c>
      <c r="D680" s="32" t="s">
        <v>72</v>
      </c>
      <c r="E680" s="32" t="s">
        <v>1474</v>
      </c>
      <c r="F680">
        <v>800</v>
      </c>
      <c r="G680" t="s">
        <v>1475</v>
      </c>
      <c r="H680" t="s">
        <v>1478</v>
      </c>
      <c r="I680" t="s">
        <v>1590</v>
      </c>
      <c r="K680" t="s">
        <v>204</v>
      </c>
      <c r="L680" t="s">
        <v>35</v>
      </c>
      <c r="M680" t="s">
        <v>36</v>
      </c>
      <c r="N680" s="8">
        <v>45722</v>
      </c>
      <c r="O680" s="8">
        <v>45842</v>
      </c>
      <c r="P680" s="8">
        <v>45842</v>
      </c>
      <c r="Q680" t="s">
        <v>47</v>
      </c>
      <c r="Y680" t="s">
        <v>112</v>
      </c>
      <c r="Z680" t="s">
        <v>112</v>
      </c>
      <c r="AB680" t="s">
        <v>1490</v>
      </c>
      <c r="AC680" t="s">
        <v>41</v>
      </c>
      <c r="AD680" t="s">
        <v>42</v>
      </c>
    </row>
    <row r="681" spans="3:30" x14ac:dyDescent="0.25">
      <c r="C681" s="32" t="s">
        <v>206</v>
      </c>
      <c r="D681" s="32" t="s">
        <v>72</v>
      </c>
      <c r="E681" s="32" t="s">
        <v>1474</v>
      </c>
      <c r="F681">
        <v>850</v>
      </c>
      <c r="G681" t="s">
        <v>1475</v>
      </c>
      <c r="H681" t="s">
        <v>1478</v>
      </c>
      <c r="I681" t="s">
        <v>1591</v>
      </c>
      <c r="K681" t="s">
        <v>204</v>
      </c>
      <c r="L681" t="s">
        <v>35</v>
      </c>
      <c r="M681" t="s">
        <v>36</v>
      </c>
      <c r="N681" s="8">
        <v>45722</v>
      </c>
      <c r="O681" s="8"/>
      <c r="P681" s="8"/>
      <c r="Q681" t="s">
        <v>47</v>
      </c>
      <c r="AC681" t="s">
        <v>41</v>
      </c>
      <c r="AD681" t="s">
        <v>42</v>
      </c>
    </row>
    <row r="682" spans="3:30" x14ac:dyDescent="0.25">
      <c r="C682" s="32" t="s">
        <v>206</v>
      </c>
      <c r="D682" s="32" t="s">
        <v>72</v>
      </c>
      <c r="E682" s="32" t="s">
        <v>1474</v>
      </c>
      <c r="F682">
        <v>800</v>
      </c>
      <c r="G682" t="s">
        <v>1475</v>
      </c>
      <c r="H682" t="s">
        <v>1478</v>
      </c>
      <c r="I682" t="s">
        <v>1592</v>
      </c>
      <c r="K682" t="s">
        <v>204</v>
      </c>
      <c r="L682" t="s">
        <v>35</v>
      </c>
      <c r="M682" t="s">
        <v>36</v>
      </c>
      <c r="N682" s="8">
        <v>45722</v>
      </c>
      <c r="O682" s="8"/>
      <c r="P682" s="8"/>
      <c r="Q682" t="s">
        <v>47</v>
      </c>
      <c r="AC682" t="s">
        <v>41</v>
      </c>
      <c r="AD682" t="s">
        <v>42</v>
      </c>
    </row>
    <row r="683" spans="3:30" x14ac:dyDescent="0.25">
      <c r="C683" s="32" t="s">
        <v>206</v>
      </c>
      <c r="D683" s="32" t="s">
        <v>72</v>
      </c>
      <c r="E683" s="32" t="s">
        <v>1474</v>
      </c>
      <c r="F683">
        <v>850</v>
      </c>
      <c r="G683" t="s">
        <v>1475</v>
      </c>
      <c r="H683" t="s">
        <v>1478</v>
      </c>
      <c r="I683" t="s">
        <v>1593</v>
      </c>
      <c r="K683" t="s">
        <v>204</v>
      </c>
      <c r="L683" t="s">
        <v>35</v>
      </c>
      <c r="M683" t="s">
        <v>36</v>
      </c>
      <c r="N683" s="8">
        <v>45722</v>
      </c>
      <c r="O683" s="8">
        <v>45849</v>
      </c>
      <c r="P683" s="8">
        <v>45849</v>
      </c>
      <c r="Q683" t="s">
        <v>47</v>
      </c>
      <c r="Y683" t="s">
        <v>255</v>
      </c>
      <c r="Z683" t="s">
        <v>255</v>
      </c>
      <c r="AB683" t="s">
        <v>542</v>
      </c>
      <c r="AC683" t="s">
        <v>41</v>
      </c>
      <c r="AD683" t="s">
        <v>42</v>
      </c>
    </row>
    <row r="684" spans="3:30" x14ac:dyDescent="0.25">
      <c r="C684" s="32" t="s">
        <v>206</v>
      </c>
      <c r="D684" s="32" t="s">
        <v>72</v>
      </c>
      <c r="E684" s="32" t="s">
        <v>1474</v>
      </c>
      <c r="F684">
        <v>800</v>
      </c>
      <c r="G684" t="s">
        <v>1475</v>
      </c>
      <c r="H684" t="s">
        <v>1478</v>
      </c>
      <c r="I684" t="s">
        <v>1594</v>
      </c>
      <c r="K684" t="s">
        <v>204</v>
      </c>
      <c r="L684" t="s">
        <v>35</v>
      </c>
      <c r="M684" t="s">
        <v>36</v>
      </c>
      <c r="N684" s="8">
        <v>45722</v>
      </c>
      <c r="O684" s="8">
        <v>45849</v>
      </c>
      <c r="P684" s="8">
        <v>45849</v>
      </c>
      <c r="Q684" t="s">
        <v>47</v>
      </c>
      <c r="Y684" t="s">
        <v>255</v>
      </c>
      <c r="Z684" t="s">
        <v>255</v>
      </c>
      <c r="AB684" t="s">
        <v>542</v>
      </c>
      <c r="AC684" t="s">
        <v>41</v>
      </c>
      <c r="AD684" t="s">
        <v>42</v>
      </c>
    </row>
    <row r="685" spans="3:30" x14ac:dyDescent="0.25">
      <c r="C685" s="32" t="s">
        <v>206</v>
      </c>
      <c r="D685" s="32" t="s">
        <v>72</v>
      </c>
      <c r="E685" s="32" t="s">
        <v>1474</v>
      </c>
      <c r="F685">
        <v>850</v>
      </c>
      <c r="G685" t="s">
        <v>1475</v>
      </c>
      <c r="H685" t="s">
        <v>1478</v>
      </c>
      <c r="I685" t="s">
        <v>1595</v>
      </c>
      <c r="K685" t="s">
        <v>204</v>
      </c>
      <c r="L685" t="s">
        <v>35</v>
      </c>
      <c r="M685" t="s">
        <v>36</v>
      </c>
      <c r="N685" s="8">
        <v>45722</v>
      </c>
      <c r="O685" s="8">
        <v>45842</v>
      </c>
      <c r="P685" s="8">
        <v>45842</v>
      </c>
      <c r="Q685" t="s">
        <v>47</v>
      </c>
      <c r="Y685" t="s">
        <v>112</v>
      </c>
      <c r="Z685" t="s">
        <v>112</v>
      </c>
      <c r="AB685" t="s">
        <v>1490</v>
      </c>
      <c r="AC685" t="s">
        <v>41</v>
      </c>
      <c r="AD685" t="s">
        <v>42</v>
      </c>
    </row>
    <row r="686" spans="3:30" x14ac:dyDescent="0.25">
      <c r="C686" s="32" t="s">
        <v>206</v>
      </c>
      <c r="D686" s="32" t="s">
        <v>72</v>
      </c>
      <c r="E686" s="32" t="s">
        <v>1474</v>
      </c>
      <c r="F686">
        <v>800</v>
      </c>
      <c r="G686" t="s">
        <v>1475</v>
      </c>
      <c r="H686" t="s">
        <v>1478</v>
      </c>
      <c r="I686" t="s">
        <v>1596</v>
      </c>
      <c r="K686" t="s">
        <v>204</v>
      </c>
      <c r="L686" t="s">
        <v>35</v>
      </c>
      <c r="M686" t="s">
        <v>36</v>
      </c>
      <c r="N686" s="8">
        <v>45722</v>
      </c>
      <c r="O686" s="8">
        <v>45842</v>
      </c>
      <c r="P686" s="8">
        <v>45842</v>
      </c>
      <c r="Q686" t="s">
        <v>47</v>
      </c>
      <c r="Y686" t="s">
        <v>112</v>
      </c>
      <c r="Z686" t="s">
        <v>112</v>
      </c>
      <c r="AB686" t="s">
        <v>1490</v>
      </c>
      <c r="AC686" t="s">
        <v>41</v>
      </c>
      <c r="AD686" t="s">
        <v>42</v>
      </c>
    </row>
    <row r="687" spans="3:30" x14ac:dyDescent="0.25">
      <c r="C687" s="32" t="s">
        <v>206</v>
      </c>
      <c r="D687" s="32" t="s">
        <v>72</v>
      </c>
      <c r="E687" s="32" t="s">
        <v>1474</v>
      </c>
      <c r="F687">
        <v>850</v>
      </c>
      <c r="G687" t="s">
        <v>1475</v>
      </c>
      <c r="H687" t="s">
        <v>1478</v>
      </c>
      <c r="I687" t="s">
        <v>1597</v>
      </c>
      <c r="K687" t="s">
        <v>204</v>
      </c>
      <c r="L687" t="s">
        <v>35</v>
      </c>
      <c r="M687" t="s">
        <v>36</v>
      </c>
      <c r="N687" s="8">
        <v>45722</v>
      </c>
      <c r="O687" s="8">
        <v>45821</v>
      </c>
      <c r="P687" s="8">
        <v>45821</v>
      </c>
      <c r="Q687" t="s">
        <v>47</v>
      </c>
      <c r="Y687" t="s">
        <v>87</v>
      </c>
      <c r="Z687" t="s">
        <v>87</v>
      </c>
      <c r="AB687" t="s">
        <v>1598</v>
      </c>
      <c r="AC687" t="s">
        <v>41</v>
      </c>
      <c r="AD687" t="s">
        <v>42</v>
      </c>
    </row>
    <row r="688" spans="3:30" x14ac:dyDescent="0.25">
      <c r="C688" s="32" t="s">
        <v>206</v>
      </c>
      <c r="D688" s="32" t="s">
        <v>72</v>
      </c>
      <c r="E688" s="32" t="s">
        <v>1474</v>
      </c>
      <c r="F688">
        <v>800</v>
      </c>
      <c r="G688" t="s">
        <v>1475</v>
      </c>
      <c r="H688" t="s">
        <v>1478</v>
      </c>
      <c r="I688" t="s">
        <v>1599</v>
      </c>
      <c r="K688" t="s">
        <v>204</v>
      </c>
      <c r="L688" t="s">
        <v>35</v>
      </c>
      <c r="M688" t="s">
        <v>36</v>
      </c>
      <c r="N688" s="8">
        <v>45722</v>
      </c>
      <c r="O688" s="8">
        <v>45821</v>
      </c>
      <c r="P688" s="8">
        <v>45821</v>
      </c>
      <c r="Q688" t="s">
        <v>47</v>
      </c>
      <c r="Y688" t="s">
        <v>87</v>
      </c>
      <c r="Z688" t="s">
        <v>87</v>
      </c>
      <c r="AB688" t="s">
        <v>1598</v>
      </c>
      <c r="AC688" t="s">
        <v>41</v>
      </c>
      <c r="AD688" t="s">
        <v>42</v>
      </c>
    </row>
    <row r="689" spans="3:30" x14ac:dyDescent="0.25">
      <c r="C689" s="32" t="s">
        <v>206</v>
      </c>
      <c r="D689" s="32" t="s">
        <v>72</v>
      </c>
      <c r="E689" s="32" t="s">
        <v>1474</v>
      </c>
      <c r="F689">
        <v>850</v>
      </c>
      <c r="G689" t="s">
        <v>1475</v>
      </c>
      <c r="H689" t="s">
        <v>1478</v>
      </c>
      <c r="I689" t="s">
        <v>1600</v>
      </c>
      <c r="K689" t="s">
        <v>204</v>
      </c>
      <c r="L689" t="s">
        <v>35</v>
      </c>
      <c r="M689" t="s">
        <v>36</v>
      </c>
      <c r="N689" s="8">
        <v>45722</v>
      </c>
      <c r="O689" s="8">
        <v>45849</v>
      </c>
      <c r="P689" s="8">
        <v>45849</v>
      </c>
      <c r="Q689" t="s">
        <v>47</v>
      </c>
      <c r="Y689" t="s">
        <v>255</v>
      </c>
      <c r="Z689" t="s">
        <v>255</v>
      </c>
      <c r="AB689" t="s">
        <v>1510</v>
      </c>
      <c r="AC689" t="s">
        <v>41</v>
      </c>
      <c r="AD689" t="s">
        <v>42</v>
      </c>
    </row>
    <row r="690" spans="3:30" x14ac:dyDescent="0.25">
      <c r="C690" s="32" t="s">
        <v>206</v>
      </c>
      <c r="D690" s="32" t="s">
        <v>72</v>
      </c>
      <c r="E690" s="32" t="s">
        <v>1474</v>
      </c>
      <c r="F690">
        <v>800</v>
      </c>
      <c r="G690" t="s">
        <v>1475</v>
      </c>
      <c r="H690" t="s">
        <v>1478</v>
      </c>
      <c r="I690" t="s">
        <v>1601</v>
      </c>
      <c r="K690" t="s">
        <v>204</v>
      </c>
      <c r="L690" t="s">
        <v>35</v>
      </c>
      <c r="M690" t="s">
        <v>36</v>
      </c>
      <c r="N690" s="8">
        <v>45722</v>
      </c>
      <c r="O690" s="8">
        <v>45849</v>
      </c>
      <c r="P690" s="8">
        <v>45849</v>
      </c>
      <c r="Q690" t="s">
        <v>47</v>
      </c>
      <c r="Y690" t="s">
        <v>255</v>
      </c>
      <c r="Z690" t="s">
        <v>255</v>
      </c>
      <c r="AB690" t="s">
        <v>1510</v>
      </c>
      <c r="AC690" t="s">
        <v>41</v>
      </c>
      <c r="AD690" t="s">
        <v>42</v>
      </c>
    </row>
    <row r="691" spans="3:30" x14ac:dyDescent="0.25">
      <c r="C691" s="32" t="s">
        <v>206</v>
      </c>
      <c r="D691" s="32" t="s">
        <v>72</v>
      </c>
      <c r="E691" s="32" t="s">
        <v>1474</v>
      </c>
      <c r="F691">
        <v>850</v>
      </c>
      <c r="G691" t="s">
        <v>1475</v>
      </c>
      <c r="H691" t="s">
        <v>1478</v>
      </c>
      <c r="I691" t="s">
        <v>1602</v>
      </c>
      <c r="K691" t="s">
        <v>204</v>
      </c>
      <c r="L691" t="s">
        <v>35</v>
      </c>
      <c r="M691" t="s">
        <v>36</v>
      </c>
      <c r="N691" s="8">
        <v>45722</v>
      </c>
      <c r="O691" s="8">
        <v>45842</v>
      </c>
      <c r="P691" s="8">
        <v>45842</v>
      </c>
      <c r="Q691" t="s">
        <v>47</v>
      </c>
      <c r="Y691" t="s">
        <v>112</v>
      </c>
      <c r="Z691" t="s">
        <v>112</v>
      </c>
      <c r="AB691" t="s">
        <v>1603</v>
      </c>
      <c r="AC691" t="s">
        <v>41</v>
      </c>
      <c r="AD691" t="s">
        <v>42</v>
      </c>
    </row>
    <row r="692" spans="3:30" x14ac:dyDescent="0.25">
      <c r="C692" s="32" t="s">
        <v>206</v>
      </c>
      <c r="D692" s="32" t="s">
        <v>72</v>
      </c>
      <c r="E692" s="32" t="s">
        <v>1474</v>
      </c>
      <c r="F692">
        <v>800</v>
      </c>
      <c r="G692" t="s">
        <v>1475</v>
      </c>
      <c r="H692" t="s">
        <v>1478</v>
      </c>
      <c r="I692" t="s">
        <v>1604</v>
      </c>
      <c r="K692" t="s">
        <v>204</v>
      </c>
      <c r="L692" t="s">
        <v>35</v>
      </c>
      <c r="M692" t="s">
        <v>36</v>
      </c>
      <c r="N692" s="8">
        <v>45722</v>
      </c>
      <c r="O692" s="8">
        <v>45842</v>
      </c>
      <c r="P692" s="8">
        <v>45842</v>
      </c>
      <c r="Q692" t="s">
        <v>47</v>
      </c>
      <c r="Y692" t="s">
        <v>112</v>
      </c>
      <c r="Z692" t="s">
        <v>112</v>
      </c>
      <c r="AB692" t="s">
        <v>1603</v>
      </c>
      <c r="AC692" t="s">
        <v>41</v>
      </c>
      <c r="AD692" t="s">
        <v>42</v>
      </c>
    </row>
    <row r="693" spans="3:30" x14ac:dyDescent="0.25">
      <c r="C693" s="32" t="s">
        <v>206</v>
      </c>
      <c r="D693" s="32" t="s">
        <v>72</v>
      </c>
      <c r="E693" s="32" t="s">
        <v>1474</v>
      </c>
      <c r="F693">
        <v>850</v>
      </c>
      <c r="G693" t="s">
        <v>1475</v>
      </c>
      <c r="H693" t="s">
        <v>1478</v>
      </c>
      <c r="I693" t="s">
        <v>1605</v>
      </c>
      <c r="K693" t="s">
        <v>204</v>
      </c>
      <c r="L693" t="s">
        <v>35</v>
      </c>
      <c r="M693" t="s">
        <v>36</v>
      </c>
      <c r="N693" s="8">
        <v>45722</v>
      </c>
      <c r="O693" s="8">
        <v>45870</v>
      </c>
      <c r="P693" s="8">
        <v>45870</v>
      </c>
      <c r="Q693" t="s">
        <v>47</v>
      </c>
      <c r="Y693" t="s">
        <v>477</v>
      </c>
      <c r="Z693" t="s">
        <v>477</v>
      </c>
      <c r="AB693" t="s">
        <v>1510</v>
      </c>
      <c r="AC693" t="s">
        <v>41</v>
      </c>
      <c r="AD693" t="s">
        <v>42</v>
      </c>
    </row>
    <row r="694" spans="3:30" x14ac:dyDescent="0.25">
      <c r="C694" s="32" t="s">
        <v>206</v>
      </c>
      <c r="D694" s="32" t="s">
        <v>72</v>
      </c>
      <c r="E694" s="32" t="s">
        <v>1474</v>
      </c>
      <c r="F694">
        <v>800</v>
      </c>
      <c r="G694" t="s">
        <v>1475</v>
      </c>
      <c r="H694" t="s">
        <v>1478</v>
      </c>
      <c r="I694" t="s">
        <v>1606</v>
      </c>
      <c r="K694" t="s">
        <v>204</v>
      </c>
      <c r="L694" t="s">
        <v>35</v>
      </c>
      <c r="M694" t="s">
        <v>36</v>
      </c>
      <c r="N694" s="8">
        <v>45722</v>
      </c>
      <c r="O694" s="8">
        <v>45870</v>
      </c>
      <c r="P694" s="8">
        <v>45870</v>
      </c>
      <c r="Q694" t="s">
        <v>47</v>
      </c>
      <c r="Y694" t="s">
        <v>477</v>
      </c>
      <c r="Z694" t="s">
        <v>477</v>
      </c>
      <c r="AB694" t="s">
        <v>1510</v>
      </c>
      <c r="AC694" t="s">
        <v>41</v>
      </c>
      <c r="AD694" t="s">
        <v>42</v>
      </c>
    </row>
    <row r="695" spans="3:30" x14ac:dyDescent="0.25">
      <c r="C695" s="32" t="s">
        <v>206</v>
      </c>
      <c r="D695" s="32" t="s">
        <v>72</v>
      </c>
      <c r="E695" s="32" t="s">
        <v>1474</v>
      </c>
      <c r="F695">
        <v>850</v>
      </c>
      <c r="G695" t="s">
        <v>1475</v>
      </c>
      <c r="H695" t="s">
        <v>1478</v>
      </c>
      <c r="I695" t="s">
        <v>1607</v>
      </c>
      <c r="K695" t="s">
        <v>204</v>
      </c>
      <c r="L695" t="s">
        <v>35</v>
      </c>
      <c r="M695" t="s">
        <v>36</v>
      </c>
      <c r="N695" s="8">
        <v>45722</v>
      </c>
      <c r="O695" s="8"/>
      <c r="P695" s="8"/>
      <c r="Q695" t="s">
        <v>47</v>
      </c>
      <c r="AC695" t="s">
        <v>41</v>
      </c>
      <c r="AD695" t="s">
        <v>42</v>
      </c>
    </row>
    <row r="696" spans="3:30" x14ac:dyDescent="0.25">
      <c r="C696" s="32" t="s">
        <v>206</v>
      </c>
      <c r="D696" s="32" t="s">
        <v>72</v>
      </c>
      <c r="E696" s="32" t="s">
        <v>1474</v>
      </c>
      <c r="F696">
        <v>800</v>
      </c>
      <c r="G696" t="s">
        <v>1475</v>
      </c>
      <c r="H696" t="s">
        <v>1478</v>
      </c>
      <c r="I696" t="s">
        <v>1608</v>
      </c>
      <c r="K696" t="s">
        <v>204</v>
      </c>
      <c r="L696" t="s">
        <v>35</v>
      </c>
      <c r="M696" t="s">
        <v>36</v>
      </c>
      <c r="N696" s="8">
        <v>45722</v>
      </c>
      <c r="O696" s="8"/>
      <c r="P696" s="8"/>
      <c r="Q696" t="s">
        <v>47</v>
      </c>
      <c r="AC696" t="s">
        <v>41</v>
      </c>
      <c r="AD696" t="s">
        <v>42</v>
      </c>
    </row>
    <row r="697" spans="3:30" x14ac:dyDescent="0.25">
      <c r="C697" s="32" t="s">
        <v>206</v>
      </c>
      <c r="D697" s="32" t="s">
        <v>72</v>
      </c>
      <c r="E697" s="32" t="s">
        <v>1474</v>
      </c>
      <c r="F697">
        <v>850</v>
      </c>
      <c r="G697" t="s">
        <v>1475</v>
      </c>
      <c r="H697" t="s">
        <v>1478</v>
      </c>
      <c r="I697" t="s">
        <v>1609</v>
      </c>
      <c r="K697" t="s">
        <v>204</v>
      </c>
      <c r="L697" t="s">
        <v>35</v>
      </c>
      <c r="M697" t="s">
        <v>36</v>
      </c>
      <c r="N697" s="8">
        <v>45722</v>
      </c>
      <c r="O697" s="8">
        <v>45842</v>
      </c>
      <c r="P697" s="8">
        <v>45842</v>
      </c>
      <c r="Q697" t="s">
        <v>47</v>
      </c>
      <c r="Y697" t="s">
        <v>112</v>
      </c>
      <c r="Z697" t="s">
        <v>112</v>
      </c>
      <c r="AB697" t="s">
        <v>1483</v>
      </c>
      <c r="AC697" t="s">
        <v>41</v>
      </c>
      <c r="AD697" t="s">
        <v>42</v>
      </c>
    </row>
    <row r="698" spans="3:30" x14ac:dyDescent="0.25">
      <c r="C698" s="32" t="s">
        <v>206</v>
      </c>
      <c r="D698" s="32" t="s">
        <v>72</v>
      </c>
      <c r="E698" s="32" t="s">
        <v>1474</v>
      </c>
      <c r="F698">
        <v>800</v>
      </c>
      <c r="G698" t="s">
        <v>1475</v>
      </c>
      <c r="H698" t="s">
        <v>1478</v>
      </c>
      <c r="I698" t="s">
        <v>1610</v>
      </c>
      <c r="K698" t="s">
        <v>204</v>
      </c>
      <c r="L698" t="s">
        <v>35</v>
      </c>
      <c r="M698" t="s">
        <v>36</v>
      </c>
      <c r="N698" s="8">
        <v>45722</v>
      </c>
      <c r="O698" s="8">
        <v>45842</v>
      </c>
      <c r="P698" s="8">
        <v>45842</v>
      </c>
      <c r="Q698" t="s">
        <v>47</v>
      </c>
      <c r="Y698" t="s">
        <v>112</v>
      </c>
      <c r="Z698" t="s">
        <v>112</v>
      </c>
      <c r="AB698" t="s">
        <v>1483</v>
      </c>
      <c r="AC698" t="s">
        <v>41</v>
      </c>
      <c r="AD698" t="s">
        <v>42</v>
      </c>
    </row>
    <row r="699" spans="3:30" x14ac:dyDescent="0.25">
      <c r="C699" s="32" t="s">
        <v>206</v>
      </c>
      <c r="D699" s="32" t="s">
        <v>72</v>
      </c>
      <c r="E699" s="32" t="s">
        <v>1474</v>
      </c>
      <c r="F699">
        <v>850</v>
      </c>
      <c r="G699" t="s">
        <v>1475</v>
      </c>
      <c r="H699" t="s">
        <v>1478</v>
      </c>
      <c r="I699" t="s">
        <v>1611</v>
      </c>
      <c r="K699" t="s">
        <v>204</v>
      </c>
      <c r="L699" t="s">
        <v>35</v>
      </c>
      <c r="M699" t="s">
        <v>36</v>
      </c>
      <c r="N699" s="8">
        <v>45722</v>
      </c>
      <c r="O699" s="8">
        <v>45814</v>
      </c>
      <c r="P699" s="8">
        <v>45814</v>
      </c>
      <c r="Q699" t="s">
        <v>47</v>
      </c>
      <c r="Y699" t="s">
        <v>86</v>
      </c>
      <c r="Z699" t="s">
        <v>86</v>
      </c>
      <c r="AB699" t="s">
        <v>1561</v>
      </c>
      <c r="AC699" t="s">
        <v>41</v>
      </c>
      <c r="AD699" t="s">
        <v>42</v>
      </c>
    </row>
    <row r="700" spans="3:30" x14ac:dyDescent="0.25">
      <c r="C700" s="32" t="s">
        <v>206</v>
      </c>
      <c r="D700" s="32" t="s">
        <v>72</v>
      </c>
      <c r="E700" s="32" t="s">
        <v>1474</v>
      </c>
      <c r="F700">
        <v>800</v>
      </c>
      <c r="G700" t="s">
        <v>1475</v>
      </c>
      <c r="H700" t="s">
        <v>1478</v>
      </c>
      <c r="I700" t="s">
        <v>1612</v>
      </c>
      <c r="K700" t="s">
        <v>204</v>
      </c>
      <c r="L700" t="s">
        <v>35</v>
      </c>
      <c r="M700" t="s">
        <v>36</v>
      </c>
      <c r="N700" s="8">
        <v>45722</v>
      </c>
      <c r="O700" s="8">
        <v>45814</v>
      </c>
      <c r="P700" s="8">
        <v>45814</v>
      </c>
      <c r="Q700" t="s">
        <v>47</v>
      </c>
      <c r="Y700" t="s">
        <v>86</v>
      </c>
      <c r="Z700" t="s">
        <v>86</v>
      </c>
      <c r="AB700" t="s">
        <v>1561</v>
      </c>
      <c r="AC700" t="s">
        <v>41</v>
      </c>
      <c r="AD700" t="s">
        <v>42</v>
      </c>
    </row>
    <row r="701" spans="3:30" x14ac:dyDescent="0.25">
      <c r="C701" s="32" t="s">
        <v>206</v>
      </c>
      <c r="D701" s="32" t="s">
        <v>72</v>
      </c>
      <c r="E701" s="32" t="s">
        <v>1474</v>
      </c>
      <c r="F701">
        <v>850</v>
      </c>
      <c r="G701" t="s">
        <v>1475</v>
      </c>
      <c r="H701" t="s">
        <v>1478</v>
      </c>
      <c r="I701" t="s">
        <v>1613</v>
      </c>
      <c r="K701" t="s">
        <v>204</v>
      </c>
      <c r="L701" t="s">
        <v>35</v>
      </c>
      <c r="M701" t="s">
        <v>36</v>
      </c>
      <c r="N701" s="8">
        <v>45722</v>
      </c>
      <c r="O701" s="8">
        <v>45849</v>
      </c>
      <c r="P701" s="8">
        <v>45849</v>
      </c>
      <c r="Q701" t="s">
        <v>47</v>
      </c>
      <c r="Y701" t="s">
        <v>255</v>
      </c>
      <c r="Z701" t="s">
        <v>255</v>
      </c>
      <c r="AB701" t="s">
        <v>542</v>
      </c>
      <c r="AC701" t="s">
        <v>41</v>
      </c>
      <c r="AD701" t="s">
        <v>42</v>
      </c>
    </row>
    <row r="702" spans="3:30" x14ac:dyDescent="0.25">
      <c r="C702" s="32" t="s">
        <v>206</v>
      </c>
      <c r="D702" s="32" t="s">
        <v>72</v>
      </c>
      <c r="E702" s="32" t="s">
        <v>1474</v>
      </c>
      <c r="F702">
        <v>800</v>
      </c>
      <c r="G702" t="s">
        <v>1475</v>
      </c>
      <c r="H702" t="s">
        <v>1478</v>
      </c>
      <c r="I702" t="s">
        <v>1614</v>
      </c>
      <c r="K702" t="s">
        <v>204</v>
      </c>
      <c r="L702" t="s">
        <v>35</v>
      </c>
      <c r="M702" t="s">
        <v>36</v>
      </c>
      <c r="N702" s="8">
        <v>45722</v>
      </c>
      <c r="O702" s="8">
        <v>45849</v>
      </c>
      <c r="P702" s="8">
        <v>45849</v>
      </c>
      <c r="Q702" t="s">
        <v>47</v>
      </c>
      <c r="Y702" t="s">
        <v>255</v>
      </c>
      <c r="Z702" t="s">
        <v>255</v>
      </c>
      <c r="AB702" t="s">
        <v>542</v>
      </c>
      <c r="AC702" t="s">
        <v>41</v>
      </c>
      <c r="AD702" t="s">
        <v>42</v>
      </c>
    </row>
    <row r="703" spans="3:30" x14ac:dyDescent="0.25">
      <c r="C703" s="32" t="s">
        <v>206</v>
      </c>
      <c r="D703" s="32" t="s">
        <v>72</v>
      </c>
      <c r="E703" s="32" t="s">
        <v>1474</v>
      </c>
      <c r="F703">
        <v>850</v>
      </c>
      <c r="G703" t="s">
        <v>1475</v>
      </c>
      <c r="H703" t="s">
        <v>1478</v>
      </c>
      <c r="I703" t="s">
        <v>1615</v>
      </c>
      <c r="K703" t="s">
        <v>204</v>
      </c>
      <c r="L703" t="s">
        <v>35</v>
      </c>
      <c r="M703" t="s">
        <v>36</v>
      </c>
      <c r="N703" s="8">
        <v>45722</v>
      </c>
      <c r="O703" s="8"/>
      <c r="P703" s="8"/>
      <c r="Q703" t="s">
        <v>47</v>
      </c>
      <c r="AC703" t="s">
        <v>41</v>
      </c>
      <c r="AD703" t="s">
        <v>42</v>
      </c>
    </row>
    <row r="704" spans="3:30" x14ac:dyDescent="0.25">
      <c r="C704" s="32" t="s">
        <v>206</v>
      </c>
      <c r="D704" s="32" t="s">
        <v>72</v>
      </c>
      <c r="E704" s="32" t="s">
        <v>1474</v>
      </c>
      <c r="F704">
        <v>800</v>
      </c>
      <c r="G704" t="s">
        <v>1475</v>
      </c>
      <c r="H704" t="s">
        <v>1478</v>
      </c>
      <c r="I704" t="s">
        <v>1616</v>
      </c>
      <c r="K704" t="s">
        <v>204</v>
      </c>
      <c r="L704" t="s">
        <v>35</v>
      </c>
      <c r="M704" t="s">
        <v>36</v>
      </c>
      <c r="N704" s="8">
        <v>45722</v>
      </c>
      <c r="O704" s="8"/>
      <c r="P704" s="8"/>
      <c r="Q704" t="s">
        <v>47</v>
      </c>
      <c r="AC704" t="s">
        <v>41</v>
      </c>
      <c r="AD704" t="s">
        <v>42</v>
      </c>
    </row>
    <row r="705" spans="3:30" x14ac:dyDescent="0.25">
      <c r="C705" s="32" t="s">
        <v>206</v>
      </c>
      <c r="D705" s="32" t="s">
        <v>72</v>
      </c>
      <c r="E705" s="32" t="s">
        <v>1474</v>
      </c>
      <c r="F705">
        <v>850</v>
      </c>
      <c r="G705" t="s">
        <v>1475</v>
      </c>
      <c r="H705" t="s">
        <v>1478</v>
      </c>
      <c r="I705" t="s">
        <v>1617</v>
      </c>
      <c r="K705" t="s">
        <v>204</v>
      </c>
      <c r="L705" t="s">
        <v>35</v>
      </c>
      <c r="M705" t="s">
        <v>36</v>
      </c>
      <c r="N705" s="8">
        <v>45722</v>
      </c>
      <c r="O705" s="8"/>
      <c r="P705" s="8"/>
      <c r="Q705" t="s">
        <v>47</v>
      </c>
      <c r="AC705" t="s">
        <v>41</v>
      </c>
      <c r="AD705" t="s">
        <v>42</v>
      </c>
    </row>
    <row r="706" spans="3:30" x14ac:dyDescent="0.25">
      <c r="C706" s="32" t="s">
        <v>206</v>
      </c>
      <c r="D706" s="32" t="s">
        <v>72</v>
      </c>
      <c r="E706" s="32" t="s">
        <v>1474</v>
      </c>
      <c r="F706">
        <v>800</v>
      </c>
      <c r="G706" t="s">
        <v>1475</v>
      </c>
      <c r="H706" t="s">
        <v>1478</v>
      </c>
      <c r="I706" t="s">
        <v>1618</v>
      </c>
      <c r="K706" t="s">
        <v>204</v>
      </c>
      <c r="L706" t="s">
        <v>35</v>
      </c>
      <c r="M706" t="s">
        <v>36</v>
      </c>
      <c r="N706" s="8">
        <v>45722</v>
      </c>
      <c r="O706" s="8"/>
      <c r="P706" s="8"/>
      <c r="Q706" t="s">
        <v>47</v>
      </c>
      <c r="AC706" t="s">
        <v>41</v>
      </c>
      <c r="AD706" t="s">
        <v>42</v>
      </c>
    </row>
    <row r="707" spans="3:30" x14ac:dyDescent="0.25">
      <c r="C707" s="32" t="s">
        <v>206</v>
      </c>
      <c r="D707" s="32" t="s">
        <v>72</v>
      </c>
      <c r="E707" s="32" t="s">
        <v>1474</v>
      </c>
      <c r="F707">
        <v>850</v>
      </c>
      <c r="G707" t="s">
        <v>1475</v>
      </c>
      <c r="H707" t="s">
        <v>1478</v>
      </c>
      <c r="I707" t="s">
        <v>1619</v>
      </c>
      <c r="K707" t="s">
        <v>204</v>
      </c>
      <c r="L707" t="s">
        <v>35</v>
      </c>
      <c r="M707" t="s">
        <v>36</v>
      </c>
      <c r="N707" s="8">
        <v>45722</v>
      </c>
      <c r="O707" s="8">
        <v>45805</v>
      </c>
      <c r="P707" s="8">
        <v>45805</v>
      </c>
      <c r="Q707" t="s">
        <v>37</v>
      </c>
      <c r="R707" t="s">
        <v>419</v>
      </c>
      <c r="S707" t="s">
        <v>1620</v>
      </c>
      <c r="T707" t="s">
        <v>1621</v>
      </c>
      <c r="U707" t="s">
        <v>488</v>
      </c>
      <c r="W707" t="s">
        <v>489</v>
      </c>
      <c r="X707" t="s">
        <v>1527</v>
      </c>
      <c r="Y707" t="s">
        <v>241</v>
      </c>
      <c r="Z707" t="s">
        <v>241</v>
      </c>
      <c r="AB707" t="s">
        <v>1528</v>
      </c>
      <c r="AC707" t="s">
        <v>41</v>
      </c>
      <c r="AD707" t="s">
        <v>42</v>
      </c>
    </row>
    <row r="708" spans="3:30" x14ac:dyDescent="0.25">
      <c r="C708" s="32" t="s">
        <v>206</v>
      </c>
      <c r="D708" s="32" t="s">
        <v>72</v>
      </c>
      <c r="E708" s="32" t="s">
        <v>1474</v>
      </c>
      <c r="F708">
        <v>800</v>
      </c>
      <c r="G708" t="s">
        <v>1475</v>
      </c>
      <c r="H708" t="s">
        <v>1478</v>
      </c>
      <c r="I708" t="s">
        <v>1622</v>
      </c>
      <c r="K708" t="s">
        <v>204</v>
      </c>
      <c r="L708" t="s">
        <v>35</v>
      </c>
      <c r="M708" t="s">
        <v>36</v>
      </c>
      <c r="N708" s="8">
        <v>45722</v>
      </c>
      <c r="O708" s="8">
        <v>45805</v>
      </c>
      <c r="P708" s="8">
        <v>45805</v>
      </c>
      <c r="Q708" t="s">
        <v>37</v>
      </c>
      <c r="R708" t="s">
        <v>419</v>
      </c>
      <c r="S708" t="s">
        <v>1620</v>
      </c>
      <c r="T708" t="s">
        <v>1623</v>
      </c>
      <c r="U708" t="s">
        <v>488</v>
      </c>
      <c r="W708" t="s">
        <v>460</v>
      </c>
      <c r="X708" t="s">
        <v>1527</v>
      </c>
      <c r="Y708" t="s">
        <v>241</v>
      </c>
      <c r="Z708" t="s">
        <v>241</v>
      </c>
      <c r="AB708" t="s">
        <v>1528</v>
      </c>
      <c r="AC708" t="s">
        <v>41</v>
      </c>
      <c r="AD708" t="s">
        <v>42</v>
      </c>
    </row>
    <row r="709" spans="3:30" x14ac:dyDescent="0.25">
      <c r="C709" s="32" t="s">
        <v>206</v>
      </c>
      <c r="D709" s="32" t="s">
        <v>72</v>
      </c>
      <c r="E709" s="32" t="s">
        <v>1474</v>
      </c>
      <c r="F709">
        <v>850</v>
      </c>
      <c r="G709" t="s">
        <v>1475</v>
      </c>
      <c r="H709" t="s">
        <v>1478</v>
      </c>
      <c r="I709" t="s">
        <v>1624</v>
      </c>
      <c r="K709" t="s">
        <v>204</v>
      </c>
      <c r="L709" t="s">
        <v>35</v>
      </c>
      <c r="M709" t="s">
        <v>36</v>
      </c>
      <c r="N709" s="8">
        <v>45722</v>
      </c>
      <c r="O709" s="8">
        <v>45842</v>
      </c>
      <c r="P709" s="8">
        <v>45842</v>
      </c>
      <c r="Q709" t="s">
        <v>47</v>
      </c>
      <c r="Y709" t="s">
        <v>112</v>
      </c>
      <c r="Z709" t="s">
        <v>112</v>
      </c>
      <c r="AB709" t="s">
        <v>1490</v>
      </c>
      <c r="AC709" t="s">
        <v>41</v>
      </c>
      <c r="AD709" t="s">
        <v>42</v>
      </c>
    </row>
    <row r="710" spans="3:30" x14ac:dyDescent="0.25">
      <c r="C710" s="32" t="s">
        <v>206</v>
      </c>
      <c r="D710" s="32" t="s">
        <v>72</v>
      </c>
      <c r="E710" s="32" t="s">
        <v>1474</v>
      </c>
      <c r="F710">
        <v>800</v>
      </c>
      <c r="G710" t="s">
        <v>1475</v>
      </c>
      <c r="H710" t="s">
        <v>1478</v>
      </c>
      <c r="I710" t="s">
        <v>1625</v>
      </c>
      <c r="K710" t="s">
        <v>204</v>
      </c>
      <c r="L710" t="s">
        <v>35</v>
      </c>
      <c r="M710" t="s">
        <v>36</v>
      </c>
      <c r="N710" s="8">
        <v>45722</v>
      </c>
      <c r="O710" s="8">
        <v>45842</v>
      </c>
      <c r="P710" s="8">
        <v>45842</v>
      </c>
      <c r="Q710" t="s">
        <v>47</v>
      </c>
      <c r="Y710" t="s">
        <v>112</v>
      </c>
      <c r="Z710" t="s">
        <v>112</v>
      </c>
      <c r="AB710" t="s">
        <v>1490</v>
      </c>
      <c r="AC710" t="s">
        <v>41</v>
      </c>
      <c r="AD710" t="s">
        <v>42</v>
      </c>
    </row>
    <row r="711" spans="3:30" x14ac:dyDescent="0.25">
      <c r="C711" s="32" t="s">
        <v>206</v>
      </c>
      <c r="D711" s="32" t="s">
        <v>72</v>
      </c>
      <c r="E711" s="32" t="s">
        <v>1474</v>
      </c>
      <c r="F711">
        <v>850</v>
      </c>
      <c r="G711" t="s">
        <v>1475</v>
      </c>
      <c r="H711" t="s">
        <v>1478</v>
      </c>
      <c r="I711" t="s">
        <v>1626</v>
      </c>
      <c r="K711" t="s">
        <v>204</v>
      </c>
      <c r="L711" t="s">
        <v>35</v>
      </c>
      <c r="M711" t="s">
        <v>36</v>
      </c>
      <c r="N711" s="8">
        <v>45722</v>
      </c>
      <c r="O711" s="8"/>
      <c r="P711" s="8"/>
      <c r="Q711" t="s">
        <v>47</v>
      </c>
      <c r="AC711" t="s">
        <v>41</v>
      </c>
      <c r="AD711" t="s">
        <v>42</v>
      </c>
    </row>
    <row r="712" spans="3:30" x14ac:dyDescent="0.25">
      <c r="C712" s="32" t="s">
        <v>206</v>
      </c>
      <c r="D712" s="32" t="s">
        <v>72</v>
      </c>
      <c r="E712" s="32" t="s">
        <v>1474</v>
      </c>
      <c r="F712">
        <v>800</v>
      </c>
      <c r="G712" t="s">
        <v>1475</v>
      </c>
      <c r="H712" t="s">
        <v>1478</v>
      </c>
      <c r="I712" t="s">
        <v>1627</v>
      </c>
      <c r="K712" t="s">
        <v>204</v>
      </c>
      <c r="L712" t="s">
        <v>35</v>
      </c>
      <c r="M712" t="s">
        <v>36</v>
      </c>
      <c r="N712" s="8">
        <v>45722</v>
      </c>
      <c r="O712" s="8"/>
      <c r="P712" s="8"/>
      <c r="Q712" t="s">
        <v>47</v>
      </c>
      <c r="AC712" t="s">
        <v>41</v>
      </c>
      <c r="AD712" t="s">
        <v>42</v>
      </c>
    </row>
    <row r="713" spans="3:30" x14ac:dyDescent="0.25">
      <c r="C713" s="32" t="s">
        <v>206</v>
      </c>
      <c r="D713" s="32" t="s">
        <v>72</v>
      </c>
      <c r="E713" s="32" t="s">
        <v>1474</v>
      </c>
      <c r="F713">
        <v>850</v>
      </c>
      <c r="G713" t="s">
        <v>1475</v>
      </c>
      <c r="H713" t="s">
        <v>1478</v>
      </c>
      <c r="I713" t="s">
        <v>1628</v>
      </c>
      <c r="K713" t="s">
        <v>204</v>
      </c>
      <c r="L713" t="s">
        <v>35</v>
      </c>
      <c r="M713" t="s">
        <v>36</v>
      </c>
      <c r="N713" s="8">
        <v>45722</v>
      </c>
      <c r="O713" s="8">
        <v>45877</v>
      </c>
      <c r="P713" s="8">
        <v>45877</v>
      </c>
      <c r="Q713" t="s">
        <v>47</v>
      </c>
      <c r="Y713" t="s">
        <v>504</v>
      </c>
      <c r="Z713" t="s">
        <v>504</v>
      </c>
      <c r="AB713" t="s">
        <v>1629</v>
      </c>
      <c r="AC713" t="s">
        <v>41</v>
      </c>
      <c r="AD713" t="s">
        <v>42</v>
      </c>
    </row>
    <row r="714" spans="3:30" x14ac:dyDescent="0.25">
      <c r="C714" s="32" t="s">
        <v>206</v>
      </c>
      <c r="D714" s="32" t="s">
        <v>72</v>
      </c>
      <c r="E714" s="32" t="s">
        <v>1474</v>
      </c>
      <c r="F714">
        <v>800</v>
      </c>
      <c r="G714" t="s">
        <v>1475</v>
      </c>
      <c r="H714" t="s">
        <v>1478</v>
      </c>
      <c r="I714" t="s">
        <v>1630</v>
      </c>
      <c r="K714" t="s">
        <v>204</v>
      </c>
      <c r="L714" t="s">
        <v>35</v>
      </c>
      <c r="M714" t="s">
        <v>36</v>
      </c>
      <c r="N714" s="8">
        <v>45722</v>
      </c>
      <c r="O714" s="8">
        <v>45877</v>
      </c>
      <c r="P714" s="8">
        <v>45877</v>
      </c>
      <c r="Q714" t="s">
        <v>47</v>
      </c>
      <c r="Y714" t="s">
        <v>504</v>
      </c>
      <c r="Z714" t="s">
        <v>504</v>
      </c>
      <c r="AB714" t="s">
        <v>1629</v>
      </c>
      <c r="AC714" t="s">
        <v>41</v>
      </c>
      <c r="AD714" t="s">
        <v>42</v>
      </c>
    </row>
    <row r="715" spans="3:30" x14ac:dyDescent="0.25">
      <c r="C715" s="32" t="s">
        <v>206</v>
      </c>
      <c r="D715" s="32" t="s">
        <v>72</v>
      </c>
      <c r="E715" s="32" t="s">
        <v>1474</v>
      </c>
      <c r="F715">
        <v>850</v>
      </c>
      <c r="G715" t="s">
        <v>1475</v>
      </c>
      <c r="H715" t="s">
        <v>1478</v>
      </c>
      <c r="I715" t="s">
        <v>1631</v>
      </c>
      <c r="K715" t="s">
        <v>204</v>
      </c>
      <c r="L715" t="s">
        <v>35</v>
      </c>
      <c r="M715" t="s">
        <v>36</v>
      </c>
      <c r="N715" s="8">
        <v>45722</v>
      </c>
      <c r="O715" s="8">
        <v>45805</v>
      </c>
      <c r="P715" s="8">
        <v>45805</v>
      </c>
      <c r="Q715" t="s">
        <v>47</v>
      </c>
      <c r="X715" t="s">
        <v>489</v>
      </c>
      <c r="Y715" t="s">
        <v>241</v>
      </c>
      <c r="Z715" t="s">
        <v>241</v>
      </c>
      <c r="AB715" t="s">
        <v>1561</v>
      </c>
      <c r="AC715" t="s">
        <v>41</v>
      </c>
      <c r="AD715" t="s">
        <v>42</v>
      </c>
    </row>
    <row r="716" spans="3:30" x14ac:dyDescent="0.25">
      <c r="C716" s="32" t="s">
        <v>206</v>
      </c>
      <c r="D716" s="32" t="s">
        <v>72</v>
      </c>
      <c r="E716" s="32" t="s">
        <v>1474</v>
      </c>
      <c r="F716">
        <v>800</v>
      </c>
      <c r="G716" t="s">
        <v>1475</v>
      </c>
      <c r="H716" t="s">
        <v>1478</v>
      </c>
      <c r="I716" t="s">
        <v>1632</v>
      </c>
      <c r="K716" t="s">
        <v>204</v>
      </c>
      <c r="L716" t="s">
        <v>35</v>
      </c>
      <c r="M716" t="s">
        <v>36</v>
      </c>
      <c r="N716" s="8">
        <v>45722</v>
      </c>
      <c r="O716" s="8">
        <v>45805</v>
      </c>
      <c r="P716" s="8">
        <v>45805</v>
      </c>
      <c r="Q716" t="s">
        <v>47</v>
      </c>
      <c r="X716" t="s">
        <v>489</v>
      </c>
      <c r="Y716" t="s">
        <v>241</v>
      </c>
      <c r="Z716" t="s">
        <v>241</v>
      </c>
      <c r="AB716" t="s">
        <v>1561</v>
      </c>
      <c r="AC716" t="s">
        <v>41</v>
      </c>
      <c r="AD716" t="s">
        <v>42</v>
      </c>
    </row>
    <row r="717" spans="3:30" x14ac:dyDescent="0.25">
      <c r="C717" s="32" t="s">
        <v>206</v>
      </c>
      <c r="D717" s="32" t="s">
        <v>72</v>
      </c>
      <c r="E717" s="32" t="s">
        <v>1474</v>
      </c>
      <c r="F717">
        <v>850</v>
      </c>
      <c r="G717" t="s">
        <v>1475</v>
      </c>
      <c r="H717" t="s">
        <v>1478</v>
      </c>
      <c r="I717" t="s">
        <v>1633</v>
      </c>
      <c r="K717" t="s">
        <v>204</v>
      </c>
      <c r="L717" t="s">
        <v>35</v>
      </c>
      <c r="M717" t="s">
        <v>36</v>
      </c>
      <c r="N717" s="8">
        <v>45722</v>
      </c>
      <c r="O717" s="8">
        <v>45884</v>
      </c>
      <c r="P717" s="8">
        <v>45884</v>
      </c>
      <c r="Q717" t="s">
        <v>47</v>
      </c>
      <c r="Y717" t="s">
        <v>550</v>
      </c>
      <c r="Z717" t="s">
        <v>550</v>
      </c>
      <c r="AB717" t="s">
        <v>1485</v>
      </c>
      <c r="AC717" t="s">
        <v>41</v>
      </c>
      <c r="AD717" t="s">
        <v>42</v>
      </c>
    </row>
    <row r="718" spans="3:30" x14ac:dyDescent="0.25">
      <c r="C718" s="32" t="s">
        <v>206</v>
      </c>
      <c r="D718" s="32" t="s">
        <v>72</v>
      </c>
      <c r="E718" s="32" t="s">
        <v>1474</v>
      </c>
      <c r="F718">
        <v>800</v>
      </c>
      <c r="G718" t="s">
        <v>1475</v>
      </c>
      <c r="H718" t="s">
        <v>1478</v>
      </c>
      <c r="I718" t="s">
        <v>1634</v>
      </c>
      <c r="K718" t="s">
        <v>204</v>
      </c>
      <c r="L718" t="s">
        <v>35</v>
      </c>
      <c r="M718" t="s">
        <v>36</v>
      </c>
      <c r="N718" s="8">
        <v>45722</v>
      </c>
      <c r="O718" s="8">
        <v>45884</v>
      </c>
      <c r="P718" s="8">
        <v>45884</v>
      </c>
      <c r="Q718" t="s">
        <v>47</v>
      </c>
      <c r="Y718" t="s">
        <v>550</v>
      </c>
      <c r="Z718" t="s">
        <v>550</v>
      </c>
      <c r="AB718" t="s">
        <v>1485</v>
      </c>
      <c r="AC718" t="s">
        <v>41</v>
      </c>
      <c r="AD718" t="s">
        <v>42</v>
      </c>
    </row>
    <row r="719" spans="3:30" x14ac:dyDescent="0.25">
      <c r="C719" s="32" t="s">
        <v>206</v>
      </c>
      <c r="D719" s="32" t="s">
        <v>72</v>
      </c>
      <c r="E719" s="32" t="s">
        <v>1474</v>
      </c>
      <c r="F719">
        <v>850</v>
      </c>
      <c r="G719" t="s">
        <v>1475</v>
      </c>
      <c r="H719" t="s">
        <v>1478</v>
      </c>
      <c r="I719" t="s">
        <v>1635</v>
      </c>
      <c r="K719" t="s">
        <v>204</v>
      </c>
      <c r="L719" t="s">
        <v>35</v>
      </c>
      <c r="M719" t="s">
        <v>36</v>
      </c>
      <c r="N719" s="8">
        <v>45722</v>
      </c>
      <c r="O719" s="8">
        <v>45828</v>
      </c>
      <c r="P719" s="8">
        <v>45828</v>
      </c>
      <c r="Q719" t="s">
        <v>47</v>
      </c>
      <c r="Y719" t="s">
        <v>57</v>
      </c>
      <c r="Z719" t="s">
        <v>57</v>
      </c>
      <c r="AB719" t="s">
        <v>1598</v>
      </c>
      <c r="AC719" t="s">
        <v>41</v>
      </c>
      <c r="AD719" t="s">
        <v>42</v>
      </c>
    </row>
    <row r="720" spans="3:30" x14ac:dyDescent="0.25">
      <c r="C720" s="32" t="s">
        <v>206</v>
      </c>
      <c r="D720" s="32" t="s">
        <v>72</v>
      </c>
      <c r="E720" s="32" t="s">
        <v>1474</v>
      </c>
      <c r="F720">
        <v>800</v>
      </c>
      <c r="G720" t="s">
        <v>1475</v>
      </c>
      <c r="H720" t="s">
        <v>1478</v>
      </c>
      <c r="I720" t="s">
        <v>1636</v>
      </c>
      <c r="K720" t="s">
        <v>204</v>
      </c>
      <c r="L720" t="s">
        <v>35</v>
      </c>
      <c r="M720" t="s">
        <v>36</v>
      </c>
      <c r="N720" s="8">
        <v>45722</v>
      </c>
      <c r="O720" s="8">
        <v>45828</v>
      </c>
      <c r="P720" s="8">
        <v>45828</v>
      </c>
      <c r="Q720" t="s">
        <v>47</v>
      </c>
      <c r="Y720" t="s">
        <v>57</v>
      </c>
      <c r="Z720" t="s">
        <v>57</v>
      </c>
      <c r="AB720" t="s">
        <v>1598</v>
      </c>
      <c r="AC720" t="s">
        <v>41</v>
      </c>
      <c r="AD720" t="s">
        <v>42</v>
      </c>
    </row>
    <row r="721" spans="3:30" x14ac:dyDescent="0.25">
      <c r="C721" s="32" t="s">
        <v>206</v>
      </c>
      <c r="D721" s="32" t="s">
        <v>72</v>
      </c>
      <c r="E721" s="32" t="s">
        <v>1474</v>
      </c>
      <c r="F721">
        <v>850</v>
      </c>
      <c r="G721" t="s">
        <v>1475</v>
      </c>
      <c r="H721" t="s">
        <v>1478</v>
      </c>
      <c r="I721" t="s">
        <v>1637</v>
      </c>
      <c r="K721" t="s">
        <v>204</v>
      </c>
      <c r="L721" t="s">
        <v>35</v>
      </c>
      <c r="M721" t="s">
        <v>36</v>
      </c>
      <c r="N721" s="8">
        <v>45722</v>
      </c>
      <c r="O721" s="8">
        <v>45842</v>
      </c>
      <c r="P721" s="8">
        <v>45842</v>
      </c>
      <c r="Q721" t="s">
        <v>47</v>
      </c>
      <c r="Y721" t="s">
        <v>112</v>
      </c>
      <c r="Z721" t="s">
        <v>112</v>
      </c>
      <c r="AB721" t="s">
        <v>1483</v>
      </c>
      <c r="AC721" t="s">
        <v>41</v>
      </c>
      <c r="AD721" t="s">
        <v>42</v>
      </c>
    </row>
    <row r="722" spans="3:30" x14ac:dyDescent="0.25">
      <c r="C722" s="32" t="s">
        <v>206</v>
      </c>
      <c r="D722" s="32" t="s">
        <v>72</v>
      </c>
      <c r="E722" s="32" t="s">
        <v>1474</v>
      </c>
      <c r="F722">
        <v>800</v>
      </c>
      <c r="G722" t="s">
        <v>1475</v>
      </c>
      <c r="H722" t="s">
        <v>1478</v>
      </c>
      <c r="I722" t="s">
        <v>1638</v>
      </c>
      <c r="K722" t="s">
        <v>204</v>
      </c>
      <c r="L722" t="s">
        <v>35</v>
      </c>
      <c r="M722" t="s">
        <v>36</v>
      </c>
      <c r="N722" s="8">
        <v>45722</v>
      </c>
      <c r="O722" s="8">
        <v>45842</v>
      </c>
      <c r="P722" s="8">
        <v>45842</v>
      </c>
      <c r="Q722" t="s">
        <v>47</v>
      </c>
      <c r="Y722" t="s">
        <v>112</v>
      </c>
      <c r="Z722" t="s">
        <v>112</v>
      </c>
      <c r="AB722" t="s">
        <v>1483</v>
      </c>
      <c r="AC722" t="s">
        <v>41</v>
      </c>
      <c r="AD722" t="s">
        <v>42</v>
      </c>
    </row>
    <row r="723" spans="3:30" x14ac:dyDescent="0.25">
      <c r="C723" s="32" t="s">
        <v>206</v>
      </c>
      <c r="D723" s="32" t="s">
        <v>72</v>
      </c>
      <c r="E723" s="32" t="s">
        <v>1474</v>
      </c>
      <c r="F723">
        <v>850</v>
      </c>
      <c r="G723" t="s">
        <v>1475</v>
      </c>
      <c r="H723" t="s">
        <v>1478</v>
      </c>
      <c r="I723" t="s">
        <v>1639</v>
      </c>
      <c r="K723" t="s">
        <v>204</v>
      </c>
      <c r="L723" t="s">
        <v>35</v>
      </c>
      <c r="M723" t="s">
        <v>36</v>
      </c>
      <c r="N723" s="8">
        <v>45722</v>
      </c>
      <c r="O723" s="8">
        <v>45877</v>
      </c>
      <c r="P723" s="8">
        <v>45877</v>
      </c>
      <c r="Q723" t="s">
        <v>47</v>
      </c>
      <c r="Y723" t="s">
        <v>504</v>
      </c>
      <c r="Z723" t="s">
        <v>504</v>
      </c>
      <c r="AB723" t="s">
        <v>1483</v>
      </c>
      <c r="AC723" t="s">
        <v>41</v>
      </c>
      <c r="AD723" t="s">
        <v>42</v>
      </c>
    </row>
    <row r="724" spans="3:30" x14ac:dyDescent="0.25">
      <c r="C724" s="32" t="s">
        <v>206</v>
      </c>
      <c r="D724" s="32" t="s">
        <v>72</v>
      </c>
      <c r="E724" s="32" t="s">
        <v>1474</v>
      </c>
      <c r="F724">
        <v>800</v>
      </c>
      <c r="G724" t="s">
        <v>1475</v>
      </c>
      <c r="H724" t="s">
        <v>1478</v>
      </c>
      <c r="I724" t="s">
        <v>1640</v>
      </c>
      <c r="K724" t="s">
        <v>204</v>
      </c>
      <c r="L724" t="s">
        <v>35</v>
      </c>
      <c r="M724" t="s">
        <v>36</v>
      </c>
      <c r="N724" s="8">
        <v>45722</v>
      </c>
      <c r="O724" s="8">
        <v>45877</v>
      </c>
      <c r="P724" s="8">
        <v>45877</v>
      </c>
      <c r="Q724" t="s">
        <v>47</v>
      </c>
      <c r="Y724" t="s">
        <v>504</v>
      </c>
      <c r="Z724" t="s">
        <v>504</v>
      </c>
      <c r="AB724" t="s">
        <v>1483</v>
      </c>
      <c r="AC724" t="s">
        <v>41</v>
      </c>
      <c r="AD724" t="s">
        <v>42</v>
      </c>
    </row>
    <row r="725" spans="3:30" x14ac:dyDescent="0.25">
      <c r="C725" s="32" t="s">
        <v>206</v>
      </c>
      <c r="D725" s="32" t="s">
        <v>72</v>
      </c>
      <c r="E725" s="32" t="s">
        <v>1474</v>
      </c>
      <c r="F725">
        <v>850</v>
      </c>
      <c r="G725" t="s">
        <v>1475</v>
      </c>
      <c r="H725" t="s">
        <v>1478</v>
      </c>
      <c r="I725" t="s">
        <v>1641</v>
      </c>
      <c r="K725" t="s">
        <v>204</v>
      </c>
      <c r="L725" t="s">
        <v>35</v>
      </c>
      <c r="M725" t="s">
        <v>36</v>
      </c>
      <c r="N725" s="8">
        <v>45722</v>
      </c>
      <c r="O725" s="8">
        <v>45842</v>
      </c>
      <c r="P725" s="8">
        <v>45842</v>
      </c>
      <c r="Q725" t="s">
        <v>47</v>
      </c>
      <c r="Y725" t="s">
        <v>112</v>
      </c>
      <c r="Z725" t="s">
        <v>112</v>
      </c>
      <c r="AB725" t="s">
        <v>1490</v>
      </c>
      <c r="AC725" t="s">
        <v>41</v>
      </c>
      <c r="AD725" t="s">
        <v>42</v>
      </c>
    </row>
    <row r="726" spans="3:30" x14ac:dyDescent="0.25">
      <c r="C726" s="32" t="s">
        <v>206</v>
      </c>
      <c r="D726" s="32" t="s">
        <v>72</v>
      </c>
      <c r="E726" s="32" t="s">
        <v>1474</v>
      </c>
      <c r="F726">
        <v>800</v>
      </c>
      <c r="G726" t="s">
        <v>1475</v>
      </c>
      <c r="H726" t="s">
        <v>1478</v>
      </c>
      <c r="I726" t="s">
        <v>1642</v>
      </c>
      <c r="K726" t="s">
        <v>204</v>
      </c>
      <c r="L726" t="s">
        <v>35</v>
      </c>
      <c r="M726" t="s">
        <v>36</v>
      </c>
      <c r="N726" s="8">
        <v>45722</v>
      </c>
      <c r="O726" s="8">
        <v>45842</v>
      </c>
      <c r="P726" s="8">
        <v>45842</v>
      </c>
      <c r="Q726" t="s">
        <v>47</v>
      </c>
      <c r="Y726" t="s">
        <v>112</v>
      </c>
      <c r="Z726" t="s">
        <v>112</v>
      </c>
      <c r="AB726" t="s">
        <v>1490</v>
      </c>
      <c r="AC726" t="s">
        <v>41</v>
      </c>
      <c r="AD726" t="s">
        <v>42</v>
      </c>
    </row>
    <row r="727" spans="3:30" x14ac:dyDescent="0.25">
      <c r="C727" s="32" t="s">
        <v>206</v>
      </c>
      <c r="D727" s="32" t="s">
        <v>72</v>
      </c>
      <c r="E727" s="32" t="s">
        <v>1474</v>
      </c>
      <c r="F727">
        <v>850</v>
      </c>
      <c r="G727" t="s">
        <v>1475</v>
      </c>
      <c r="H727" t="s">
        <v>1478</v>
      </c>
      <c r="I727" t="s">
        <v>1643</v>
      </c>
      <c r="K727" t="s">
        <v>204</v>
      </c>
      <c r="L727" t="s">
        <v>35</v>
      </c>
      <c r="M727" t="s">
        <v>36</v>
      </c>
      <c r="N727" s="8">
        <v>45722</v>
      </c>
      <c r="O727" s="8"/>
      <c r="P727" s="8"/>
      <c r="Q727" t="s">
        <v>47</v>
      </c>
      <c r="AB727" t="s">
        <v>542</v>
      </c>
      <c r="AC727" t="s">
        <v>41</v>
      </c>
      <c r="AD727" t="s">
        <v>42</v>
      </c>
    </row>
    <row r="728" spans="3:30" x14ac:dyDescent="0.25">
      <c r="C728" s="32" t="s">
        <v>206</v>
      </c>
      <c r="D728" s="32" t="s">
        <v>72</v>
      </c>
      <c r="E728" s="32" t="s">
        <v>1474</v>
      </c>
      <c r="F728">
        <v>800</v>
      </c>
      <c r="G728" t="s">
        <v>1475</v>
      </c>
      <c r="H728" t="s">
        <v>1478</v>
      </c>
      <c r="I728" t="s">
        <v>1644</v>
      </c>
      <c r="K728" t="s">
        <v>204</v>
      </c>
      <c r="L728" t="s">
        <v>35</v>
      </c>
      <c r="M728" t="s">
        <v>36</v>
      </c>
      <c r="N728" s="8">
        <v>45722</v>
      </c>
      <c r="O728" s="8"/>
      <c r="P728" s="8"/>
      <c r="Q728" t="s">
        <v>47</v>
      </c>
      <c r="AB728" t="s">
        <v>542</v>
      </c>
      <c r="AC728" t="s">
        <v>41</v>
      </c>
      <c r="AD728" t="s">
        <v>42</v>
      </c>
    </row>
    <row r="729" spans="3:30" x14ac:dyDescent="0.25">
      <c r="C729" s="32" t="s">
        <v>206</v>
      </c>
      <c r="D729" s="32" t="s">
        <v>72</v>
      </c>
      <c r="E729" s="32" t="s">
        <v>1474</v>
      </c>
      <c r="F729">
        <v>850</v>
      </c>
      <c r="G729" t="s">
        <v>1475</v>
      </c>
      <c r="H729" t="s">
        <v>1478</v>
      </c>
      <c r="I729" t="s">
        <v>1645</v>
      </c>
      <c r="K729" t="s">
        <v>204</v>
      </c>
      <c r="L729" t="s">
        <v>35</v>
      </c>
      <c r="M729" t="s">
        <v>36</v>
      </c>
      <c r="N729" s="8">
        <v>45722</v>
      </c>
      <c r="O729" s="8">
        <v>45849</v>
      </c>
      <c r="P729" s="8">
        <v>45849</v>
      </c>
      <c r="Q729" t="s">
        <v>47</v>
      </c>
      <c r="Y729" t="s">
        <v>255</v>
      </c>
      <c r="Z729" t="s">
        <v>255</v>
      </c>
      <c r="AB729" t="s">
        <v>1510</v>
      </c>
      <c r="AC729" t="s">
        <v>41</v>
      </c>
      <c r="AD729" t="s">
        <v>42</v>
      </c>
    </row>
    <row r="730" spans="3:30" x14ac:dyDescent="0.25">
      <c r="C730" s="32" t="s">
        <v>206</v>
      </c>
      <c r="D730" s="32" t="s">
        <v>72</v>
      </c>
      <c r="E730" s="32" t="s">
        <v>1474</v>
      </c>
      <c r="F730">
        <v>800</v>
      </c>
      <c r="G730" t="s">
        <v>1475</v>
      </c>
      <c r="H730" t="s">
        <v>1478</v>
      </c>
      <c r="I730" t="s">
        <v>1646</v>
      </c>
      <c r="K730" t="s">
        <v>204</v>
      </c>
      <c r="L730" t="s">
        <v>35</v>
      </c>
      <c r="M730" t="s">
        <v>36</v>
      </c>
      <c r="N730" s="8">
        <v>45722</v>
      </c>
      <c r="O730" s="8">
        <v>45849</v>
      </c>
      <c r="P730" s="8">
        <v>45849</v>
      </c>
      <c r="Q730" t="s">
        <v>47</v>
      </c>
      <c r="Y730" t="s">
        <v>255</v>
      </c>
      <c r="Z730" t="s">
        <v>255</v>
      </c>
      <c r="AB730" t="s">
        <v>1510</v>
      </c>
      <c r="AC730" t="s">
        <v>41</v>
      </c>
      <c r="AD730" t="s">
        <v>42</v>
      </c>
    </row>
    <row r="731" spans="3:30" x14ac:dyDescent="0.25">
      <c r="C731" s="32" t="s">
        <v>206</v>
      </c>
      <c r="D731" s="32" t="s">
        <v>72</v>
      </c>
      <c r="E731" s="32" t="s">
        <v>1474</v>
      </c>
      <c r="F731">
        <v>850</v>
      </c>
      <c r="G731" t="s">
        <v>1475</v>
      </c>
      <c r="H731" t="s">
        <v>1478</v>
      </c>
      <c r="I731" t="s">
        <v>1647</v>
      </c>
      <c r="K731" t="s">
        <v>204</v>
      </c>
      <c r="L731" t="s">
        <v>35</v>
      </c>
      <c r="M731" t="s">
        <v>36</v>
      </c>
      <c r="N731" s="8">
        <v>45722</v>
      </c>
      <c r="O731" s="8">
        <v>45884</v>
      </c>
      <c r="P731" s="8">
        <v>45884</v>
      </c>
      <c r="Q731" t="s">
        <v>127</v>
      </c>
      <c r="R731" t="s">
        <v>1648</v>
      </c>
      <c r="S731" t="s">
        <v>1649</v>
      </c>
      <c r="T731" t="s">
        <v>1650</v>
      </c>
      <c r="U731" t="s">
        <v>504</v>
      </c>
      <c r="W731" t="s">
        <v>550</v>
      </c>
      <c r="Y731" t="s">
        <v>550</v>
      </c>
      <c r="Z731" t="s">
        <v>550</v>
      </c>
      <c r="AB731" t="s">
        <v>542</v>
      </c>
      <c r="AC731" t="s">
        <v>41</v>
      </c>
      <c r="AD731" t="s">
        <v>42</v>
      </c>
    </row>
    <row r="732" spans="3:30" x14ac:dyDescent="0.25">
      <c r="C732" s="32" t="s">
        <v>206</v>
      </c>
      <c r="D732" s="32" t="s">
        <v>72</v>
      </c>
      <c r="E732" s="32" t="s">
        <v>1474</v>
      </c>
      <c r="F732">
        <v>800</v>
      </c>
      <c r="G732" t="s">
        <v>1475</v>
      </c>
      <c r="H732" t="s">
        <v>1478</v>
      </c>
      <c r="I732" t="s">
        <v>1651</v>
      </c>
      <c r="K732" t="s">
        <v>204</v>
      </c>
      <c r="L732" t="s">
        <v>35</v>
      </c>
      <c r="M732" t="s">
        <v>36</v>
      </c>
      <c r="N732" s="8">
        <v>45722</v>
      </c>
      <c r="O732" s="8">
        <v>45884</v>
      </c>
      <c r="P732" s="8">
        <v>45884</v>
      </c>
      <c r="Q732" t="s">
        <v>127</v>
      </c>
      <c r="R732" t="s">
        <v>1648</v>
      </c>
      <c r="S732" t="s">
        <v>1652</v>
      </c>
      <c r="T732" t="s">
        <v>1653</v>
      </c>
      <c r="U732" t="s">
        <v>1654</v>
      </c>
      <c r="W732" t="s">
        <v>550</v>
      </c>
      <c r="Y732" t="s">
        <v>550</v>
      </c>
      <c r="Z732" t="s">
        <v>550</v>
      </c>
      <c r="AB732" t="s">
        <v>542</v>
      </c>
      <c r="AC732" t="s">
        <v>41</v>
      </c>
      <c r="AD732" t="s">
        <v>42</v>
      </c>
    </row>
    <row r="733" spans="3:30" x14ac:dyDescent="0.25">
      <c r="C733" s="32" t="s">
        <v>206</v>
      </c>
      <c r="D733" s="32" t="s">
        <v>72</v>
      </c>
      <c r="E733" s="32" t="s">
        <v>1474</v>
      </c>
      <c r="F733">
        <v>850</v>
      </c>
      <c r="G733" t="s">
        <v>1475</v>
      </c>
      <c r="H733" t="s">
        <v>1478</v>
      </c>
      <c r="I733" t="s">
        <v>1655</v>
      </c>
      <c r="K733" t="s">
        <v>204</v>
      </c>
      <c r="L733" t="s">
        <v>35</v>
      </c>
      <c r="M733" t="s">
        <v>36</v>
      </c>
      <c r="N733" s="8">
        <v>45722</v>
      </c>
      <c r="O733" s="8">
        <v>45842</v>
      </c>
      <c r="P733" s="8">
        <v>45842</v>
      </c>
      <c r="Q733" t="s">
        <v>47</v>
      </c>
      <c r="Y733" t="s">
        <v>112</v>
      </c>
      <c r="Z733" t="s">
        <v>112</v>
      </c>
      <c r="AB733" t="s">
        <v>1483</v>
      </c>
      <c r="AC733" t="s">
        <v>41</v>
      </c>
      <c r="AD733" t="s">
        <v>42</v>
      </c>
    </row>
    <row r="734" spans="3:30" x14ac:dyDescent="0.25">
      <c r="C734" s="32" t="s">
        <v>206</v>
      </c>
      <c r="D734" s="32" t="s">
        <v>72</v>
      </c>
      <c r="E734" s="32" t="s">
        <v>1474</v>
      </c>
      <c r="F734">
        <v>800</v>
      </c>
      <c r="G734" t="s">
        <v>1475</v>
      </c>
      <c r="H734" t="s">
        <v>1478</v>
      </c>
      <c r="I734" t="s">
        <v>1656</v>
      </c>
      <c r="K734" t="s">
        <v>204</v>
      </c>
      <c r="L734" t="s">
        <v>35</v>
      </c>
      <c r="M734" t="s">
        <v>36</v>
      </c>
      <c r="N734" s="8">
        <v>45722</v>
      </c>
      <c r="O734" s="8">
        <v>45842</v>
      </c>
      <c r="P734" s="8">
        <v>45842</v>
      </c>
      <c r="Q734" t="s">
        <v>47</v>
      </c>
      <c r="Y734" t="s">
        <v>112</v>
      </c>
      <c r="Z734" t="s">
        <v>112</v>
      </c>
      <c r="AB734" t="s">
        <v>1483</v>
      </c>
      <c r="AC734" t="s">
        <v>41</v>
      </c>
      <c r="AD734" t="s">
        <v>42</v>
      </c>
    </row>
    <row r="735" spans="3:30" x14ac:dyDescent="0.25">
      <c r="C735" s="32" t="s">
        <v>206</v>
      </c>
      <c r="D735" s="32" t="s">
        <v>72</v>
      </c>
      <c r="E735" s="32" t="s">
        <v>1474</v>
      </c>
      <c r="F735">
        <v>850</v>
      </c>
      <c r="G735" t="s">
        <v>1475</v>
      </c>
      <c r="H735" t="s">
        <v>1478</v>
      </c>
      <c r="I735" t="s">
        <v>1657</v>
      </c>
      <c r="K735" t="s">
        <v>204</v>
      </c>
      <c r="L735" t="s">
        <v>35</v>
      </c>
      <c r="M735" t="s">
        <v>36</v>
      </c>
      <c r="N735" s="8">
        <v>45722</v>
      </c>
      <c r="O735" s="8">
        <v>45835</v>
      </c>
      <c r="P735" s="8">
        <v>45835</v>
      </c>
      <c r="Q735" t="s">
        <v>127</v>
      </c>
      <c r="R735" t="s">
        <v>1658</v>
      </c>
      <c r="S735" t="s">
        <v>1659</v>
      </c>
      <c r="T735" t="s">
        <v>1660</v>
      </c>
      <c r="U735" t="s">
        <v>57</v>
      </c>
      <c r="Y735" t="s">
        <v>111</v>
      </c>
      <c r="Z735" t="s">
        <v>111</v>
      </c>
      <c r="AB735" t="s">
        <v>1603</v>
      </c>
      <c r="AC735" t="s">
        <v>41</v>
      </c>
      <c r="AD735" t="s">
        <v>42</v>
      </c>
    </row>
    <row r="736" spans="3:30" x14ac:dyDescent="0.25">
      <c r="C736" s="32" t="s">
        <v>206</v>
      </c>
      <c r="D736" s="32" t="s">
        <v>72</v>
      </c>
      <c r="E736" s="32" t="s">
        <v>1474</v>
      </c>
      <c r="F736">
        <v>800</v>
      </c>
      <c r="G736" t="s">
        <v>1475</v>
      </c>
      <c r="H736" t="s">
        <v>1478</v>
      </c>
      <c r="I736" t="s">
        <v>1661</v>
      </c>
      <c r="K736" t="s">
        <v>204</v>
      </c>
      <c r="L736" t="s">
        <v>35</v>
      </c>
      <c r="M736" t="s">
        <v>36</v>
      </c>
      <c r="N736" s="8">
        <v>45722</v>
      </c>
      <c r="O736" s="8">
        <v>45835</v>
      </c>
      <c r="P736" s="8">
        <v>45835</v>
      </c>
      <c r="Q736" t="s">
        <v>37</v>
      </c>
      <c r="R736" t="s">
        <v>1658</v>
      </c>
      <c r="S736" t="s">
        <v>1662</v>
      </c>
      <c r="T736" t="s">
        <v>1663</v>
      </c>
      <c r="U736" t="s">
        <v>57</v>
      </c>
      <c r="Y736" t="s">
        <v>111</v>
      </c>
      <c r="Z736" t="s">
        <v>111</v>
      </c>
      <c r="AB736" t="s">
        <v>1603</v>
      </c>
      <c r="AC736" t="s">
        <v>41</v>
      </c>
      <c r="AD736" t="s">
        <v>42</v>
      </c>
    </row>
    <row r="737" spans="3:30" x14ac:dyDescent="0.25">
      <c r="C737" s="32" t="s">
        <v>206</v>
      </c>
      <c r="D737" s="32" t="s">
        <v>72</v>
      </c>
      <c r="E737" s="32" t="s">
        <v>1474</v>
      </c>
      <c r="F737">
        <v>850</v>
      </c>
      <c r="G737" t="s">
        <v>1475</v>
      </c>
      <c r="H737" t="s">
        <v>1478</v>
      </c>
      <c r="I737" t="s">
        <v>1664</v>
      </c>
      <c r="K737" t="s">
        <v>204</v>
      </c>
      <c r="L737" t="s">
        <v>35</v>
      </c>
      <c r="M737" t="s">
        <v>36</v>
      </c>
      <c r="N737" s="8">
        <v>45722</v>
      </c>
      <c r="O737" s="8">
        <v>45842</v>
      </c>
      <c r="P737" s="8">
        <v>45842</v>
      </c>
      <c r="Q737" t="s">
        <v>47</v>
      </c>
      <c r="Y737" t="s">
        <v>112</v>
      </c>
      <c r="Z737" t="s">
        <v>112</v>
      </c>
      <c r="AB737" t="s">
        <v>1603</v>
      </c>
      <c r="AC737" t="s">
        <v>41</v>
      </c>
      <c r="AD737" t="s">
        <v>42</v>
      </c>
    </row>
    <row r="738" spans="3:30" x14ac:dyDescent="0.25">
      <c r="C738" s="32" t="s">
        <v>206</v>
      </c>
      <c r="D738" s="32" t="s">
        <v>72</v>
      </c>
      <c r="E738" s="32" t="s">
        <v>1474</v>
      </c>
      <c r="F738">
        <v>800</v>
      </c>
      <c r="G738" t="s">
        <v>1475</v>
      </c>
      <c r="H738" t="s">
        <v>1478</v>
      </c>
      <c r="I738" t="s">
        <v>1665</v>
      </c>
      <c r="K738" t="s">
        <v>204</v>
      </c>
      <c r="L738" t="s">
        <v>35</v>
      </c>
      <c r="M738" t="s">
        <v>36</v>
      </c>
      <c r="N738" s="8">
        <v>45722</v>
      </c>
      <c r="O738" s="8">
        <v>45842</v>
      </c>
      <c r="P738" s="8">
        <v>45842</v>
      </c>
      <c r="Q738" t="s">
        <v>47</v>
      </c>
      <c r="Y738" t="s">
        <v>112</v>
      </c>
      <c r="Z738" t="s">
        <v>112</v>
      </c>
      <c r="AB738" t="s">
        <v>1603</v>
      </c>
      <c r="AC738" t="s">
        <v>41</v>
      </c>
      <c r="AD738" t="s">
        <v>42</v>
      </c>
    </row>
    <row r="739" spans="3:30" x14ac:dyDescent="0.25">
      <c r="C739" s="32" t="s">
        <v>206</v>
      </c>
      <c r="D739" s="32" t="s">
        <v>72</v>
      </c>
      <c r="E739" s="32" t="s">
        <v>1474</v>
      </c>
      <c r="F739">
        <v>850</v>
      </c>
      <c r="G739" t="s">
        <v>1475</v>
      </c>
      <c r="H739" t="s">
        <v>1478</v>
      </c>
      <c r="I739" t="s">
        <v>1666</v>
      </c>
      <c r="K739" t="s">
        <v>204</v>
      </c>
      <c r="L739" t="s">
        <v>35</v>
      </c>
      <c r="M739" t="s">
        <v>36</v>
      </c>
      <c r="N739" s="8">
        <v>45722</v>
      </c>
      <c r="O739" s="8"/>
      <c r="P739" s="8"/>
      <c r="Q739" t="s">
        <v>47</v>
      </c>
      <c r="AC739" t="s">
        <v>41</v>
      </c>
      <c r="AD739" t="s">
        <v>42</v>
      </c>
    </row>
    <row r="740" spans="3:30" x14ac:dyDescent="0.25">
      <c r="C740" s="32" t="s">
        <v>206</v>
      </c>
      <c r="D740" s="32" t="s">
        <v>72</v>
      </c>
      <c r="E740" s="32" t="s">
        <v>1474</v>
      </c>
      <c r="F740">
        <v>800</v>
      </c>
      <c r="G740" t="s">
        <v>1475</v>
      </c>
      <c r="H740" t="s">
        <v>1478</v>
      </c>
      <c r="I740" t="s">
        <v>1667</v>
      </c>
      <c r="K740" t="s">
        <v>204</v>
      </c>
      <c r="L740" t="s">
        <v>35</v>
      </c>
      <c r="M740" t="s">
        <v>36</v>
      </c>
      <c r="N740" s="8">
        <v>45722</v>
      </c>
      <c r="O740" s="8"/>
      <c r="P740" s="8"/>
      <c r="Q740" t="s">
        <v>47</v>
      </c>
      <c r="AC740" t="s">
        <v>41</v>
      </c>
      <c r="AD740" t="s">
        <v>42</v>
      </c>
    </row>
    <row r="741" spans="3:30" x14ac:dyDescent="0.25">
      <c r="C741" s="32" t="s">
        <v>206</v>
      </c>
      <c r="D741" s="32" t="s">
        <v>72</v>
      </c>
      <c r="E741" s="32" t="s">
        <v>1474</v>
      </c>
      <c r="F741">
        <v>850</v>
      </c>
      <c r="G741" t="s">
        <v>1475</v>
      </c>
      <c r="H741" t="s">
        <v>1478</v>
      </c>
      <c r="I741" t="s">
        <v>1668</v>
      </c>
      <c r="K741" t="s">
        <v>204</v>
      </c>
      <c r="L741" t="s">
        <v>35</v>
      </c>
      <c r="M741" t="s">
        <v>36</v>
      </c>
      <c r="N741" s="8">
        <v>45722</v>
      </c>
      <c r="O741" s="8">
        <v>45821</v>
      </c>
      <c r="P741" s="8">
        <v>45821</v>
      </c>
      <c r="Q741" t="s">
        <v>47</v>
      </c>
      <c r="Y741" t="s">
        <v>87</v>
      </c>
      <c r="Z741" t="s">
        <v>87</v>
      </c>
      <c r="AB741" t="s">
        <v>1598</v>
      </c>
      <c r="AC741" t="s">
        <v>41</v>
      </c>
      <c r="AD741" t="s">
        <v>42</v>
      </c>
    </row>
    <row r="742" spans="3:30" x14ac:dyDescent="0.25">
      <c r="C742" s="32" t="s">
        <v>206</v>
      </c>
      <c r="D742" s="32" t="s">
        <v>72</v>
      </c>
      <c r="E742" s="32" t="s">
        <v>1474</v>
      </c>
      <c r="F742">
        <v>800</v>
      </c>
      <c r="G742" t="s">
        <v>1475</v>
      </c>
      <c r="H742" t="s">
        <v>1478</v>
      </c>
      <c r="I742" t="s">
        <v>1669</v>
      </c>
      <c r="K742" t="s">
        <v>204</v>
      </c>
      <c r="L742" t="s">
        <v>35</v>
      </c>
      <c r="M742" t="s">
        <v>36</v>
      </c>
      <c r="N742" s="8">
        <v>45722</v>
      </c>
      <c r="O742" s="8">
        <v>45821</v>
      </c>
      <c r="P742" s="8">
        <v>45821</v>
      </c>
      <c r="Q742" t="s">
        <v>47</v>
      </c>
      <c r="Y742" t="s">
        <v>87</v>
      </c>
      <c r="Z742" t="s">
        <v>87</v>
      </c>
      <c r="AB742" t="s">
        <v>1598</v>
      </c>
      <c r="AC742" t="s">
        <v>41</v>
      </c>
      <c r="AD742" t="s">
        <v>42</v>
      </c>
    </row>
    <row r="743" spans="3:30" x14ac:dyDescent="0.25">
      <c r="C743" s="32" t="s">
        <v>206</v>
      </c>
      <c r="D743" s="32" t="s">
        <v>72</v>
      </c>
      <c r="E743" s="32" t="s">
        <v>1474</v>
      </c>
      <c r="F743">
        <v>850</v>
      </c>
      <c r="G743" t="s">
        <v>1475</v>
      </c>
      <c r="H743" t="s">
        <v>1478</v>
      </c>
      <c r="I743" t="s">
        <v>1670</v>
      </c>
      <c r="K743" t="s">
        <v>204</v>
      </c>
      <c r="L743" t="s">
        <v>35</v>
      </c>
      <c r="M743" t="s">
        <v>36</v>
      </c>
      <c r="N743" s="8">
        <v>45722</v>
      </c>
      <c r="O743" s="8"/>
      <c r="P743" s="8"/>
      <c r="Q743" t="s">
        <v>47</v>
      </c>
      <c r="AC743" t="s">
        <v>41</v>
      </c>
      <c r="AD743" t="s">
        <v>42</v>
      </c>
    </row>
    <row r="744" spans="3:30" x14ac:dyDescent="0.25">
      <c r="C744" s="32" t="s">
        <v>206</v>
      </c>
      <c r="D744" s="32" t="s">
        <v>72</v>
      </c>
      <c r="E744" s="32" t="s">
        <v>1474</v>
      </c>
      <c r="F744">
        <v>800</v>
      </c>
      <c r="G744" t="s">
        <v>1475</v>
      </c>
      <c r="H744" t="s">
        <v>1478</v>
      </c>
      <c r="I744" t="s">
        <v>1671</v>
      </c>
      <c r="K744" t="s">
        <v>204</v>
      </c>
      <c r="L744" t="s">
        <v>35</v>
      </c>
      <c r="M744" t="s">
        <v>36</v>
      </c>
      <c r="N744" s="8">
        <v>45722</v>
      </c>
      <c r="O744" s="8"/>
      <c r="P744" s="8"/>
      <c r="Q744" t="s">
        <v>47</v>
      </c>
      <c r="AC744" t="s">
        <v>41</v>
      </c>
      <c r="AD744" t="s">
        <v>42</v>
      </c>
    </row>
    <row r="745" spans="3:30" x14ac:dyDescent="0.25">
      <c r="C745" s="32" t="s">
        <v>206</v>
      </c>
      <c r="D745" s="32" t="s">
        <v>72</v>
      </c>
      <c r="E745" s="32" t="s">
        <v>1474</v>
      </c>
      <c r="F745">
        <v>850</v>
      </c>
      <c r="G745" t="s">
        <v>1475</v>
      </c>
      <c r="H745" t="s">
        <v>1478</v>
      </c>
      <c r="I745" t="s">
        <v>1672</v>
      </c>
      <c r="K745" t="s">
        <v>204</v>
      </c>
      <c r="L745" t="s">
        <v>35</v>
      </c>
      <c r="M745" t="s">
        <v>36</v>
      </c>
      <c r="N745" s="8">
        <v>45722</v>
      </c>
      <c r="O745" s="8">
        <v>45849</v>
      </c>
      <c r="P745" s="8">
        <v>45849</v>
      </c>
      <c r="Q745" t="s">
        <v>47</v>
      </c>
      <c r="Y745" t="s">
        <v>255</v>
      </c>
      <c r="Z745" t="s">
        <v>255</v>
      </c>
      <c r="AB745" t="s">
        <v>1510</v>
      </c>
      <c r="AC745" t="s">
        <v>41</v>
      </c>
      <c r="AD745" t="s">
        <v>42</v>
      </c>
    </row>
    <row r="746" spans="3:30" x14ac:dyDescent="0.25">
      <c r="C746" s="32" t="s">
        <v>206</v>
      </c>
      <c r="D746" s="32" t="s">
        <v>72</v>
      </c>
      <c r="E746" s="32" t="s">
        <v>1474</v>
      </c>
      <c r="F746">
        <v>800</v>
      </c>
      <c r="G746" t="s">
        <v>1475</v>
      </c>
      <c r="H746" t="s">
        <v>1478</v>
      </c>
      <c r="I746" t="s">
        <v>1673</v>
      </c>
      <c r="K746" t="s">
        <v>204</v>
      </c>
      <c r="L746" t="s">
        <v>35</v>
      </c>
      <c r="M746" t="s">
        <v>36</v>
      </c>
      <c r="N746" s="8">
        <v>45722</v>
      </c>
      <c r="O746" s="8">
        <v>45849</v>
      </c>
      <c r="P746" s="8">
        <v>45849</v>
      </c>
      <c r="Q746" t="s">
        <v>47</v>
      </c>
      <c r="Y746" t="s">
        <v>255</v>
      </c>
      <c r="Z746" t="s">
        <v>255</v>
      </c>
      <c r="AB746" t="s">
        <v>1510</v>
      </c>
      <c r="AC746" t="s">
        <v>41</v>
      </c>
      <c r="AD746" t="s">
        <v>42</v>
      </c>
    </row>
    <row r="747" spans="3:30" x14ac:dyDescent="0.25">
      <c r="C747" s="32" t="s">
        <v>206</v>
      </c>
      <c r="D747" s="32" t="s">
        <v>72</v>
      </c>
      <c r="E747" s="32" t="s">
        <v>1474</v>
      </c>
      <c r="F747">
        <v>850</v>
      </c>
      <c r="G747" t="s">
        <v>1475</v>
      </c>
      <c r="H747" t="s">
        <v>1478</v>
      </c>
      <c r="I747" t="s">
        <v>1674</v>
      </c>
      <c r="K747" t="s">
        <v>204</v>
      </c>
      <c r="L747" t="s">
        <v>35</v>
      </c>
      <c r="M747" t="s">
        <v>36</v>
      </c>
      <c r="N747" s="8">
        <v>45722</v>
      </c>
      <c r="O747" s="8"/>
      <c r="P747" s="8"/>
      <c r="Q747" t="s">
        <v>47</v>
      </c>
      <c r="AC747" t="s">
        <v>41</v>
      </c>
      <c r="AD747" t="s">
        <v>42</v>
      </c>
    </row>
    <row r="748" spans="3:30" x14ac:dyDescent="0.25">
      <c r="C748" s="32" t="s">
        <v>206</v>
      </c>
      <c r="D748" s="32" t="s">
        <v>72</v>
      </c>
      <c r="E748" s="32" t="s">
        <v>1474</v>
      </c>
      <c r="F748">
        <v>800</v>
      </c>
      <c r="G748" t="s">
        <v>1475</v>
      </c>
      <c r="H748" t="s">
        <v>1478</v>
      </c>
      <c r="I748" t="s">
        <v>1675</v>
      </c>
      <c r="K748" t="s">
        <v>204</v>
      </c>
      <c r="L748" t="s">
        <v>35</v>
      </c>
      <c r="M748" t="s">
        <v>36</v>
      </c>
      <c r="N748" s="8">
        <v>45722</v>
      </c>
      <c r="O748" s="8"/>
      <c r="P748" s="8"/>
      <c r="Q748" t="s">
        <v>47</v>
      </c>
      <c r="AC748" t="s">
        <v>41</v>
      </c>
      <c r="AD748" t="s">
        <v>42</v>
      </c>
    </row>
    <row r="749" spans="3:30" x14ac:dyDescent="0.25">
      <c r="C749" s="32" t="s">
        <v>206</v>
      </c>
      <c r="D749" s="32" t="s">
        <v>72</v>
      </c>
      <c r="E749" s="32" t="s">
        <v>1474</v>
      </c>
      <c r="F749">
        <v>850</v>
      </c>
      <c r="G749" t="s">
        <v>1475</v>
      </c>
      <c r="H749" t="s">
        <v>1478</v>
      </c>
      <c r="I749" t="s">
        <v>1676</v>
      </c>
      <c r="K749" t="s">
        <v>204</v>
      </c>
      <c r="L749" t="s">
        <v>35</v>
      </c>
      <c r="M749" t="s">
        <v>36</v>
      </c>
      <c r="N749" s="8">
        <v>45722</v>
      </c>
      <c r="O749" s="8">
        <v>45828</v>
      </c>
      <c r="P749" s="8">
        <v>45828</v>
      </c>
      <c r="Q749" t="s">
        <v>47</v>
      </c>
      <c r="Y749" t="s">
        <v>57</v>
      </c>
      <c r="Z749" t="s">
        <v>57</v>
      </c>
      <c r="AB749" t="s">
        <v>1483</v>
      </c>
      <c r="AC749" t="s">
        <v>41</v>
      </c>
      <c r="AD749" t="s">
        <v>42</v>
      </c>
    </row>
    <row r="750" spans="3:30" x14ac:dyDescent="0.25">
      <c r="C750" s="32" t="s">
        <v>206</v>
      </c>
      <c r="D750" s="32" t="s">
        <v>72</v>
      </c>
      <c r="E750" s="32" t="s">
        <v>1474</v>
      </c>
      <c r="F750">
        <v>800</v>
      </c>
      <c r="G750" t="s">
        <v>1475</v>
      </c>
      <c r="H750" t="s">
        <v>1478</v>
      </c>
      <c r="I750" t="s">
        <v>1677</v>
      </c>
      <c r="K750" t="s">
        <v>204</v>
      </c>
      <c r="L750" t="s">
        <v>35</v>
      </c>
      <c r="M750" t="s">
        <v>36</v>
      </c>
      <c r="N750" s="8">
        <v>45722</v>
      </c>
      <c r="O750" s="8">
        <v>45828</v>
      </c>
      <c r="P750" s="8">
        <v>45828</v>
      </c>
      <c r="Q750" t="s">
        <v>47</v>
      </c>
      <c r="Y750" t="s">
        <v>57</v>
      </c>
      <c r="Z750" t="s">
        <v>57</v>
      </c>
      <c r="AB750" t="s">
        <v>1483</v>
      </c>
      <c r="AC750" t="s">
        <v>41</v>
      </c>
      <c r="AD750" t="s">
        <v>42</v>
      </c>
    </row>
    <row r="751" spans="3:30" x14ac:dyDescent="0.25">
      <c r="C751" s="32" t="s">
        <v>206</v>
      </c>
      <c r="D751" s="32" t="s">
        <v>72</v>
      </c>
      <c r="E751" s="32" t="s">
        <v>1474</v>
      </c>
      <c r="F751">
        <v>850</v>
      </c>
      <c r="G751" t="s">
        <v>1475</v>
      </c>
      <c r="H751" t="s">
        <v>1478</v>
      </c>
      <c r="I751" t="s">
        <v>1678</v>
      </c>
      <c r="K751" t="s">
        <v>204</v>
      </c>
      <c r="L751" t="s">
        <v>35</v>
      </c>
      <c r="M751" t="s">
        <v>36</v>
      </c>
      <c r="N751" s="8">
        <v>45722</v>
      </c>
      <c r="O751" s="8">
        <v>45807</v>
      </c>
      <c r="P751" s="8">
        <v>45807</v>
      </c>
      <c r="Q751" t="s">
        <v>47</v>
      </c>
      <c r="X751" t="s">
        <v>1527</v>
      </c>
      <c r="Y751" t="s">
        <v>40</v>
      </c>
      <c r="Z751" t="s">
        <v>40</v>
      </c>
      <c r="AB751" t="s">
        <v>1603</v>
      </c>
      <c r="AC751" t="s">
        <v>41</v>
      </c>
      <c r="AD751" t="s">
        <v>42</v>
      </c>
    </row>
    <row r="752" spans="3:30" x14ac:dyDescent="0.25">
      <c r="C752" s="32" t="s">
        <v>206</v>
      </c>
      <c r="D752" s="32" t="s">
        <v>72</v>
      </c>
      <c r="E752" s="32" t="s">
        <v>1474</v>
      </c>
      <c r="F752">
        <v>800</v>
      </c>
      <c r="G752" t="s">
        <v>1475</v>
      </c>
      <c r="H752" t="s">
        <v>1478</v>
      </c>
      <c r="I752" t="s">
        <v>1679</v>
      </c>
      <c r="K752" t="s">
        <v>204</v>
      </c>
      <c r="L752" t="s">
        <v>35</v>
      </c>
      <c r="M752" t="s">
        <v>36</v>
      </c>
      <c r="N752" s="8">
        <v>45722</v>
      </c>
      <c r="O752" s="8">
        <v>45807</v>
      </c>
      <c r="P752" s="8">
        <v>45807</v>
      </c>
      <c r="Q752" t="s">
        <v>47</v>
      </c>
      <c r="X752" t="s">
        <v>1527</v>
      </c>
      <c r="Y752" t="s">
        <v>40</v>
      </c>
      <c r="Z752" t="s">
        <v>40</v>
      </c>
      <c r="AB752" t="s">
        <v>1603</v>
      </c>
      <c r="AC752" t="s">
        <v>41</v>
      </c>
      <c r="AD752" t="s">
        <v>42</v>
      </c>
    </row>
    <row r="753" spans="3:30" x14ac:dyDescent="0.25">
      <c r="C753" s="32" t="s">
        <v>206</v>
      </c>
      <c r="D753" s="32" t="s">
        <v>72</v>
      </c>
      <c r="E753" s="32" t="s">
        <v>1474</v>
      </c>
      <c r="F753">
        <v>850</v>
      </c>
      <c r="G753" t="s">
        <v>1475</v>
      </c>
      <c r="H753" t="s">
        <v>1478</v>
      </c>
      <c r="I753" t="s">
        <v>1680</v>
      </c>
      <c r="K753" t="s">
        <v>204</v>
      </c>
      <c r="L753" t="s">
        <v>35</v>
      </c>
      <c r="M753" t="s">
        <v>36</v>
      </c>
      <c r="N753" s="8">
        <v>45722</v>
      </c>
      <c r="O753" s="8">
        <v>45805</v>
      </c>
      <c r="P753" s="8">
        <v>45805</v>
      </c>
      <c r="Q753" t="s">
        <v>37</v>
      </c>
      <c r="R753" t="s">
        <v>419</v>
      </c>
      <c r="S753" t="s">
        <v>1681</v>
      </c>
      <c r="T753" t="s">
        <v>1682</v>
      </c>
      <c r="U753" t="s">
        <v>489</v>
      </c>
      <c r="W753" t="s">
        <v>40</v>
      </c>
      <c r="X753" t="s">
        <v>1527</v>
      </c>
      <c r="Y753" t="s">
        <v>241</v>
      </c>
      <c r="Z753" t="s">
        <v>241</v>
      </c>
      <c r="AB753" t="s">
        <v>1528</v>
      </c>
      <c r="AC753" t="s">
        <v>41</v>
      </c>
      <c r="AD753" t="s">
        <v>42</v>
      </c>
    </row>
    <row r="754" spans="3:30" x14ac:dyDescent="0.25">
      <c r="C754" s="32" t="s">
        <v>206</v>
      </c>
      <c r="D754" s="32" t="s">
        <v>72</v>
      </c>
      <c r="E754" s="32" t="s">
        <v>1474</v>
      </c>
      <c r="F754">
        <v>800</v>
      </c>
      <c r="G754" t="s">
        <v>1475</v>
      </c>
      <c r="H754" t="s">
        <v>1478</v>
      </c>
      <c r="I754" t="s">
        <v>1683</v>
      </c>
      <c r="K754" t="s">
        <v>204</v>
      </c>
      <c r="L754" t="s">
        <v>35</v>
      </c>
      <c r="M754" t="s">
        <v>36</v>
      </c>
      <c r="N754" s="8">
        <v>45722</v>
      </c>
      <c r="O754" s="8">
        <v>45805</v>
      </c>
      <c r="P754" s="8">
        <v>45805</v>
      </c>
      <c r="Q754" t="s">
        <v>127</v>
      </c>
      <c r="R754" t="s">
        <v>419</v>
      </c>
      <c r="S754" t="s">
        <v>1684</v>
      </c>
      <c r="T754" t="s">
        <v>1685</v>
      </c>
      <c r="U754" t="s">
        <v>489</v>
      </c>
      <c r="W754" t="s">
        <v>40</v>
      </c>
      <c r="X754" t="s">
        <v>1527</v>
      </c>
      <c r="Y754" t="s">
        <v>241</v>
      </c>
      <c r="Z754" t="s">
        <v>241</v>
      </c>
      <c r="AB754" t="s">
        <v>1528</v>
      </c>
      <c r="AC754" t="s">
        <v>41</v>
      </c>
      <c r="AD754" t="s">
        <v>42</v>
      </c>
    </row>
    <row r="755" spans="3:30" x14ac:dyDescent="0.25">
      <c r="C755" s="32" t="s">
        <v>206</v>
      </c>
      <c r="D755" s="32" t="s">
        <v>72</v>
      </c>
      <c r="E755" s="32" t="s">
        <v>1474</v>
      </c>
      <c r="F755">
        <v>850</v>
      </c>
      <c r="G755" t="s">
        <v>1475</v>
      </c>
      <c r="H755" t="s">
        <v>1478</v>
      </c>
      <c r="I755" t="s">
        <v>1686</v>
      </c>
      <c r="K755" t="s">
        <v>204</v>
      </c>
      <c r="L755" t="s">
        <v>35</v>
      </c>
      <c r="M755" t="s">
        <v>36</v>
      </c>
      <c r="N755" s="8">
        <v>45722</v>
      </c>
      <c r="O755" s="8">
        <v>45856</v>
      </c>
      <c r="P755" s="8">
        <v>45856</v>
      </c>
      <c r="Q755" t="s">
        <v>47</v>
      </c>
      <c r="Y755" t="s">
        <v>476</v>
      </c>
      <c r="Z755" t="s">
        <v>476</v>
      </c>
      <c r="AB755" t="s">
        <v>1490</v>
      </c>
      <c r="AC755" t="s">
        <v>41</v>
      </c>
      <c r="AD755" t="s">
        <v>42</v>
      </c>
    </row>
    <row r="756" spans="3:30" x14ac:dyDescent="0.25">
      <c r="C756" s="32" t="s">
        <v>206</v>
      </c>
      <c r="D756" s="32" t="s">
        <v>72</v>
      </c>
      <c r="E756" s="32" t="s">
        <v>1474</v>
      </c>
      <c r="F756">
        <v>800</v>
      </c>
      <c r="G756" t="s">
        <v>1475</v>
      </c>
      <c r="H756" t="s">
        <v>1478</v>
      </c>
      <c r="I756" t="s">
        <v>1687</v>
      </c>
      <c r="K756" t="s">
        <v>204</v>
      </c>
      <c r="L756" t="s">
        <v>35</v>
      </c>
      <c r="M756" t="s">
        <v>36</v>
      </c>
      <c r="N756" s="8">
        <v>45722</v>
      </c>
      <c r="O756" s="8">
        <v>45856</v>
      </c>
      <c r="P756" s="8">
        <v>45856</v>
      </c>
      <c r="Q756" t="s">
        <v>47</v>
      </c>
      <c r="Y756" t="s">
        <v>476</v>
      </c>
      <c r="Z756" t="s">
        <v>476</v>
      </c>
      <c r="AB756" t="s">
        <v>1490</v>
      </c>
      <c r="AC756" t="s">
        <v>41</v>
      </c>
      <c r="AD756" t="s">
        <v>42</v>
      </c>
    </row>
    <row r="757" spans="3:30" x14ac:dyDescent="0.25">
      <c r="C757" s="32" t="s">
        <v>206</v>
      </c>
      <c r="D757" s="32" t="s">
        <v>72</v>
      </c>
      <c r="E757" s="32" t="s">
        <v>1474</v>
      </c>
      <c r="F757">
        <v>850</v>
      </c>
      <c r="G757" t="s">
        <v>1475</v>
      </c>
      <c r="H757" t="s">
        <v>1478</v>
      </c>
      <c r="I757" t="s">
        <v>1688</v>
      </c>
      <c r="K757" t="s">
        <v>204</v>
      </c>
      <c r="L757" t="s">
        <v>35</v>
      </c>
      <c r="M757" t="s">
        <v>36</v>
      </c>
      <c r="N757" s="8">
        <v>45722</v>
      </c>
      <c r="O757" s="8">
        <v>45856</v>
      </c>
      <c r="P757" s="8">
        <v>45856</v>
      </c>
      <c r="Q757" t="s">
        <v>47</v>
      </c>
      <c r="R757" t="s">
        <v>1007</v>
      </c>
      <c r="T757" t="s">
        <v>1689</v>
      </c>
      <c r="Y757" t="s">
        <v>476</v>
      </c>
      <c r="Z757" t="s">
        <v>476</v>
      </c>
      <c r="AC757" t="s">
        <v>41</v>
      </c>
      <c r="AD757" t="s">
        <v>42</v>
      </c>
    </row>
    <row r="758" spans="3:30" x14ac:dyDescent="0.25">
      <c r="C758" s="32" t="s">
        <v>206</v>
      </c>
      <c r="D758" s="32" t="s">
        <v>72</v>
      </c>
      <c r="E758" s="32" t="s">
        <v>1474</v>
      </c>
      <c r="F758">
        <v>800</v>
      </c>
      <c r="G758" t="s">
        <v>1475</v>
      </c>
      <c r="H758" t="s">
        <v>1478</v>
      </c>
      <c r="I758" t="s">
        <v>1690</v>
      </c>
      <c r="K758" t="s">
        <v>204</v>
      </c>
      <c r="L758" t="s">
        <v>35</v>
      </c>
      <c r="M758" t="s">
        <v>36</v>
      </c>
      <c r="N758" s="8">
        <v>45722</v>
      </c>
      <c r="O758" s="8">
        <v>45856</v>
      </c>
      <c r="P758" s="8">
        <v>45856</v>
      </c>
      <c r="Q758" t="s">
        <v>47</v>
      </c>
      <c r="R758" t="s">
        <v>1007</v>
      </c>
      <c r="T758" t="s">
        <v>1691</v>
      </c>
      <c r="Y758" t="s">
        <v>476</v>
      </c>
      <c r="Z758" t="s">
        <v>476</v>
      </c>
      <c r="AC758" t="s">
        <v>41</v>
      </c>
      <c r="AD758" t="s">
        <v>42</v>
      </c>
    </row>
    <row r="759" spans="3:30" x14ac:dyDescent="0.25">
      <c r="C759" s="32" t="s">
        <v>206</v>
      </c>
      <c r="D759" s="32" t="s">
        <v>72</v>
      </c>
      <c r="E759" s="32" t="s">
        <v>1474</v>
      </c>
      <c r="F759">
        <v>850</v>
      </c>
      <c r="G759" t="s">
        <v>1475</v>
      </c>
      <c r="H759" t="s">
        <v>1478</v>
      </c>
      <c r="I759" t="s">
        <v>1692</v>
      </c>
      <c r="K759" t="s">
        <v>204</v>
      </c>
      <c r="L759" t="s">
        <v>35</v>
      </c>
      <c r="M759" t="s">
        <v>36</v>
      </c>
      <c r="N759" s="8">
        <v>45722</v>
      </c>
      <c r="O759" s="8">
        <v>45877</v>
      </c>
      <c r="P759" s="8">
        <v>45877</v>
      </c>
      <c r="Q759" t="s">
        <v>47</v>
      </c>
      <c r="Y759" t="s">
        <v>504</v>
      </c>
      <c r="Z759" t="s">
        <v>504</v>
      </c>
      <c r="AB759" t="s">
        <v>1629</v>
      </c>
      <c r="AC759" t="s">
        <v>41</v>
      </c>
      <c r="AD759" t="s">
        <v>42</v>
      </c>
    </row>
    <row r="760" spans="3:30" x14ac:dyDescent="0.25">
      <c r="C760" s="32" t="s">
        <v>206</v>
      </c>
      <c r="D760" s="32" t="s">
        <v>72</v>
      </c>
      <c r="E760" s="32" t="s">
        <v>1474</v>
      </c>
      <c r="F760">
        <v>800</v>
      </c>
      <c r="G760" t="s">
        <v>1475</v>
      </c>
      <c r="H760" t="s">
        <v>1478</v>
      </c>
      <c r="I760" t="s">
        <v>1693</v>
      </c>
      <c r="K760" t="s">
        <v>204</v>
      </c>
      <c r="L760" t="s">
        <v>35</v>
      </c>
      <c r="M760" t="s">
        <v>36</v>
      </c>
      <c r="N760" s="8">
        <v>45722</v>
      </c>
      <c r="O760" s="8">
        <v>45877</v>
      </c>
      <c r="P760" s="8">
        <v>45877</v>
      </c>
      <c r="Q760" t="s">
        <v>47</v>
      </c>
      <c r="Y760" t="s">
        <v>504</v>
      </c>
      <c r="Z760" t="s">
        <v>504</v>
      </c>
      <c r="AB760" t="s">
        <v>1629</v>
      </c>
      <c r="AC760" t="s">
        <v>41</v>
      </c>
      <c r="AD760" t="s">
        <v>42</v>
      </c>
    </row>
    <row r="761" spans="3:30" x14ac:dyDescent="0.25">
      <c r="C761" s="32" t="s">
        <v>206</v>
      </c>
      <c r="D761" s="32" t="s">
        <v>72</v>
      </c>
      <c r="E761" s="32" t="s">
        <v>1474</v>
      </c>
      <c r="F761">
        <v>850</v>
      </c>
      <c r="G761" t="s">
        <v>1475</v>
      </c>
      <c r="H761" t="s">
        <v>1478</v>
      </c>
      <c r="I761" t="s">
        <v>1694</v>
      </c>
      <c r="K761" t="s">
        <v>204</v>
      </c>
      <c r="L761" t="s">
        <v>35</v>
      </c>
      <c r="M761" t="s">
        <v>36</v>
      </c>
      <c r="N761" s="8">
        <v>45722</v>
      </c>
      <c r="O761" s="8">
        <v>45849</v>
      </c>
      <c r="P761" s="8">
        <v>45849</v>
      </c>
      <c r="Q761" t="s">
        <v>47</v>
      </c>
      <c r="Y761" t="s">
        <v>255</v>
      </c>
      <c r="Z761" t="s">
        <v>255</v>
      </c>
      <c r="AB761" t="s">
        <v>1485</v>
      </c>
      <c r="AC761" t="s">
        <v>41</v>
      </c>
      <c r="AD761" t="s">
        <v>42</v>
      </c>
    </row>
    <row r="762" spans="3:30" x14ac:dyDescent="0.25">
      <c r="C762" s="32" t="s">
        <v>206</v>
      </c>
      <c r="D762" s="32" t="s">
        <v>72</v>
      </c>
      <c r="E762" s="32" t="s">
        <v>1474</v>
      </c>
      <c r="F762">
        <v>800</v>
      </c>
      <c r="G762" t="s">
        <v>1475</v>
      </c>
      <c r="H762" t="s">
        <v>1478</v>
      </c>
      <c r="I762" t="s">
        <v>1695</v>
      </c>
      <c r="K762" t="s">
        <v>204</v>
      </c>
      <c r="L762" t="s">
        <v>35</v>
      </c>
      <c r="M762" t="s">
        <v>36</v>
      </c>
      <c r="N762" s="8">
        <v>45722</v>
      </c>
      <c r="O762" s="8">
        <v>45849</v>
      </c>
      <c r="P762" s="8">
        <v>45849</v>
      </c>
      <c r="Q762" t="s">
        <v>47</v>
      </c>
      <c r="Y762" t="s">
        <v>255</v>
      </c>
      <c r="Z762" t="s">
        <v>255</v>
      </c>
      <c r="AB762" t="s">
        <v>1485</v>
      </c>
      <c r="AC762" t="s">
        <v>41</v>
      </c>
      <c r="AD762" t="s">
        <v>42</v>
      </c>
    </row>
    <row r="763" spans="3:30" x14ac:dyDescent="0.25">
      <c r="C763" s="32" t="s">
        <v>206</v>
      </c>
      <c r="D763" s="32" t="s">
        <v>72</v>
      </c>
      <c r="E763" s="32" t="s">
        <v>1474</v>
      </c>
      <c r="F763">
        <v>850</v>
      </c>
      <c r="G763" t="s">
        <v>1475</v>
      </c>
      <c r="H763" t="s">
        <v>1478</v>
      </c>
      <c r="I763" t="s">
        <v>1696</v>
      </c>
      <c r="K763" t="s">
        <v>204</v>
      </c>
      <c r="L763" t="s">
        <v>35</v>
      </c>
      <c r="M763" t="s">
        <v>36</v>
      </c>
      <c r="N763" s="8">
        <v>45722</v>
      </c>
      <c r="O763" s="8">
        <v>45849</v>
      </c>
      <c r="P763" s="8">
        <v>45849</v>
      </c>
      <c r="Q763" t="s">
        <v>47</v>
      </c>
      <c r="Y763" t="s">
        <v>255</v>
      </c>
      <c r="Z763" t="s">
        <v>255</v>
      </c>
      <c r="AB763" t="s">
        <v>1490</v>
      </c>
      <c r="AC763" t="s">
        <v>41</v>
      </c>
      <c r="AD763" t="s">
        <v>42</v>
      </c>
    </row>
    <row r="764" spans="3:30" x14ac:dyDescent="0.25">
      <c r="C764" s="32" t="s">
        <v>206</v>
      </c>
      <c r="D764" s="32" t="s">
        <v>72</v>
      </c>
      <c r="E764" s="32" t="s">
        <v>1474</v>
      </c>
      <c r="F764">
        <v>800</v>
      </c>
      <c r="G764" t="s">
        <v>1475</v>
      </c>
      <c r="H764" t="s">
        <v>1478</v>
      </c>
      <c r="I764" t="s">
        <v>1697</v>
      </c>
      <c r="K764" t="s">
        <v>204</v>
      </c>
      <c r="L764" t="s">
        <v>35</v>
      </c>
      <c r="M764" t="s">
        <v>36</v>
      </c>
      <c r="N764" s="8">
        <v>45722</v>
      </c>
      <c r="O764" s="8">
        <v>45849</v>
      </c>
      <c r="P764" s="8">
        <v>45849</v>
      </c>
      <c r="Q764" t="s">
        <v>47</v>
      </c>
      <c r="Y764" t="s">
        <v>255</v>
      </c>
      <c r="Z764" t="s">
        <v>255</v>
      </c>
      <c r="AB764" t="s">
        <v>1490</v>
      </c>
      <c r="AC764" t="s">
        <v>41</v>
      </c>
      <c r="AD764" t="s">
        <v>42</v>
      </c>
    </row>
    <row r="765" spans="3:30" x14ac:dyDescent="0.25">
      <c r="C765" s="32" t="s">
        <v>206</v>
      </c>
      <c r="D765" s="32" t="s">
        <v>72</v>
      </c>
      <c r="E765" s="32" t="s">
        <v>1474</v>
      </c>
      <c r="F765">
        <v>850</v>
      </c>
      <c r="G765" t="s">
        <v>1475</v>
      </c>
      <c r="H765" t="s">
        <v>1478</v>
      </c>
      <c r="I765" t="s">
        <v>1698</v>
      </c>
      <c r="K765" t="s">
        <v>204</v>
      </c>
      <c r="L765" t="s">
        <v>35</v>
      </c>
      <c r="M765" t="s">
        <v>36</v>
      </c>
      <c r="N765" s="8">
        <v>45722</v>
      </c>
      <c r="O765" s="8">
        <v>45835</v>
      </c>
      <c r="P765" s="8">
        <v>45835</v>
      </c>
      <c r="Q765" t="s">
        <v>47</v>
      </c>
      <c r="Y765" t="s">
        <v>111</v>
      </c>
      <c r="Z765" t="s">
        <v>111</v>
      </c>
      <c r="AB765" t="s">
        <v>1490</v>
      </c>
      <c r="AC765" t="s">
        <v>41</v>
      </c>
      <c r="AD765" t="s">
        <v>42</v>
      </c>
    </row>
    <row r="766" spans="3:30" x14ac:dyDescent="0.25">
      <c r="C766" s="32" t="s">
        <v>206</v>
      </c>
      <c r="D766" s="32" t="s">
        <v>72</v>
      </c>
      <c r="E766" s="32" t="s">
        <v>1474</v>
      </c>
      <c r="F766">
        <v>800</v>
      </c>
      <c r="G766" t="s">
        <v>1475</v>
      </c>
      <c r="H766" t="s">
        <v>1478</v>
      </c>
      <c r="I766" t="s">
        <v>1699</v>
      </c>
      <c r="K766" t="s">
        <v>204</v>
      </c>
      <c r="L766" t="s">
        <v>35</v>
      </c>
      <c r="M766" t="s">
        <v>36</v>
      </c>
      <c r="N766" s="8">
        <v>45722</v>
      </c>
      <c r="O766" s="8">
        <v>45835</v>
      </c>
      <c r="P766" s="8">
        <v>45835</v>
      </c>
      <c r="Q766" t="s">
        <v>47</v>
      </c>
      <c r="Y766" t="s">
        <v>111</v>
      </c>
      <c r="Z766" t="s">
        <v>111</v>
      </c>
      <c r="AB766" t="s">
        <v>1490</v>
      </c>
      <c r="AC766" t="s">
        <v>41</v>
      </c>
      <c r="AD766" t="s">
        <v>42</v>
      </c>
    </row>
    <row r="767" spans="3:30" x14ac:dyDescent="0.25">
      <c r="C767" s="32" t="s">
        <v>206</v>
      </c>
      <c r="D767" s="32" t="s">
        <v>72</v>
      </c>
      <c r="E767" s="32" t="s">
        <v>1474</v>
      </c>
      <c r="F767">
        <v>850</v>
      </c>
      <c r="G767" t="s">
        <v>1475</v>
      </c>
      <c r="H767" t="s">
        <v>1478</v>
      </c>
      <c r="I767" t="s">
        <v>1700</v>
      </c>
      <c r="K767" t="s">
        <v>204</v>
      </c>
      <c r="L767" t="s">
        <v>35</v>
      </c>
      <c r="M767" t="s">
        <v>36</v>
      </c>
      <c r="N767" s="8">
        <v>45722</v>
      </c>
      <c r="O767" s="8">
        <v>45835</v>
      </c>
      <c r="P767" s="8">
        <v>45835</v>
      </c>
      <c r="Q767" t="s">
        <v>127</v>
      </c>
      <c r="R767" t="s">
        <v>419</v>
      </c>
      <c r="S767" t="s">
        <v>1701</v>
      </c>
      <c r="T767" t="s">
        <v>1702</v>
      </c>
      <c r="U767" t="s">
        <v>57</v>
      </c>
      <c r="W767" t="s">
        <v>87</v>
      </c>
      <c r="Y767" t="s">
        <v>111</v>
      </c>
      <c r="Z767" t="s">
        <v>111</v>
      </c>
      <c r="AB767" t="s">
        <v>542</v>
      </c>
      <c r="AC767" t="s">
        <v>41</v>
      </c>
      <c r="AD767" t="s">
        <v>42</v>
      </c>
    </row>
    <row r="768" spans="3:30" x14ac:dyDescent="0.25">
      <c r="C768" s="32" t="s">
        <v>206</v>
      </c>
      <c r="D768" s="32" t="s">
        <v>72</v>
      </c>
      <c r="E768" s="32" t="s">
        <v>1474</v>
      </c>
      <c r="F768">
        <v>800</v>
      </c>
      <c r="G768" t="s">
        <v>1475</v>
      </c>
      <c r="H768" t="s">
        <v>1478</v>
      </c>
      <c r="I768" t="s">
        <v>1703</v>
      </c>
      <c r="K768" t="s">
        <v>204</v>
      </c>
      <c r="L768" t="s">
        <v>35</v>
      </c>
      <c r="M768" t="s">
        <v>36</v>
      </c>
      <c r="N768" s="8">
        <v>45722</v>
      </c>
      <c r="O768" s="8">
        <v>45835</v>
      </c>
      <c r="P768" s="8">
        <v>45835</v>
      </c>
      <c r="Q768" t="s">
        <v>37</v>
      </c>
      <c r="R768" t="s">
        <v>419</v>
      </c>
      <c r="S768" t="s">
        <v>1704</v>
      </c>
      <c r="T768" t="s">
        <v>1705</v>
      </c>
      <c r="U768" t="s">
        <v>57</v>
      </c>
      <c r="W768" t="s">
        <v>87</v>
      </c>
      <c r="Y768" t="s">
        <v>111</v>
      </c>
      <c r="Z768" t="s">
        <v>111</v>
      </c>
      <c r="AB768" t="s">
        <v>542</v>
      </c>
      <c r="AC768" t="s">
        <v>41</v>
      </c>
      <c r="AD768" t="s">
        <v>42</v>
      </c>
    </row>
    <row r="769" spans="3:30" x14ac:dyDescent="0.25">
      <c r="C769" s="32" t="s">
        <v>206</v>
      </c>
      <c r="D769" s="32" t="s">
        <v>72</v>
      </c>
      <c r="E769" s="32" t="s">
        <v>1474</v>
      </c>
      <c r="F769">
        <v>850</v>
      </c>
      <c r="G769" t="s">
        <v>1475</v>
      </c>
      <c r="H769" t="s">
        <v>1478</v>
      </c>
      <c r="I769" t="s">
        <v>1706</v>
      </c>
      <c r="K769" t="s">
        <v>204</v>
      </c>
      <c r="L769" t="s">
        <v>35</v>
      </c>
      <c r="M769" t="s">
        <v>36</v>
      </c>
      <c r="N769" s="8">
        <v>45722</v>
      </c>
      <c r="O769" s="8">
        <v>45828</v>
      </c>
      <c r="P769" s="8">
        <v>45828</v>
      </c>
      <c r="Q769" t="s">
        <v>47</v>
      </c>
      <c r="Y769" t="s">
        <v>57</v>
      </c>
      <c r="Z769" t="s">
        <v>57</v>
      </c>
      <c r="AB769" t="s">
        <v>1598</v>
      </c>
      <c r="AC769" t="s">
        <v>41</v>
      </c>
      <c r="AD769" t="s">
        <v>42</v>
      </c>
    </row>
    <row r="770" spans="3:30" x14ac:dyDescent="0.25">
      <c r="C770" s="32" t="s">
        <v>206</v>
      </c>
      <c r="D770" s="32" t="s">
        <v>72</v>
      </c>
      <c r="E770" s="32" t="s">
        <v>1474</v>
      </c>
      <c r="F770">
        <v>800</v>
      </c>
      <c r="G770" t="s">
        <v>1475</v>
      </c>
      <c r="H770" t="s">
        <v>1478</v>
      </c>
      <c r="I770" t="s">
        <v>1707</v>
      </c>
      <c r="K770" t="s">
        <v>204</v>
      </c>
      <c r="L770" t="s">
        <v>35</v>
      </c>
      <c r="M770" t="s">
        <v>36</v>
      </c>
      <c r="N770" s="8">
        <v>45722</v>
      </c>
      <c r="O770" s="8">
        <v>45828</v>
      </c>
      <c r="P770" s="8">
        <v>45828</v>
      </c>
      <c r="Q770" t="s">
        <v>47</v>
      </c>
      <c r="Y770" t="s">
        <v>57</v>
      </c>
      <c r="Z770" t="s">
        <v>57</v>
      </c>
      <c r="AB770" t="s">
        <v>1598</v>
      </c>
      <c r="AC770" t="s">
        <v>41</v>
      </c>
      <c r="AD770" t="s">
        <v>42</v>
      </c>
    </row>
    <row r="771" spans="3:30" x14ac:dyDescent="0.25">
      <c r="C771" s="32" t="s">
        <v>206</v>
      </c>
      <c r="D771" s="32" t="s">
        <v>72</v>
      </c>
      <c r="E771" s="32" t="s">
        <v>1474</v>
      </c>
      <c r="F771">
        <v>850</v>
      </c>
      <c r="G771" t="s">
        <v>1475</v>
      </c>
      <c r="H771" t="s">
        <v>1478</v>
      </c>
      <c r="I771" t="s">
        <v>1708</v>
      </c>
      <c r="K771" t="s">
        <v>204</v>
      </c>
      <c r="L771" t="s">
        <v>35</v>
      </c>
      <c r="M771" t="s">
        <v>36</v>
      </c>
      <c r="N771" s="8">
        <v>45722</v>
      </c>
      <c r="O771" s="8">
        <v>45814</v>
      </c>
      <c r="P771" s="8">
        <v>45814</v>
      </c>
      <c r="Q771" t="s">
        <v>47</v>
      </c>
      <c r="Y771" t="s">
        <v>86</v>
      </c>
      <c r="Z771" t="s">
        <v>86</v>
      </c>
      <c r="AB771" t="s">
        <v>1561</v>
      </c>
      <c r="AC771" t="s">
        <v>41</v>
      </c>
      <c r="AD771" t="s">
        <v>42</v>
      </c>
    </row>
    <row r="772" spans="3:30" x14ac:dyDescent="0.25">
      <c r="C772" s="32" t="s">
        <v>206</v>
      </c>
      <c r="D772" s="32" t="s">
        <v>72</v>
      </c>
      <c r="E772" s="32" t="s">
        <v>1474</v>
      </c>
      <c r="F772">
        <v>800</v>
      </c>
      <c r="G772" t="s">
        <v>1475</v>
      </c>
      <c r="H772" t="s">
        <v>1478</v>
      </c>
      <c r="I772" t="s">
        <v>1709</v>
      </c>
      <c r="K772" t="s">
        <v>204</v>
      </c>
      <c r="L772" t="s">
        <v>35</v>
      </c>
      <c r="M772" t="s">
        <v>36</v>
      </c>
      <c r="N772" s="8">
        <v>45722</v>
      </c>
      <c r="O772" s="8">
        <v>45814</v>
      </c>
      <c r="P772" s="8">
        <v>45814</v>
      </c>
      <c r="Q772" t="s">
        <v>47</v>
      </c>
      <c r="Y772" t="s">
        <v>86</v>
      </c>
      <c r="Z772" t="s">
        <v>86</v>
      </c>
      <c r="AB772" t="s">
        <v>1561</v>
      </c>
      <c r="AC772" t="s">
        <v>41</v>
      </c>
      <c r="AD772" t="s">
        <v>42</v>
      </c>
    </row>
    <row r="773" spans="3:30" x14ac:dyDescent="0.25">
      <c r="C773" s="32" t="s">
        <v>206</v>
      </c>
      <c r="D773" s="32" t="s">
        <v>72</v>
      </c>
      <c r="E773" s="32" t="s">
        <v>1474</v>
      </c>
      <c r="F773">
        <v>850</v>
      </c>
      <c r="G773" t="s">
        <v>1475</v>
      </c>
      <c r="H773" t="s">
        <v>1478</v>
      </c>
      <c r="I773" t="s">
        <v>1710</v>
      </c>
      <c r="K773" t="s">
        <v>204</v>
      </c>
      <c r="L773" t="s">
        <v>35</v>
      </c>
      <c r="M773" t="s">
        <v>36</v>
      </c>
      <c r="N773" s="8">
        <v>45722</v>
      </c>
      <c r="O773" s="8">
        <v>45877</v>
      </c>
      <c r="P773" s="8">
        <v>45877</v>
      </c>
      <c r="Q773" t="s">
        <v>47</v>
      </c>
      <c r="Y773" t="s">
        <v>504</v>
      </c>
      <c r="Z773" t="s">
        <v>504</v>
      </c>
      <c r="AB773" t="s">
        <v>1483</v>
      </c>
      <c r="AC773" t="s">
        <v>41</v>
      </c>
      <c r="AD773" t="s">
        <v>42</v>
      </c>
    </row>
    <row r="774" spans="3:30" x14ac:dyDescent="0.25">
      <c r="C774" s="32" t="s">
        <v>206</v>
      </c>
      <c r="D774" s="32" t="s">
        <v>72</v>
      </c>
      <c r="E774" s="32" t="s">
        <v>1474</v>
      </c>
      <c r="F774">
        <v>800</v>
      </c>
      <c r="G774" t="s">
        <v>1475</v>
      </c>
      <c r="H774" t="s">
        <v>1478</v>
      </c>
      <c r="I774" t="s">
        <v>1711</v>
      </c>
      <c r="K774" t="s">
        <v>204</v>
      </c>
      <c r="L774" t="s">
        <v>35</v>
      </c>
      <c r="M774" t="s">
        <v>36</v>
      </c>
      <c r="N774" s="8">
        <v>45722</v>
      </c>
      <c r="O774" s="8">
        <v>45877</v>
      </c>
      <c r="P774" s="8">
        <v>45877</v>
      </c>
      <c r="Q774" t="s">
        <v>47</v>
      </c>
      <c r="Y774" t="s">
        <v>504</v>
      </c>
      <c r="Z774" t="s">
        <v>504</v>
      </c>
      <c r="AB774" t="s">
        <v>1483</v>
      </c>
      <c r="AC774" t="s">
        <v>41</v>
      </c>
      <c r="AD774" t="s">
        <v>42</v>
      </c>
    </row>
    <row r="775" spans="3:30" x14ac:dyDescent="0.25">
      <c r="C775" s="32" t="s">
        <v>206</v>
      </c>
      <c r="D775" s="32" t="s">
        <v>72</v>
      </c>
      <c r="E775" s="32" t="s">
        <v>1474</v>
      </c>
      <c r="F775">
        <v>850</v>
      </c>
      <c r="G775" t="s">
        <v>1475</v>
      </c>
      <c r="H775" t="s">
        <v>1478</v>
      </c>
      <c r="I775" t="s">
        <v>1712</v>
      </c>
      <c r="K775" t="s">
        <v>204</v>
      </c>
      <c r="L775" t="s">
        <v>35</v>
      </c>
      <c r="M775" t="s">
        <v>36</v>
      </c>
      <c r="N775" s="8">
        <v>45722</v>
      </c>
      <c r="O775" s="8">
        <v>45828</v>
      </c>
      <c r="P775" s="8">
        <v>45828</v>
      </c>
      <c r="Q775" t="s">
        <v>127</v>
      </c>
      <c r="R775" t="s">
        <v>419</v>
      </c>
      <c r="S775" t="s">
        <v>1713</v>
      </c>
      <c r="T775" t="s">
        <v>1714</v>
      </c>
      <c r="U775" t="s">
        <v>87</v>
      </c>
      <c r="W775" t="s">
        <v>87</v>
      </c>
      <c r="Y775" t="s">
        <v>57</v>
      </c>
      <c r="Z775" t="s">
        <v>57</v>
      </c>
      <c r="AB775" t="s">
        <v>1528</v>
      </c>
      <c r="AC775" t="s">
        <v>41</v>
      </c>
      <c r="AD775" t="s">
        <v>42</v>
      </c>
    </row>
    <row r="776" spans="3:30" x14ac:dyDescent="0.25">
      <c r="C776" s="32" t="s">
        <v>206</v>
      </c>
      <c r="D776" s="32" t="s">
        <v>72</v>
      </c>
      <c r="E776" s="32" t="s">
        <v>1474</v>
      </c>
      <c r="F776">
        <v>800</v>
      </c>
      <c r="G776" t="s">
        <v>1475</v>
      </c>
      <c r="H776" t="s">
        <v>1478</v>
      </c>
      <c r="I776" t="s">
        <v>1715</v>
      </c>
      <c r="K776" t="s">
        <v>204</v>
      </c>
      <c r="L776" t="s">
        <v>35</v>
      </c>
      <c r="M776" t="s">
        <v>36</v>
      </c>
      <c r="N776" s="8">
        <v>45722</v>
      </c>
      <c r="O776" s="8">
        <v>45828</v>
      </c>
      <c r="P776" s="8">
        <v>45828</v>
      </c>
      <c r="Q776" t="s">
        <v>37</v>
      </c>
      <c r="R776" t="s">
        <v>419</v>
      </c>
      <c r="S776" t="s">
        <v>1713</v>
      </c>
      <c r="T776" t="s">
        <v>1716</v>
      </c>
      <c r="U776" t="s">
        <v>87</v>
      </c>
      <c r="W776" t="s">
        <v>87</v>
      </c>
      <c r="Y776" t="s">
        <v>57</v>
      </c>
      <c r="Z776" t="s">
        <v>57</v>
      </c>
      <c r="AB776" t="s">
        <v>1528</v>
      </c>
      <c r="AC776" t="s">
        <v>41</v>
      </c>
      <c r="AD776" t="s">
        <v>42</v>
      </c>
    </row>
    <row r="777" spans="3:30" x14ac:dyDescent="0.25">
      <c r="C777" s="32" t="s">
        <v>206</v>
      </c>
      <c r="D777" s="32" t="s">
        <v>72</v>
      </c>
      <c r="E777" s="32" t="s">
        <v>1474</v>
      </c>
      <c r="F777">
        <v>850</v>
      </c>
      <c r="G777" t="s">
        <v>1475</v>
      </c>
      <c r="H777" t="s">
        <v>1478</v>
      </c>
      <c r="I777" t="s">
        <v>1717</v>
      </c>
      <c r="K777" t="s">
        <v>204</v>
      </c>
      <c r="L777" t="s">
        <v>35</v>
      </c>
      <c r="M777" t="s">
        <v>36</v>
      </c>
      <c r="N777" s="8">
        <v>45722</v>
      </c>
      <c r="O777" s="8">
        <v>45884</v>
      </c>
      <c r="P777" s="8">
        <v>45884</v>
      </c>
      <c r="Q777" t="s">
        <v>47</v>
      </c>
      <c r="Y777" t="s">
        <v>550</v>
      </c>
      <c r="Z777" t="s">
        <v>550</v>
      </c>
      <c r="AB777" t="s">
        <v>1485</v>
      </c>
      <c r="AC777" t="s">
        <v>41</v>
      </c>
      <c r="AD777" t="s">
        <v>42</v>
      </c>
    </row>
    <row r="778" spans="3:30" x14ac:dyDescent="0.25">
      <c r="C778" s="32" t="s">
        <v>206</v>
      </c>
      <c r="D778" s="32" t="s">
        <v>72</v>
      </c>
      <c r="E778" s="32" t="s">
        <v>1474</v>
      </c>
      <c r="F778">
        <v>800</v>
      </c>
      <c r="G778" t="s">
        <v>1475</v>
      </c>
      <c r="H778" t="s">
        <v>1478</v>
      </c>
      <c r="I778" t="s">
        <v>1718</v>
      </c>
      <c r="K778" t="s">
        <v>204</v>
      </c>
      <c r="L778" t="s">
        <v>35</v>
      </c>
      <c r="M778" t="s">
        <v>36</v>
      </c>
      <c r="N778" s="8">
        <v>45722</v>
      </c>
      <c r="O778" s="8">
        <v>45884</v>
      </c>
      <c r="P778" s="8">
        <v>45884</v>
      </c>
      <c r="Q778" t="s">
        <v>47</v>
      </c>
      <c r="Y778" t="s">
        <v>550</v>
      </c>
      <c r="Z778" t="s">
        <v>550</v>
      </c>
      <c r="AB778" t="s">
        <v>1485</v>
      </c>
      <c r="AC778" t="s">
        <v>41</v>
      </c>
      <c r="AD778" t="s">
        <v>42</v>
      </c>
    </row>
    <row r="779" spans="3:30" x14ac:dyDescent="0.25">
      <c r="C779" s="32" t="s">
        <v>206</v>
      </c>
      <c r="D779" s="32" t="s">
        <v>72</v>
      </c>
      <c r="E779" s="32" t="s">
        <v>1474</v>
      </c>
      <c r="F779">
        <v>850</v>
      </c>
      <c r="G779" t="s">
        <v>1475</v>
      </c>
      <c r="H779" t="s">
        <v>1478</v>
      </c>
      <c r="I779" t="s">
        <v>1719</v>
      </c>
      <c r="K779" t="s">
        <v>204</v>
      </c>
      <c r="L779" t="s">
        <v>35</v>
      </c>
      <c r="M779" t="s">
        <v>36</v>
      </c>
      <c r="N779" s="8">
        <v>45722</v>
      </c>
      <c r="O779" s="8">
        <v>45842</v>
      </c>
      <c r="P779" s="8">
        <v>45842</v>
      </c>
      <c r="Q779" t="s">
        <v>47</v>
      </c>
      <c r="Y779" t="s">
        <v>112</v>
      </c>
      <c r="Z779" t="s">
        <v>112</v>
      </c>
      <c r="AB779" t="s">
        <v>1485</v>
      </c>
      <c r="AC779" t="s">
        <v>41</v>
      </c>
      <c r="AD779" t="s">
        <v>42</v>
      </c>
    </row>
    <row r="780" spans="3:30" x14ac:dyDescent="0.25">
      <c r="C780" s="32" t="s">
        <v>206</v>
      </c>
      <c r="D780" s="32" t="s">
        <v>72</v>
      </c>
      <c r="E780" s="32" t="s">
        <v>1474</v>
      </c>
      <c r="F780">
        <v>800</v>
      </c>
      <c r="G780" t="s">
        <v>1475</v>
      </c>
      <c r="H780" t="s">
        <v>1478</v>
      </c>
      <c r="I780" t="s">
        <v>1720</v>
      </c>
      <c r="K780" t="s">
        <v>204</v>
      </c>
      <c r="L780" t="s">
        <v>35</v>
      </c>
      <c r="M780" t="s">
        <v>36</v>
      </c>
      <c r="N780" s="8">
        <v>45722</v>
      </c>
      <c r="O780" s="8">
        <v>45842</v>
      </c>
      <c r="P780" s="8">
        <v>45842</v>
      </c>
      <c r="Q780" t="s">
        <v>47</v>
      </c>
      <c r="Y780" t="s">
        <v>112</v>
      </c>
      <c r="Z780" t="s">
        <v>112</v>
      </c>
      <c r="AB780" t="s">
        <v>1485</v>
      </c>
      <c r="AC780" t="s">
        <v>41</v>
      </c>
      <c r="AD780" t="s">
        <v>42</v>
      </c>
    </row>
    <row r="781" spans="3:30" x14ac:dyDescent="0.25">
      <c r="C781" s="32" t="s">
        <v>206</v>
      </c>
      <c r="D781" s="32" t="s">
        <v>72</v>
      </c>
      <c r="E781" s="32" t="s">
        <v>1474</v>
      </c>
      <c r="F781">
        <v>850</v>
      </c>
      <c r="G781" t="s">
        <v>1475</v>
      </c>
      <c r="H781" t="s">
        <v>1478</v>
      </c>
      <c r="I781" t="s">
        <v>1721</v>
      </c>
      <c r="K781" t="s">
        <v>204</v>
      </c>
      <c r="L781" t="s">
        <v>35</v>
      </c>
      <c r="M781" t="s">
        <v>36</v>
      </c>
      <c r="N781" s="8">
        <v>45722</v>
      </c>
      <c r="O781" s="8">
        <v>45805</v>
      </c>
      <c r="P781" s="8">
        <v>45805</v>
      </c>
      <c r="Q781" t="s">
        <v>47</v>
      </c>
      <c r="X781" t="s">
        <v>489</v>
      </c>
      <c r="Y781" t="s">
        <v>241</v>
      </c>
      <c r="Z781" t="s">
        <v>241</v>
      </c>
      <c r="AB781" t="s">
        <v>1561</v>
      </c>
      <c r="AC781" t="s">
        <v>41</v>
      </c>
      <c r="AD781" t="s">
        <v>42</v>
      </c>
    </row>
    <row r="782" spans="3:30" x14ac:dyDescent="0.25">
      <c r="C782" s="32" t="s">
        <v>206</v>
      </c>
      <c r="D782" s="32" t="s">
        <v>72</v>
      </c>
      <c r="E782" s="32" t="s">
        <v>1474</v>
      </c>
      <c r="F782">
        <v>800</v>
      </c>
      <c r="G782" t="s">
        <v>1475</v>
      </c>
      <c r="H782" t="s">
        <v>1478</v>
      </c>
      <c r="I782" t="s">
        <v>1722</v>
      </c>
      <c r="K782" t="s">
        <v>204</v>
      </c>
      <c r="L782" t="s">
        <v>35</v>
      </c>
      <c r="M782" t="s">
        <v>36</v>
      </c>
      <c r="N782" s="8">
        <v>45722</v>
      </c>
      <c r="O782" s="8">
        <v>45805</v>
      </c>
      <c r="P782" s="8">
        <v>45805</v>
      </c>
      <c r="Q782" t="s">
        <v>47</v>
      </c>
      <c r="X782" t="s">
        <v>489</v>
      </c>
      <c r="Y782" t="s">
        <v>241</v>
      </c>
      <c r="Z782" t="s">
        <v>241</v>
      </c>
      <c r="AB782" t="s">
        <v>1561</v>
      </c>
      <c r="AC782" t="s">
        <v>41</v>
      </c>
      <c r="AD782" t="s">
        <v>42</v>
      </c>
    </row>
    <row r="783" spans="3:30" x14ac:dyDescent="0.25">
      <c r="C783" s="32" t="s">
        <v>206</v>
      </c>
      <c r="D783" s="32" t="s">
        <v>72</v>
      </c>
      <c r="E783" s="32" t="s">
        <v>1474</v>
      </c>
      <c r="F783">
        <v>850</v>
      </c>
      <c r="G783" t="s">
        <v>1475</v>
      </c>
      <c r="H783" t="s">
        <v>1478</v>
      </c>
      <c r="I783" t="s">
        <v>1723</v>
      </c>
      <c r="K783" t="s">
        <v>204</v>
      </c>
      <c r="L783" t="s">
        <v>35</v>
      </c>
      <c r="M783" t="s">
        <v>36</v>
      </c>
      <c r="N783" s="8">
        <v>45722</v>
      </c>
      <c r="O783" s="8">
        <v>45828</v>
      </c>
      <c r="P783" s="8">
        <v>45828</v>
      </c>
      <c r="Q783" t="s">
        <v>47</v>
      </c>
      <c r="Y783" t="s">
        <v>57</v>
      </c>
      <c r="Z783" t="s">
        <v>57</v>
      </c>
      <c r="AB783" t="s">
        <v>1724</v>
      </c>
      <c r="AC783" t="s">
        <v>41</v>
      </c>
      <c r="AD783" t="s">
        <v>42</v>
      </c>
    </row>
    <row r="784" spans="3:30" x14ac:dyDescent="0.25">
      <c r="C784" s="32" t="s">
        <v>206</v>
      </c>
      <c r="D784" s="32" t="s">
        <v>72</v>
      </c>
      <c r="E784" s="32" t="s">
        <v>1474</v>
      </c>
      <c r="F784">
        <v>800</v>
      </c>
      <c r="G784" t="s">
        <v>1475</v>
      </c>
      <c r="H784" t="s">
        <v>1478</v>
      </c>
      <c r="I784" t="s">
        <v>1725</v>
      </c>
      <c r="K784" t="s">
        <v>204</v>
      </c>
      <c r="L784" t="s">
        <v>35</v>
      </c>
      <c r="M784" t="s">
        <v>36</v>
      </c>
      <c r="N784" s="8">
        <v>45722</v>
      </c>
      <c r="O784" s="8">
        <v>45828</v>
      </c>
      <c r="P784" s="8">
        <v>45828</v>
      </c>
      <c r="Q784" t="s">
        <v>47</v>
      </c>
      <c r="Y784" t="s">
        <v>57</v>
      </c>
      <c r="Z784" t="s">
        <v>57</v>
      </c>
      <c r="AB784" t="s">
        <v>1724</v>
      </c>
      <c r="AC784" t="s">
        <v>41</v>
      </c>
      <c r="AD784" t="s">
        <v>42</v>
      </c>
    </row>
    <row r="785" spans="3:30" x14ac:dyDescent="0.25">
      <c r="C785" s="32" t="s">
        <v>206</v>
      </c>
      <c r="D785" s="32" t="s">
        <v>72</v>
      </c>
      <c r="E785" s="32" t="s">
        <v>1474</v>
      </c>
      <c r="F785">
        <v>850</v>
      </c>
      <c r="G785" t="s">
        <v>1475</v>
      </c>
      <c r="H785" t="s">
        <v>1478</v>
      </c>
      <c r="I785" t="s">
        <v>1726</v>
      </c>
      <c r="K785" t="s">
        <v>204</v>
      </c>
      <c r="L785" t="s">
        <v>35</v>
      </c>
      <c r="M785" t="s">
        <v>36</v>
      </c>
      <c r="N785" s="8">
        <v>45722</v>
      </c>
      <c r="O785" s="8"/>
      <c r="P785" s="8"/>
      <c r="Q785" t="s">
        <v>47</v>
      </c>
      <c r="AC785" t="s">
        <v>41</v>
      </c>
      <c r="AD785" t="s">
        <v>42</v>
      </c>
    </row>
    <row r="786" spans="3:30" x14ac:dyDescent="0.25">
      <c r="C786" s="32" t="s">
        <v>206</v>
      </c>
      <c r="D786" s="32" t="s">
        <v>72</v>
      </c>
      <c r="E786" s="32" t="s">
        <v>1474</v>
      </c>
      <c r="F786">
        <v>800</v>
      </c>
      <c r="G786" t="s">
        <v>1475</v>
      </c>
      <c r="H786" t="s">
        <v>1478</v>
      </c>
      <c r="I786" t="s">
        <v>1727</v>
      </c>
      <c r="K786" t="s">
        <v>204</v>
      </c>
      <c r="L786" t="s">
        <v>35</v>
      </c>
      <c r="M786" t="s">
        <v>36</v>
      </c>
      <c r="N786" s="8">
        <v>45722</v>
      </c>
      <c r="O786" s="8"/>
      <c r="P786" s="8"/>
      <c r="Q786" t="s">
        <v>47</v>
      </c>
      <c r="AC786" t="s">
        <v>41</v>
      </c>
      <c r="AD786" t="s">
        <v>42</v>
      </c>
    </row>
    <row r="787" spans="3:30" x14ac:dyDescent="0.25">
      <c r="C787" s="32" t="s">
        <v>206</v>
      </c>
      <c r="D787" s="32" t="s">
        <v>72</v>
      </c>
      <c r="E787" s="32" t="s">
        <v>1474</v>
      </c>
      <c r="F787">
        <v>850</v>
      </c>
      <c r="G787" t="s">
        <v>1475</v>
      </c>
      <c r="H787" t="s">
        <v>1478</v>
      </c>
      <c r="I787" t="s">
        <v>1728</v>
      </c>
      <c r="K787" t="s">
        <v>204</v>
      </c>
      <c r="L787" t="s">
        <v>35</v>
      </c>
      <c r="M787" t="s">
        <v>36</v>
      </c>
      <c r="N787" s="8">
        <v>45722</v>
      </c>
      <c r="O787" s="8">
        <v>45884</v>
      </c>
      <c r="P787" s="8">
        <v>45884</v>
      </c>
      <c r="Q787" t="s">
        <v>47</v>
      </c>
      <c r="Y787" t="s">
        <v>550</v>
      </c>
      <c r="Z787" t="s">
        <v>550</v>
      </c>
      <c r="AB787" t="s">
        <v>542</v>
      </c>
      <c r="AC787" t="s">
        <v>41</v>
      </c>
      <c r="AD787" t="s">
        <v>42</v>
      </c>
    </row>
    <row r="788" spans="3:30" x14ac:dyDescent="0.25">
      <c r="C788" s="32" t="s">
        <v>206</v>
      </c>
      <c r="D788" s="32" t="s">
        <v>72</v>
      </c>
      <c r="E788" s="32" t="s">
        <v>1474</v>
      </c>
      <c r="F788">
        <v>800</v>
      </c>
      <c r="G788" t="s">
        <v>1475</v>
      </c>
      <c r="H788" t="s">
        <v>1478</v>
      </c>
      <c r="I788" t="s">
        <v>1729</v>
      </c>
      <c r="K788" t="s">
        <v>204</v>
      </c>
      <c r="L788" t="s">
        <v>35</v>
      </c>
      <c r="M788" t="s">
        <v>36</v>
      </c>
      <c r="N788" s="8">
        <v>45722</v>
      </c>
      <c r="O788" s="8">
        <v>45884</v>
      </c>
      <c r="P788" s="8">
        <v>45884</v>
      </c>
      <c r="Q788" t="s">
        <v>47</v>
      </c>
      <c r="Y788" t="s">
        <v>550</v>
      </c>
      <c r="Z788" t="s">
        <v>550</v>
      </c>
      <c r="AB788" t="s">
        <v>542</v>
      </c>
      <c r="AC788" t="s">
        <v>41</v>
      </c>
      <c r="AD788" t="s">
        <v>42</v>
      </c>
    </row>
    <row r="789" spans="3:30" x14ac:dyDescent="0.25">
      <c r="C789" s="32" t="s">
        <v>206</v>
      </c>
      <c r="D789" s="32" t="s">
        <v>72</v>
      </c>
      <c r="E789" s="32" t="s">
        <v>1474</v>
      </c>
      <c r="F789">
        <v>850</v>
      </c>
      <c r="G789" t="s">
        <v>1475</v>
      </c>
      <c r="H789" t="s">
        <v>1478</v>
      </c>
      <c r="I789" t="s">
        <v>1730</v>
      </c>
      <c r="K789" t="s">
        <v>204</v>
      </c>
      <c r="L789" t="s">
        <v>35</v>
      </c>
      <c r="M789" t="s">
        <v>36</v>
      </c>
      <c r="N789" s="8">
        <v>45722</v>
      </c>
      <c r="O789" s="8">
        <v>45835</v>
      </c>
      <c r="P789" s="8">
        <v>45835</v>
      </c>
      <c r="Q789" t="s">
        <v>47</v>
      </c>
      <c r="Y789" t="s">
        <v>111</v>
      </c>
      <c r="Z789" t="s">
        <v>111</v>
      </c>
      <c r="AB789" t="s">
        <v>1490</v>
      </c>
      <c r="AC789" t="s">
        <v>41</v>
      </c>
      <c r="AD789" t="s">
        <v>42</v>
      </c>
    </row>
    <row r="790" spans="3:30" x14ac:dyDescent="0.25">
      <c r="C790" s="32" t="s">
        <v>206</v>
      </c>
      <c r="D790" s="32" t="s">
        <v>72</v>
      </c>
      <c r="E790" s="32" t="s">
        <v>1474</v>
      </c>
      <c r="F790">
        <v>800</v>
      </c>
      <c r="G790" t="s">
        <v>1475</v>
      </c>
      <c r="H790" t="s">
        <v>1478</v>
      </c>
      <c r="I790" t="s">
        <v>1731</v>
      </c>
      <c r="K790" t="s">
        <v>204</v>
      </c>
      <c r="L790" t="s">
        <v>35</v>
      </c>
      <c r="M790" t="s">
        <v>36</v>
      </c>
      <c r="N790" s="8">
        <v>45722</v>
      </c>
      <c r="O790" s="8">
        <v>45835</v>
      </c>
      <c r="P790" s="8">
        <v>45835</v>
      </c>
      <c r="Q790" t="s">
        <v>47</v>
      </c>
      <c r="Y790" t="s">
        <v>111</v>
      </c>
      <c r="Z790" t="s">
        <v>111</v>
      </c>
      <c r="AB790" t="s">
        <v>1490</v>
      </c>
      <c r="AC790" t="s">
        <v>41</v>
      </c>
      <c r="AD790" t="s">
        <v>42</v>
      </c>
    </row>
    <row r="791" spans="3:30" x14ac:dyDescent="0.25">
      <c r="C791" s="32" t="s">
        <v>206</v>
      </c>
      <c r="D791" s="32" t="s">
        <v>72</v>
      </c>
      <c r="E791" s="32" t="s">
        <v>1474</v>
      </c>
      <c r="F791">
        <v>850</v>
      </c>
      <c r="G791" t="s">
        <v>1475</v>
      </c>
      <c r="H791" t="s">
        <v>1478</v>
      </c>
      <c r="I791" t="s">
        <v>1732</v>
      </c>
      <c r="K791" t="s">
        <v>204</v>
      </c>
      <c r="L791" t="s">
        <v>35</v>
      </c>
      <c r="M791" t="s">
        <v>36</v>
      </c>
      <c r="N791" s="8">
        <v>45722</v>
      </c>
      <c r="O791" s="8">
        <v>45877</v>
      </c>
      <c r="P791" s="8">
        <v>45877</v>
      </c>
      <c r="Q791" t="s">
        <v>47</v>
      </c>
      <c r="Y791" t="s">
        <v>504</v>
      </c>
      <c r="Z791" t="s">
        <v>504</v>
      </c>
      <c r="AB791" t="s">
        <v>1498</v>
      </c>
      <c r="AC791" t="s">
        <v>41</v>
      </c>
      <c r="AD791" t="s">
        <v>42</v>
      </c>
    </row>
    <row r="792" spans="3:30" x14ac:dyDescent="0.25">
      <c r="C792" s="32" t="s">
        <v>206</v>
      </c>
      <c r="D792" s="32" t="s">
        <v>72</v>
      </c>
      <c r="E792" s="32" t="s">
        <v>1474</v>
      </c>
      <c r="F792">
        <v>800</v>
      </c>
      <c r="G792" t="s">
        <v>1475</v>
      </c>
      <c r="H792" t="s">
        <v>1478</v>
      </c>
      <c r="I792" t="s">
        <v>1733</v>
      </c>
      <c r="K792" t="s">
        <v>204</v>
      </c>
      <c r="L792" t="s">
        <v>35</v>
      </c>
      <c r="M792" t="s">
        <v>36</v>
      </c>
      <c r="N792" s="8">
        <v>45722</v>
      </c>
      <c r="O792" s="8">
        <v>45877</v>
      </c>
      <c r="P792" s="8">
        <v>45877</v>
      </c>
      <c r="Q792" t="s">
        <v>47</v>
      </c>
      <c r="Y792" t="s">
        <v>504</v>
      </c>
      <c r="Z792" t="s">
        <v>504</v>
      </c>
      <c r="AB792" t="s">
        <v>1498</v>
      </c>
      <c r="AC792" t="s">
        <v>41</v>
      </c>
      <c r="AD792" t="s">
        <v>42</v>
      </c>
    </row>
    <row r="793" spans="3:30" x14ac:dyDescent="0.25">
      <c r="C793" s="32" t="s">
        <v>206</v>
      </c>
      <c r="D793" s="32" t="s">
        <v>72</v>
      </c>
      <c r="E793" s="32" t="s">
        <v>1474</v>
      </c>
      <c r="F793">
        <v>850</v>
      </c>
      <c r="G793" t="s">
        <v>1475</v>
      </c>
      <c r="H793" t="s">
        <v>1478</v>
      </c>
      <c r="I793" t="s">
        <v>1734</v>
      </c>
      <c r="K793" t="s">
        <v>204</v>
      </c>
      <c r="L793" t="s">
        <v>35</v>
      </c>
      <c r="M793" t="s">
        <v>36</v>
      </c>
      <c r="N793" s="8">
        <v>45722</v>
      </c>
      <c r="O793" s="8">
        <v>45821</v>
      </c>
      <c r="P793" s="8">
        <v>45821</v>
      </c>
      <c r="Q793" t="s">
        <v>47</v>
      </c>
      <c r="Y793" t="s">
        <v>87</v>
      </c>
      <c r="Z793" t="s">
        <v>87</v>
      </c>
      <c r="AB793" t="s">
        <v>1561</v>
      </c>
      <c r="AC793" t="s">
        <v>41</v>
      </c>
      <c r="AD793" t="s">
        <v>42</v>
      </c>
    </row>
    <row r="794" spans="3:30" x14ac:dyDescent="0.25">
      <c r="C794" s="32" t="s">
        <v>206</v>
      </c>
      <c r="D794" s="32" t="s">
        <v>72</v>
      </c>
      <c r="E794" s="32" t="s">
        <v>1474</v>
      </c>
      <c r="F794">
        <v>800</v>
      </c>
      <c r="G794" t="s">
        <v>1475</v>
      </c>
      <c r="H794" t="s">
        <v>1478</v>
      </c>
      <c r="I794" t="s">
        <v>1735</v>
      </c>
      <c r="K794" t="s">
        <v>204</v>
      </c>
      <c r="L794" t="s">
        <v>35</v>
      </c>
      <c r="M794" t="s">
        <v>36</v>
      </c>
      <c r="N794" s="8">
        <v>45722</v>
      </c>
      <c r="O794" s="8">
        <v>45821</v>
      </c>
      <c r="P794" s="8">
        <v>45821</v>
      </c>
      <c r="Q794" t="s">
        <v>47</v>
      </c>
      <c r="Y794" t="s">
        <v>87</v>
      </c>
      <c r="Z794" t="s">
        <v>87</v>
      </c>
      <c r="AB794" t="s">
        <v>1561</v>
      </c>
      <c r="AC794" t="s">
        <v>41</v>
      </c>
      <c r="AD794" t="s">
        <v>42</v>
      </c>
    </row>
    <row r="795" spans="3:30" x14ac:dyDescent="0.25">
      <c r="C795" s="32" t="s">
        <v>206</v>
      </c>
      <c r="D795" s="32" t="s">
        <v>72</v>
      </c>
      <c r="E795" s="32" t="s">
        <v>1474</v>
      </c>
      <c r="F795">
        <v>850</v>
      </c>
      <c r="G795" t="s">
        <v>1475</v>
      </c>
      <c r="H795" t="s">
        <v>1478</v>
      </c>
      <c r="I795" t="s">
        <v>1736</v>
      </c>
      <c r="K795" t="s">
        <v>204</v>
      </c>
      <c r="L795" t="s">
        <v>35</v>
      </c>
      <c r="M795" t="s">
        <v>36</v>
      </c>
      <c r="N795" s="8">
        <v>45722</v>
      </c>
      <c r="O795" s="8">
        <v>45849</v>
      </c>
      <c r="P795" s="8">
        <v>45849</v>
      </c>
      <c r="Q795" t="s">
        <v>47</v>
      </c>
      <c r="Y795" t="s">
        <v>255</v>
      </c>
      <c r="Z795" t="s">
        <v>255</v>
      </c>
      <c r="AB795" t="s">
        <v>1510</v>
      </c>
      <c r="AC795" t="s">
        <v>41</v>
      </c>
      <c r="AD795" t="s">
        <v>42</v>
      </c>
    </row>
    <row r="796" spans="3:30" x14ac:dyDescent="0.25">
      <c r="C796" s="32" t="s">
        <v>206</v>
      </c>
      <c r="D796" s="32" t="s">
        <v>72</v>
      </c>
      <c r="E796" s="32" t="s">
        <v>1474</v>
      </c>
      <c r="F796">
        <v>800</v>
      </c>
      <c r="G796" t="s">
        <v>1475</v>
      </c>
      <c r="H796" t="s">
        <v>1478</v>
      </c>
      <c r="I796" t="s">
        <v>1737</v>
      </c>
      <c r="K796" t="s">
        <v>204</v>
      </c>
      <c r="L796" t="s">
        <v>35</v>
      </c>
      <c r="M796" t="s">
        <v>36</v>
      </c>
      <c r="N796" s="8">
        <v>45722</v>
      </c>
      <c r="O796" s="8">
        <v>45849</v>
      </c>
      <c r="P796" s="8">
        <v>45849</v>
      </c>
      <c r="Q796" t="s">
        <v>47</v>
      </c>
      <c r="Y796" t="s">
        <v>255</v>
      </c>
      <c r="Z796" t="s">
        <v>255</v>
      </c>
      <c r="AB796" t="s">
        <v>1510</v>
      </c>
      <c r="AC796" t="s">
        <v>41</v>
      </c>
      <c r="AD796" t="s">
        <v>42</v>
      </c>
    </row>
    <row r="797" spans="3:30" x14ac:dyDescent="0.25">
      <c r="C797" s="32" t="s">
        <v>206</v>
      </c>
      <c r="D797" s="32" t="s">
        <v>72</v>
      </c>
      <c r="E797" s="32" t="s">
        <v>1474</v>
      </c>
      <c r="F797">
        <v>850</v>
      </c>
      <c r="G797" t="s">
        <v>1475</v>
      </c>
      <c r="H797" t="s">
        <v>1478</v>
      </c>
      <c r="I797" t="s">
        <v>1738</v>
      </c>
      <c r="K797" t="s">
        <v>204</v>
      </c>
      <c r="L797" t="s">
        <v>35</v>
      </c>
      <c r="M797" t="s">
        <v>36</v>
      </c>
      <c r="N797" s="8">
        <v>45722</v>
      </c>
      <c r="O797" s="8">
        <v>45849</v>
      </c>
      <c r="P797" s="8">
        <v>45849</v>
      </c>
      <c r="Q797" t="s">
        <v>47</v>
      </c>
      <c r="Y797" t="s">
        <v>255</v>
      </c>
      <c r="Z797" t="s">
        <v>255</v>
      </c>
      <c r="AB797" t="s">
        <v>1510</v>
      </c>
      <c r="AC797" t="s">
        <v>41</v>
      </c>
      <c r="AD797" t="s">
        <v>42</v>
      </c>
    </row>
    <row r="798" spans="3:30" x14ac:dyDescent="0.25">
      <c r="C798" s="32" t="s">
        <v>206</v>
      </c>
      <c r="D798" s="32" t="s">
        <v>72</v>
      </c>
      <c r="E798" s="32" t="s">
        <v>1474</v>
      </c>
      <c r="F798">
        <v>800</v>
      </c>
      <c r="G798" t="s">
        <v>1475</v>
      </c>
      <c r="H798" t="s">
        <v>1478</v>
      </c>
      <c r="I798" t="s">
        <v>1739</v>
      </c>
      <c r="K798" t="s">
        <v>204</v>
      </c>
      <c r="L798" t="s">
        <v>35</v>
      </c>
      <c r="M798" t="s">
        <v>36</v>
      </c>
      <c r="N798" s="8">
        <v>45722</v>
      </c>
      <c r="O798" s="8">
        <v>45849</v>
      </c>
      <c r="P798" s="8">
        <v>45849</v>
      </c>
      <c r="Q798" t="s">
        <v>47</v>
      </c>
      <c r="Y798" t="s">
        <v>255</v>
      </c>
      <c r="Z798" t="s">
        <v>255</v>
      </c>
      <c r="AB798" t="s">
        <v>1510</v>
      </c>
      <c r="AC798" t="s">
        <v>41</v>
      </c>
      <c r="AD798" t="s">
        <v>42</v>
      </c>
    </row>
    <row r="799" spans="3:30" x14ac:dyDescent="0.25">
      <c r="C799" s="32" t="s">
        <v>206</v>
      </c>
      <c r="D799" s="32" t="s">
        <v>72</v>
      </c>
      <c r="E799" s="32" t="s">
        <v>1474</v>
      </c>
      <c r="F799">
        <v>850</v>
      </c>
      <c r="G799" t="s">
        <v>1475</v>
      </c>
      <c r="H799" t="s">
        <v>1478</v>
      </c>
      <c r="I799" t="s">
        <v>1740</v>
      </c>
      <c r="K799" t="s">
        <v>204</v>
      </c>
      <c r="L799" t="s">
        <v>35</v>
      </c>
      <c r="M799" t="s">
        <v>36</v>
      </c>
      <c r="N799" s="8">
        <v>45722</v>
      </c>
      <c r="O799" s="8">
        <v>45856</v>
      </c>
      <c r="P799" s="8">
        <v>45856</v>
      </c>
      <c r="Q799" t="s">
        <v>47</v>
      </c>
      <c r="Y799" t="s">
        <v>476</v>
      </c>
      <c r="Z799" t="s">
        <v>476</v>
      </c>
      <c r="AB799" t="s">
        <v>1629</v>
      </c>
      <c r="AC799" t="s">
        <v>41</v>
      </c>
      <c r="AD799" t="s">
        <v>42</v>
      </c>
    </row>
    <row r="800" spans="3:30" x14ac:dyDescent="0.25">
      <c r="C800" s="32" t="s">
        <v>206</v>
      </c>
      <c r="D800" s="32" t="s">
        <v>72</v>
      </c>
      <c r="E800" s="32" t="s">
        <v>1474</v>
      </c>
      <c r="F800">
        <v>800</v>
      </c>
      <c r="G800" t="s">
        <v>1475</v>
      </c>
      <c r="H800" t="s">
        <v>1478</v>
      </c>
      <c r="I800" t="s">
        <v>1741</v>
      </c>
      <c r="K800" t="s">
        <v>204</v>
      </c>
      <c r="L800" t="s">
        <v>35</v>
      </c>
      <c r="M800" t="s">
        <v>36</v>
      </c>
      <c r="N800" s="8">
        <v>45722</v>
      </c>
      <c r="O800" s="8">
        <v>45856</v>
      </c>
      <c r="P800" s="8">
        <v>45856</v>
      </c>
      <c r="Q800" t="s">
        <v>47</v>
      </c>
      <c r="Y800" t="s">
        <v>476</v>
      </c>
      <c r="Z800" t="s">
        <v>476</v>
      </c>
      <c r="AB800" t="s">
        <v>1629</v>
      </c>
      <c r="AC800" t="s">
        <v>41</v>
      </c>
      <c r="AD800" t="s">
        <v>42</v>
      </c>
    </row>
    <row r="801" spans="3:30" x14ac:dyDescent="0.25">
      <c r="C801" s="32" t="s">
        <v>206</v>
      </c>
      <c r="D801" s="32" t="s">
        <v>72</v>
      </c>
      <c r="E801" s="32" t="s">
        <v>1474</v>
      </c>
      <c r="F801">
        <v>850</v>
      </c>
      <c r="G801" t="s">
        <v>1475</v>
      </c>
      <c r="H801" t="s">
        <v>1478</v>
      </c>
      <c r="I801" t="s">
        <v>1742</v>
      </c>
      <c r="K801" t="s">
        <v>204</v>
      </c>
      <c r="L801" t="s">
        <v>35</v>
      </c>
      <c r="M801" t="s">
        <v>36</v>
      </c>
      <c r="N801" s="8">
        <v>45722</v>
      </c>
      <c r="O801" s="8">
        <v>45856</v>
      </c>
      <c r="P801" s="8">
        <v>45856</v>
      </c>
      <c r="Q801" t="s">
        <v>37</v>
      </c>
      <c r="R801" t="s">
        <v>260</v>
      </c>
      <c r="Y801" t="s">
        <v>476</v>
      </c>
      <c r="Z801" t="s">
        <v>476</v>
      </c>
      <c r="AB801" t="s">
        <v>1483</v>
      </c>
      <c r="AC801" t="s">
        <v>41</v>
      </c>
      <c r="AD801" t="s">
        <v>42</v>
      </c>
    </row>
    <row r="802" spans="3:30" x14ac:dyDescent="0.25">
      <c r="C802" s="32" t="s">
        <v>206</v>
      </c>
      <c r="D802" s="32" t="s">
        <v>72</v>
      </c>
      <c r="E802" s="32" t="s">
        <v>1474</v>
      </c>
      <c r="F802">
        <v>800</v>
      </c>
      <c r="G802" t="s">
        <v>1475</v>
      </c>
      <c r="H802" t="s">
        <v>1478</v>
      </c>
      <c r="I802" t="s">
        <v>1743</v>
      </c>
      <c r="K802" t="s">
        <v>204</v>
      </c>
      <c r="L802" t="s">
        <v>35</v>
      </c>
      <c r="M802" t="s">
        <v>36</v>
      </c>
      <c r="N802" s="8">
        <v>45722</v>
      </c>
      <c r="O802" s="8">
        <v>45856</v>
      </c>
      <c r="P802" s="8">
        <v>45856</v>
      </c>
      <c r="Q802" t="s">
        <v>47</v>
      </c>
      <c r="R802" t="s">
        <v>260</v>
      </c>
      <c r="Y802" t="s">
        <v>476</v>
      </c>
      <c r="Z802" t="s">
        <v>476</v>
      </c>
      <c r="AB802" t="s">
        <v>1483</v>
      </c>
      <c r="AC802" t="s">
        <v>41</v>
      </c>
      <c r="AD802" t="s">
        <v>42</v>
      </c>
    </row>
    <row r="803" spans="3:30" x14ac:dyDescent="0.25">
      <c r="C803" s="32" t="s">
        <v>206</v>
      </c>
      <c r="D803" s="32" t="s">
        <v>72</v>
      </c>
      <c r="E803" s="32" t="s">
        <v>1474</v>
      </c>
      <c r="F803">
        <v>850</v>
      </c>
      <c r="G803" t="s">
        <v>1475</v>
      </c>
      <c r="H803" t="s">
        <v>1478</v>
      </c>
      <c r="I803" t="s">
        <v>1744</v>
      </c>
      <c r="K803" t="s">
        <v>204</v>
      </c>
      <c r="L803" t="s">
        <v>35</v>
      </c>
      <c r="M803" t="s">
        <v>36</v>
      </c>
      <c r="N803" s="8">
        <v>45722</v>
      </c>
      <c r="O803" s="8">
        <v>45884</v>
      </c>
      <c r="P803" s="8">
        <v>45884</v>
      </c>
      <c r="Q803" t="s">
        <v>47</v>
      </c>
      <c r="Y803" t="s">
        <v>550</v>
      </c>
      <c r="Z803" t="s">
        <v>550</v>
      </c>
      <c r="AB803" t="s">
        <v>1485</v>
      </c>
      <c r="AC803" t="s">
        <v>41</v>
      </c>
      <c r="AD803" t="s">
        <v>42</v>
      </c>
    </row>
    <row r="804" spans="3:30" x14ac:dyDescent="0.25">
      <c r="C804" s="32" t="s">
        <v>206</v>
      </c>
      <c r="D804" s="32" t="s">
        <v>72</v>
      </c>
      <c r="E804" s="32" t="s">
        <v>1474</v>
      </c>
      <c r="F804">
        <v>800</v>
      </c>
      <c r="G804" t="s">
        <v>1475</v>
      </c>
      <c r="H804" t="s">
        <v>1478</v>
      </c>
      <c r="I804" t="s">
        <v>1745</v>
      </c>
      <c r="K804" t="s">
        <v>204</v>
      </c>
      <c r="L804" t="s">
        <v>35</v>
      </c>
      <c r="M804" t="s">
        <v>36</v>
      </c>
      <c r="N804" s="8">
        <v>45722</v>
      </c>
      <c r="O804" s="8">
        <v>45884</v>
      </c>
      <c r="P804" s="8">
        <v>45884</v>
      </c>
      <c r="Q804" t="s">
        <v>47</v>
      </c>
      <c r="Y804" t="s">
        <v>550</v>
      </c>
      <c r="Z804" t="s">
        <v>550</v>
      </c>
      <c r="AB804" t="s">
        <v>1485</v>
      </c>
      <c r="AC804" t="s">
        <v>41</v>
      </c>
      <c r="AD804" t="s">
        <v>42</v>
      </c>
    </row>
    <row r="805" spans="3:30" x14ac:dyDescent="0.25">
      <c r="C805" s="32" t="s">
        <v>206</v>
      </c>
      <c r="D805" s="32" t="s">
        <v>72</v>
      </c>
      <c r="E805" s="32" t="s">
        <v>1474</v>
      </c>
      <c r="F805">
        <v>850</v>
      </c>
      <c r="G805" t="s">
        <v>1475</v>
      </c>
      <c r="H805" t="s">
        <v>1478</v>
      </c>
      <c r="I805" t="s">
        <v>1746</v>
      </c>
      <c r="K805" t="s">
        <v>204</v>
      </c>
      <c r="L805" t="s">
        <v>35</v>
      </c>
      <c r="M805" t="s">
        <v>36</v>
      </c>
      <c r="N805" s="8">
        <v>45722</v>
      </c>
      <c r="O805" s="8">
        <v>45842</v>
      </c>
      <c r="P805" s="8">
        <v>45842</v>
      </c>
      <c r="Q805" t="s">
        <v>47</v>
      </c>
      <c r="Y805" t="s">
        <v>112</v>
      </c>
      <c r="Z805" t="s">
        <v>112</v>
      </c>
      <c r="AB805" t="s">
        <v>1490</v>
      </c>
      <c r="AC805" t="s">
        <v>41</v>
      </c>
      <c r="AD805" t="s">
        <v>42</v>
      </c>
    </row>
    <row r="806" spans="3:30" x14ac:dyDescent="0.25">
      <c r="C806" s="32" t="s">
        <v>206</v>
      </c>
      <c r="D806" s="32" t="s">
        <v>72</v>
      </c>
      <c r="E806" s="32" t="s">
        <v>1474</v>
      </c>
      <c r="F806">
        <v>800</v>
      </c>
      <c r="G806" t="s">
        <v>1475</v>
      </c>
      <c r="H806" t="s">
        <v>1478</v>
      </c>
      <c r="I806" t="s">
        <v>1747</v>
      </c>
      <c r="K806" t="s">
        <v>204</v>
      </c>
      <c r="L806" t="s">
        <v>35</v>
      </c>
      <c r="M806" t="s">
        <v>36</v>
      </c>
      <c r="N806" s="8">
        <v>45722</v>
      </c>
      <c r="O806" s="8">
        <v>45842</v>
      </c>
      <c r="P806" s="8">
        <v>45842</v>
      </c>
      <c r="Q806" t="s">
        <v>47</v>
      </c>
      <c r="Y806" t="s">
        <v>112</v>
      </c>
      <c r="Z806" t="s">
        <v>112</v>
      </c>
      <c r="AB806" t="s">
        <v>1490</v>
      </c>
      <c r="AC806" t="s">
        <v>41</v>
      </c>
      <c r="AD806" t="s">
        <v>42</v>
      </c>
    </row>
    <row r="807" spans="3:30" x14ac:dyDescent="0.25">
      <c r="C807" s="32" t="s">
        <v>206</v>
      </c>
      <c r="D807" s="32" t="s">
        <v>72</v>
      </c>
      <c r="E807" s="32" t="s">
        <v>1474</v>
      </c>
      <c r="F807">
        <v>850</v>
      </c>
      <c r="G807" t="s">
        <v>1475</v>
      </c>
      <c r="H807" t="s">
        <v>1478</v>
      </c>
      <c r="I807" t="s">
        <v>1748</v>
      </c>
      <c r="K807" t="s">
        <v>204</v>
      </c>
      <c r="L807" t="s">
        <v>35</v>
      </c>
      <c r="M807" t="s">
        <v>36</v>
      </c>
      <c r="N807" s="8">
        <v>45722</v>
      </c>
      <c r="O807" s="8">
        <v>45842</v>
      </c>
      <c r="P807" s="8">
        <v>45842</v>
      </c>
      <c r="Q807" t="s">
        <v>47</v>
      </c>
      <c r="Y807" t="s">
        <v>112</v>
      </c>
      <c r="Z807" t="s">
        <v>112</v>
      </c>
      <c r="AB807" t="s">
        <v>1490</v>
      </c>
      <c r="AC807" t="s">
        <v>41</v>
      </c>
      <c r="AD807" t="s">
        <v>42</v>
      </c>
    </row>
    <row r="808" spans="3:30" x14ac:dyDescent="0.25">
      <c r="C808" s="32" t="s">
        <v>206</v>
      </c>
      <c r="D808" s="32" t="s">
        <v>72</v>
      </c>
      <c r="E808" s="32" t="s">
        <v>1474</v>
      </c>
      <c r="F808">
        <v>800</v>
      </c>
      <c r="G808" t="s">
        <v>1475</v>
      </c>
      <c r="H808" t="s">
        <v>1478</v>
      </c>
      <c r="I808" t="s">
        <v>1749</v>
      </c>
      <c r="K808" t="s">
        <v>204</v>
      </c>
      <c r="L808" t="s">
        <v>35</v>
      </c>
      <c r="M808" t="s">
        <v>36</v>
      </c>
      <c r="N808" s="8">
        <v>45722</v>
      </c>
      <c r="O808" s="8">
        <v>45842</v>
      </c>
      <c r="P808" s="8">
        <v>45842</v>
      </c>
      <c r="Q808" t="s">
        <v>47</v>
      </c>
      <c r="Y808" t="s">
        <v>112</v>
      </c>
      <c r="Z808" t="s">
        <v>112</v>
      </c>
      <c r="AB808" t="s">
        <v>1490</v>
      </c>
      <c r="AC808" t="s">
        <v>41</v>
      </c>
      <c r="AD808" t="s">
        <v>42</v>
      </c>
    </row>
    <row r="809" spans="3:30" x14ac:dyDescent="0.25">
      <c r="C809" s="32" t="s">
        <v>206</v>
      </c>
      <c r="D809" s="32" t="s">
        <v>72</v>
      </c>
      <c r="E809" s="32" t="s">
        <v>1474</v>
      </c>
      <c r="F809">
        <v>850</v>
      </c>
      <c r="G809" t="s">
        <v>1475</v>
      </c>
      <c r="H809" t="s">
        <v>1478</v>
      </c>
      <c r="I809" t="s">
        <v>1750</v>
      </c>
      <c r="K809" t="s">
        <v>204</v>
      </c>
      <c r="L809" t="s">
        <v>35</v>
      </c>
      <c r="M809" t="s">
        <v>36</v>
      </c>
      <c r="N809" s="8">
        <v>45722</v>
      </c>
      <c r="O809" s="8">
        <v>45835</v>
      </c>
      <c r="P809" s="8">
        <v>45835</v>
      </c>
      <c r="Q809" t="s">
        <v>47</v>
      </c>
      <c r="Y809" t="s">
        <v>111</v>
      </c>
      <c r="Z809" t="s">
        <v>111</v>
      </c>
      <c r="AB809" t="s">
        <v>1498</v>
      </c>
      <c r="AC809" t="s">
        <v>41</v>
      </c>
      <c r="AD809" t="s">
        <v>42</v>
      </c>
    </row>
    <row r="810" spans="3:30" x14ac:dyDescent="0.25">
      <c r="C810" s="32" t="s">
        <v>206</v>
      </c>
      <c r="D810" s="32" t="s">
        <v>72</v>
      </c>
      <c r="E810" s="32" t="s">
        <v>1474</v>
      </c>
      <c r="F810">
        <v>800</v>
      </c>
      <c r="G810" t="s">
        <v>1475</v>
      </c>
      <c r="H810" t="s">
        <v>1478</v>
      </c>
      <c r="I810" t="s">
        <v>1751</v>
      </c>
      <c r="K810" t="s">
        <v>204</v>
      </c>
      <c r="L810" t="s">
        <v>35</v>
      </c>
      <c r="M810" t="s">
        <v>36</v>
      </c>
      <c r="N810" s="8">
        <v>45722</v>
      </c>
      <c r="O810" s="8">
        <v>45835</v>
      </c>
      <c r="P810" s="8">
        <v>45835</v>
      </c>
      <c r="Q810" t="s">
        <v>47</v>
      </c>
      <c r="Y810" t="s">
        <v>111</v>
      </c>
      <c r="Z810" t="s">
        <v>111</v>
      </c>
      <c r="AB810" t="s">
        <v>1498</v>
      </c>
      <c r="AC810" t="s">
        <v>41</v>
      </c>
      <c r="AD810" t="s">
        <v>42</v>
      </c>
    </row>
    <row r="811" spans="3:30" x14ac:dyDescent="0.25">
      <c r="C811" s="32" t="s">
        <v>206</v>
      </c>
      <c r="D811" s="32" t="s">
        <v>72</v>
      </c>
      <c r="E811" s="32" t="s">
        <v>1474</v>
      </c>
      <c r="F811">
        <v>850</v>
      </c>
      <c r="G811" t="s">
        <v>1475</v>
      </c>
      <c r="H811" t="s">
        <v>1478</v>
      </c>
      <c r="I811" t="s">
        <v>1752</v>
      </c>
      <c r="K811" t="s">
        <v>204</v>
      </c>
      <c r="L811" t="s">
        <v>35</v>
      </c>
      <c r="M811" t="s">
        <v>36</v>
      </c>
      <c r="N811" s="8">
        <v>45722</v>
      </c>
      <c r="O811" s="8"/>
      <c r="P811" s="8"/>
      <c r="Q811" t="s">
        <v>47</v>
      </c>
      <c r="AC811" t="s">
        <v>41</v>
      </c>
      <c r="AD811" t="s">
        <v>42</v>
      </c>
    </row>
    <row r="812" spans="3:30" x14ac:dyDescent="0.25">
      <c r="C812" s="32" t="s">
        <v>206</v>
      </c>
      <c r="D812" s="32" t="s">
        <v>72</v>
      </c>
      <c r="E812" s="32" t="s">
        <v>1474</v>
      </c>
      <c r="F812">
        <v>800</v>
      </c>
      <c r="G812" t="s">
        <v>1475</v>
      </c>
      <c r="H812" t="s">
        <v>1478</v>
      </c>
      <c r="I812" t="s">
        <v>1753</v>
      </c>
      <c r="K812" t="s">
        <v>204</v>
      </c>
      <c r="L812" t="s">
        <v>35</v>
      </c>
      <c r="M812" t="s">
        <v>36</v>
      </c>
      <c r="N812" s="8">
        <v>45722</v>
      </c>
      <c r="O812" s="8"/>
      <c r="P812" s="8"/>
      <c r="Q812" t="s">
        <v>47</v>
      </c>
      <c r="AC812" t="s">
        <v>41</v>
      </c>
      <c r="AD812" t="s">
        <v>42</v>
      </c>
    </row>
    <row r="813" spans="3:30" x14ac:dyDescent="0.25">
      <c r="C813" s="32" t="s">
        <v>206</v>
      </c>
      <c r="D813" s="32" t="s">
        <v>72</v>
      </c>
      <c r="E813" s="32" t="s">
        <v>1474</v>
      </c>
      <c r="F813">
        <v>850</v>
      </c>
      <c r="G813" t="s">
        <v>1475</v>
      </c>
      <c r="H813" t="s">
        <v>1478</v>
      </c>
      <c r="I813" t="s">
        <v>1754</v>
      </c>
      <c r="K813" t="s">
        <v>204</v>
      </c>
      <c r="L813" t="s">
        <v>35</v>
      </c>
      <c r="M813" t="s">
        <v>36</v>
      </c>
      <c r="N813" s="8">
        <v>45722</v>
      </c>
      <c r="O813" s="8">
        <v>45805</v>
      </c>
      <c r="P813" s="8">
        <v>45805</v>
      </c>
      <c r="Q813" t="s">
        <v>47</v>
      </c>
      <c r="Y813" t="s">
        <v>241</v>
      </c>
      <c r="Z813" t="s">
        <v>241</v>
      </c>
      <c r="AB813" t="s">
        <v>1561</v>
      </c>
      <c r="AC813" t="s">
        <v>41</v>
      </c>
      <c r="AD813" t="s">
        <v>42</v>
      </c>
    </row>
    <row r="814" spans="3:30" x14ac:dyDescent="0.25">
      <c r="C814" s="32" t="s">
        <v>206</v>
      </c>
      <c r="D814" s="32" t="s">
        <v>72</v>
      </c>
      <c r="E814" s="32" t="s">
        <v>1474</v>
      </c>
      <c r="F814">
        <v>800</v>
      </c>
      <c r="G814" t="s">
        <v>1475</v>
      </c>
      <c r="H814" t="s">
        <v>1478</v>
      </c>
      <c r="I814" t="s">
        <v>1755</v>
      </c>
      <c r="K814" t="s">
        <v>204</v>
      </c>
      <c r="L814" t="s">
        <v>35</v>
      </c>
      <c r="M814" t="s">
        <v>36</v>
      </c>
      <c r="N814" s="8">
        <v>45722</v>
      </c>
      <c r="O814" s="8">
        <v>45805</v>
      </c>
      <c r="P814" s="8">
        <v>45805</v>
      </c>
      <c r="Q814" t="s">
        <v>47</v>
      </c>
      <c r="Y814" t="s">
        <v>241</v>
      </c>
      <c r="Z814" t="s">
        <v>241</v>
      </c>
      <c r="AB814" t="s">
        <v>1561</v>
      </c>
      <c r="AC814" t="s">
        <v>41</v>
      </c>
      <c r="AD814" t="s">
        <v>42</v>
      </c>
    </row>
    <row r="815" spans="3:30" x14ac:dyDescent="0.25">
      <c r="C815" s="32" t="s">
        <v>206</v>
      </c>
      <c r="D815" s="32" t="s">
        <v>72</v>
      </c>
      <c r="E815" s="32" t="s">
        <v>1474</v>
      </c>
      <c r="F815">
        <v>850</v>
      </c>
      <c r="G815" t="s">
        <v>1475</v>
      </c>
      <c r="H815" t="s">
        <v>1478</v>
      </c>
      <c r="I815" t="s">
        <v>1756</v>
      </c>
      <c r="K815" t="s">
        <v>204</v>
      </c>
      <c r="L815" t="s">
        <v>35</v>
      </c>
      <c r="M815" t="s">
        <v>36</v>
      </c>
      <c r="N815" s="8">
        <v>45722</v>
      </c>
      <c r="O815" s="8">
        <v>45842</v>
      </c>
      <c r="P815" s="8">
        <v>45842</v>
      </c>
      <c r="Q815" t="s">
        <v>127</v>
      </c>
      <c r="R815" t="s">
        <v>85</v>
      </c>
      <c r="S815" t="s">
        <v>1757</v>
      </c>
      <c r="U815" t="s">
        <v>111</v>
      </c>
      <c r="W815" t="s">
        <v>40</v>
      </c>
      <c r="Y815" t="s">
        <v>112</v>
      </c>
      <c r="Z815" t="s">
        <v>112</v>
      </c>
      <c r="AB815" t="s">
        <v>542</v>
      </c>
      <c r="AC815" t="s">
        <v>41</v>
      </c>
      <c r="AD815" t="s">
        <v>42</v>
      </c>
    </row>
    <row r="816" spans="3:30" x14ac:dyDescent="0.25">
      <c r="C816" s="32" t="s">
        <v>206</v>
      </c>
      <c r="D816" s="32" t="s">
        <v>72</v>
      </c>
      <c r="E816" s="32" t="s">
        <v>1474</v>
      </c>
      <c r="F816">
        <v>800</v>
      </c>
      <c r="G816" t="s">
        <v>1475</v>
      </c>
      <c r="H816" t="s">
        <v>1478</v>
      </c>
      <c r="I816" t="s">
        <v>1758</v>
      </c>
      <c r="K816" t="s">
        <v>204</v>
      </c>
      <c r="L816" t="s">
        <v>35</v>
      </c>
      <c r="M816" t="s">
        <v>36</v>
      </c>
      <c r="N816" s="8">
        <v>45722</v>
      </c>
      <c r="O816" s="8">
        <v>45842</v>
      </c>
      <c r="P816" s="8">
        <v>45842</v>
      </c>
      <c r="Q816" t="s">
        <v>37</v>
      </c>
      <c r="R816" t="s">
        <v>85</v>
      </c>
      <c r="S816" t="s">
        <v>1759</v>
      </c>
      <c r="U816" t="s">
        <v>111</v>
      </c>
      <c r="W816" t="s">
        <v>40</v>
      </c>
      <c r="Y816" t="s">
        <v>112</v>
      </c>
      <c r="Z816" t="s">
        <v>112</v>
      </c>
      <c r="AB816" t="s">
        <v>542</v>
      </c>
      <c r="AC816" t="s">
        <v>41</v>
      </c>
      <c r="AD816" t="s">
        <v>42</v>
      </c>
    </row>
    <row r="817" spans="3:30" x14ac:dyDescent="0.25">
      <c r="C817" s="32" t="s">
        <v>206</v>
      </c>
      <c r="D817" s="32" t="s">
        <v>72</v>
      </c>
      <c r="E817" s="32" t="s">
        <v>1474</v>
      </c>
      <c r="F817">
        <v>850</v>
      </c>
      <c r="G817" t="s">
        <v>1475</v>
      </c>
      <c r="H817" t="s">
        <v>1478</v>
      </c>
      <c r="I817" t="s">
        <v>1760</v>
      </c>
      <c r="K817" t="s">
        <v>204</v>
      </c>
      <c r="L817" t="s">
        <v>35</v>
      </c>
      <c r="M817" t="s">
        <v>36</v>
      </c>
      <c r="N817" s="8">
        <v>45722</v>
      </c>
      <c r="O817" s="8">
        <v>45828</v>
      </c>
      <c r="P817" s="8">
        <v>45828</v>
      </c>
      <c r="Q817" t="s">
        <v>47</v>
      </c>
      <c r="Y817" t="s">
        <v>57</v>
      </c>
      <c r="Z817" t="s">
        <v>57</v>
      </c>
      <c r="AB817" t="s">
        <v>1498</v>
      </c>
      <c r="AC817" t="s">
        <v>41</v>
      </c>
      <c r="AD817" t="s">
        <v>42</v>
      </c>
    </row>
    <row r="818" spans="3:30" x14ac:dyDescent="0.25">
      <c r="C818" s="32" t="s">
        <v>206</v>
      </c>
      <c r="D818" s="32" t="s">
        <v>72</v>
      </c>
      <c r="E818" s="32" t="s">
        <v>1474</v>
      </c>
      <c r="F818">
        <v>800</v>
      </c>
      <c r="G818" t="s">
        <v>1475</v>
      </c>
      <c r="H818" t="s">
        <v>1478</v>
      </c>
      <c r="I818" t="s">
        <v>1761</v>
      </c>
      <c r="K818" t="s">
        <v>204</v>
      </c>
      <c r="L818" t="s">
        <v>35</v>
      </c>
      <c r="M818" t="s">
        <v>36</v>
      </c>
      <c r="N818" s="8">
        <v>45722</v>
      </c>
      <c r="O818" s="8">
        <v>45828</v>
      </c>
      <c r="P818" s="8">
        <v>45828</v>
      </c>
      <c r="Q818" t="s">
        <v>47</v>
      </c>
      <c r="Y818" t="s">
        <v>57</v>
      </c>
      <c r="Z818" t="s">
        <v>57</v>
      </c>
      <c r="AB818" t="s">
        <v>1498</v>
      </c>
      <c r="AC818" t="s">
        <v>41</v>
      </c>
      <c r="AD818" t="s">
        <v>42</v>
      </c>
    </row>
    <row r="819" spans="3:30" x14ac:dyDescent="0.25">
      <c r="C819" s="32" t="s">
        <v>206</v>
      </c>
      <c r="D819" s="32" t="s">
        <v>72</v>
      </c>
      <c r="E819" s="32" t="s">
        <v>1474</v>
      </c>
      <c r="F819">
        <v>850</v>
      </c>
      <c r="G819" t="s">
        <v>1475</v>
      </c>
      <c r="H819" t="s">
        <v>1478</v>
      </c>
      <c r="I819" t="s">
        <v>1762</v>
      </c>
      <c r="K819" t="s">
        <v>204</v>
      </c>
      <c r="L819" t="s">
        <v>35</v>
      </c>
      <c r="M819" t="s">
        <v>36</v>
      </c>
      <c r="N819" s="8">
        <v>45722</v>
      </c>
      <c r="O819" s="8"/>
      <c r="P819" s="8"/>
      <c r="Q819" t="s">
        <v>47</v>
      </c>
      <c r="AC819" t="s">
        <v>41</v>
      </c>
      <c r="AD819" t="s">
        <v>42</v>
      </c>
    </row>
    <row r="820" spans="3:30" x14ac:dyDescent="0.25">
      <c r="C820" s="32" t="s">
        <v>206</v>
      </c>
      <c r="D820" s="32" t="s">
        <v>72</v>
      </c>
      <c r="E820" s="32" t="s">
        <v>1474</v>
      </c>
      <c r="F820">
        <v>800</v>
      </c>
      <c r="G820" t="s">
        <v>1475</v>
      </c>
      <c r="H820" t="s">
        <v>1478</v>
      </c>
      <c r="I820" t="s">
        <v>1763</v>
      </c>
      <c r="K820" t="s">
        <v>204</v>
      </c>
      <c r="L820" t="s">
        <v>35</v>
      </c>
      <c r="M820" t="s">
        <v>36</v>
      </c>
      <c r="N820" s="8">
        <v>45722</v>
      </c>
      <c r="O820" s="8"/>
      <c r="P820" s="8"/>
      <c r="Q820" t="s">
        <v>47</v>
      </c>
      <c r="AC820" t="s">
        <v>41</v>
      </c>
      <c r="AD820" t="s">
        <v>42</v>
      </c>
    </row>
    <row r="821" spans="3:30" x14ac:dyDescent="0.25">
      <c r="C821" s="32" t="s">
        <v>206</v>
      </c>
      <c r="D821" s="32" t="s">
        <v>72</v>
      </c>
      <c r="E821" s="32" t="s">
        <v>1474</v>
      </c>
      <c r="F821">
        <v>850</v>
      </c>
      <c r="G821" t="s">
        <v>1475</v>
      </c>
      <c r="H821" t="s">
        <v>1478</v>
      </c>
      <c r="I821" t="s">
        <v>1764</v>
      </c>
      <c r="K821" t="s">
        <v>204</v>
      </c>
      <c r="L821" t="s">
        <v>35</v>
      </c>
      <c r="M821" t="s">
        <v>36</v>
      </c>
      <c r="N821" s="8">
        <v>45722</v>
      </c>
      <c r="O821" s="8">
        <v>45870</v>
      </c>
      <c r="P821" s="8">
        <v>45870</v>
      </c>
      <c r="Q821" t="s">
        <v>47</v>
      </c>
      <c r="Y821" t="s">
        <v>477</v>
      </c>
      <c r="Z821" t="s">
        <v>477</v>
      </c>
      <c r="AB821" t="s">
        <v>1510</v>
      </c>
      <c r="AC821" t="s">
        <v>41</v>
      </c>
      <c r="AD821" t="s">
        <v>42</v>
      </c>
    </row>
    <row r="822" spans="3:30" x14ac:dyDescent="0.25">
      <c r="C822" s="32" t="s">
        <v>206</v>
      </c>
      <c r="D822" s="32" t="s">
        <v>72</v>
      </c>
      <c r="E822" s="32" t="s">
        <v>1474</v>
      </c>
      <c r="F822">
        <v>800</v>
      </c>
      <c r="G822" t="s">
        <v>1475</v>
      </c>
      <c r="H822" t="s">
        <v>1478</v>
      </c>
      <c r="I822" t="s">
        <v>1765</v>
      </c>
      <c r="K822" t="s">
        <v>204</v>
      </c>
      <c r="L822" t="s">
        <v>35</v>
      </c>
      <c r="M822" t="s">
        <v>36</v>
      </c>
      <c r="N822" s="8">
        <v>45722</v>
      </c>
      <c r="O822" s="8">
        <v>45870</v>
      </c>
      <c r="P822" s="8">
        <v>45870</v>
      </c>
      <c r="Q822" t="s">
        <v>47</v>
      </c>
      <c r="Y822" t="s">
        <v>477</v>
      </c>
      <c r="Z822" t="s">
        <v>477</v>
      </c>
      <c r="AB822" t="s">
        <v>1629</v>
      </c>
      <c r="AC822" t="s">
        <v>41</v>
      </c>
      <c r="AD822" t="s">
        <v>42</v>
      </c>
    </row>
    <row r="823" spans="3:30" x14ac:dyDescent="0.25">
      <c r="C823" s="32" t="s">
        <v>206</v>
      </c>
      <c r="D823" s="32" t="s">
        <v>72</v>
      </c>
      <c r="E823" s="32" t="s">
        <v>1474</v>
      </c>
      <c r="F823">
        <v>850</v>
      </c>
      <c r="G823" t="s">
        <v>1475</v>
      </c>
      <c r="H823" t="s">
        <v>1478</v>
      </c>
      <c r="I823" t="s">
        <v>1766</v>
      </c>
      <c r="K823" t="s">
        <v>204</v>
      </c>
      <c r="L823" t="s">
        <v>35</v>
      </c>
      <c r="M823" t="s">
        <v>36</v>
      </c>
      <c r="N823" s="8">
        <v>45722</v>
      </c>
      <c r="O823" s="8">
        <v>45856</v>
      </c>
      <c r="P823" s="8">
        <v>45856</v>
      </c>
      <c r="Q823" t="s">
        <v>47</v>
      </c>
      <c r="Y823" t="s">
        <v>476</v>
      </c>
      <c r="Z823" t="s">
        <v>476</v>
      </c>
      <c r="AB823" t="s">
        <v>1510</v>
      </c>
      <c r="AC823" t="s">
        <v>41</v>
      </c>
      <c r="AD823" t="s">
        <v>42</v>
      </c>
    </row>
    <row r="824" spans="3:30" x14ac:dyDescent="0.25">
      <c r="C824" s="32" t="s">
        <v>206</v>
      </c>
      <c r="D824" s="32" t="s">
        <v>72</v>
      </c>
      <c r="E824" s="32" t="s">
        <v>1474</v>
      </c>
      <c r="F824">
        <v>800</v>
      </c>
      <c r="G824" t="s">
        <v>1475</v>
      </c>
      <c r="H824" t="s">
        <v>1478</v>
      </c>
      <c r="I824" t="s">
        <v>1767</v>
      </c>
      <c r="K824" t="s">
        <v>204</v>
      </c>
      <c r="L824" t="s">
        <v>35</v>
      </c>
      <c r="M824" t="s">
        <v>36</v>
      </c>
      <c r="N824" s="8">
        <v>45722</v>
      </c>
      <c r="O824" s="8">
        <v>45856</v>
      </c>
      <c r="P824" s="8">
        <v>45856</v>
      </c>
      <c r="Q824" t="s">
        <v>47</v>
      </c>
      <c r="Y824" t="s">
        <v>476</v>
      </c>
      <c r="Z824" t="s">
        <v>476</v>
      </c>
      <c r="AB824" t="s">
        <v>1510</v>
      </c>
      <c r="AC824" t="s">
        <v>41</v>
      </c>
      <c r="AD824" t="s">
        <v>42</v>
      </c>
    </row>
    <row r="825" spans="3:30" x14ac:dyDescent="0.25">
      <c r="C825" s="32" t="s">
        <v>206</v>
      </c>
      <c r="D825" s="32" t="s">
        <v>72</v>
      </c>
      <c r="E825" s="32" t="s">
        <v>1474</v>
      </c>
      <c r="F825">
        <v>850</v>
      </c>
      <c r="G825" t="s">
        <v>1475</v>
      </c>
      <c r="H825" t="s">
        <v>1478</v>
      </c>
      <c r="I825" t="s">
        <v>1768</v>
      </c>
      <c r="K825" t="s">
        <v>204</v>
      </c>
      <c r="L825" t="s">
        <v>35</v>
      </c>
      <c r="M825" t="s">
        <v>36</v>
      </c>
      <c r="N825" s="8">
        <v>45722</v>
      </c>
      <c r="O825" s="8"/>
      <c r="P825" s="8"/>
      <c r="Q825" t="s">
        <v>47</v>
      </c>
      <c r="AC825" t="s">
        <v>41</v>
      </c>
      <c r="AD825" t="s">
        <v>42</v>
      </c>
    </row>
    <row r="826" spans="3:30" x14ac:dyDescent="0.25">
      <c r="C826" s="32" t="s">
        <v>206</v>
      </c>
      <c r="D826" s="32" t="s">
        <v>72</v>
      </c>
      <c r="E826" s="32" t="s">
        <v>1474</v>
      </c>
      <c r="F826">
        <v>800</v>
      </c>
      <c r="G826" t="s">
        <v>1475</v>
      </c>
      <c r="H826" t="s">
        <v>1478</v>
      </c>
      <c r="I826" t="s">
        <v>1769</v>
      </c>
      <c r="K826" t="s">
        <v>204</v>
      </c>
      <c r="L826" t="s">
        <v>35</v>
      </c>
      <c r="M826" t="s">
        <v>36</v>
      </c>
      <c r="N826" s="8">
        <v>45722</v>
      </c>
      <c r="O826" s="8"/>
      <c r="P826" s="8"/>
      <c r="Q826" t="s">
        <v>47</v>
      </c>
      <c r="AC826" t="s">
        <v>41</v>
      </c>
      <c r="AD826" t="s">
        <v>42</v>
      </c>
    </row>
    <row r="827" spans="3:30" x14ac:dyDescent="0.25">
      <c r="C827" s="32" t="s">
        <v>206</v>
      </c>
      <c r="D827" s="32" t="s">
        <v>72</v>
      </c>
      <c r="E827" s="32" t="s">
        <v>1474</v>
      </c>
      <c r="F827">
        <v>850</v>
      </c>
      <c r="G827" t="s">
        <v>1475</v>
      </c>
      <c r="H827" t="s">
        <v>1478</v>
      </c>
      <c r="I827" t="s">
        <v>1770</v>
      </c>
      <c r="K827" t="s">
        <v>204</v>
      </c>
      <c r="L827" t="s">
        <v>35</v>
      </c>
      <c r="M827" t="s">
        <v>36</v>
      </c>
      <c r="N827" s="8">
        <v>45722</v>
      </c>
      <c r="O827" s="8">
        <v>45856</v>
      </c>
      <c r="P827" s="8">
        <v>45856</v>
      </c>
      <c r="Q827" t="s">
        <v>47</v>
      </c>
      <c r="Y827" t="s">
        <v>476</v>
      </c>
      <c r="Z827" t="s">
        <v>476</v>
      </c>
      <c r="AB827" t="s">
        <v>1771</v>
      </c>
      <c r="AC827" t="s">
        <v>41</v>
      </c>
      <c r="AD827" t="s">
        <v>42</v>
      </c>
    </row>
    <row r="828" spans="3:30" x14ac:dyDescent="0.25">
      <c r="C828" s="32" t="s">
        <v>206</v>
      </c>
      <c r="D828" s="32" t="s">
        <v>72</v>
      </c>
      <c r="E828" s="32" t="s">
        <v>1474</v>
      </c>
      <c r="F828">
        <v>800</v>
      </c>
      <c r="G828" t="s">
        <v>1475</v>
      </c>
      <c r="H828" t="s">
        <v>1478</v>
      </c>
      <c r="I828" t="s">
        <v>1772</v>
      </c>
      <c r="K828" t="s">
        <v>204</v>
      </c>
      <c r="L828" t="s">
        <v>35</v>
      </c>
      <c r="M828" t="s">
        <v>36</v>
      </c>
      <c r="N828" s="8">
        <v>45722</v>
      </c>
      <c r="O828" s="8">
        <v>45856</v>
      </c>
      <c r="P828" s="8">
        <v>45856</v>
      </c>
      <c r="Q828" t="s">
        <v>47</v>
      </c>
      <c r="Y828" t="s">
        <v>476</v>
      </c>
      <c r="Z828" t="s">
        <v>476</v>
      </c>
      <c r="AB828" t="s">
        <v>1771</v>
      </c>
      <c r="AC828" t="s">
        <v>41</v>
      </c>
      <c r="AD828" t="s">
        <v>42</v>
      </c>
    </row>
    <row r="829" spans="3:30" x14ac:dyDescent="0.25">
      <c r="C829" s="32" t="s">
        <v>206</v>
      </c>
      <c r="D829" s="32" t="s">
        <v>72</v>
      </c>
      <c r="E829" s="32" t="s">
        <v>1474</v>
      </c>
      <c r="F829">
        <v>850</v>
      </c>
      <c r="G829" t="s">
        <v>1475</v>
      </c>
      <c r="H829" t="s">
        <v>1478</v>
      </c>
      <c r="I829" t="s">
        <v>1773</v>
      </c>
      <c r="K829" t="s">
        <v>204</v>
      </c>
      <c r="L829" t="s">
        <v>35</v>
      </c>
      <c r="M829" t="s">
        <v>36</v>
      </c>
      <c r="N829" s="8">
        <v>45722</v>
      </c>
      <c r="O829" s="8">
        <v>45856</v>
      </c>
      <c r="P829" s="8">
        <v>45856</v>
      </c>
      <c r="Q829" t="s">
        <v>47</v>
      </c>
      <c r="Y829" t="s">
        <v>476</v>
      </c>
      <c r="Z829" t="s">
        <v>476</v>
      </c>
      <c r="AB829" t="s">
        <v>1510</v>
      </c>
      <c r="AC829" t="s">
        <v>41</v>
      </c>
      <c r="AD829" t="s">
        <v>42</v>
      </c>
    </row>
    <row r="830" spans="3:30" x14ac:dyDescent="0.25">
      <c r="C830" s="32" t="s">
        <v>206</v>
      </c>
      <c r="D830" s="32" t="s">
        <v>72</v>
      </c>
      <c r="E830" s="32" t="s">
        <v>1474</v>
      </c>
      <c r="F830">
        <v>800</v>
      </c>
      <c r="G830" t="s">
        <v>1475</v>
      </c>
      <c r="H830" t="s">
        <v>1478</v>
      </c>
      <c r="I830" t="s">
        <v>1774</v>
      </c>
      <c r="K830" t="s">
        <v>204</v>
      </c>
      <c r="L830" t="s">
        <v>35</v>
      </c>
      <c r="M830" t="s">
        <v>36</v>
      </c>
      <c r="N830" s="8">
        <v>45722</v>
      </c>
      <c r="O830" s="8">
        <v>45856</v>
      </c>
      <c r="P830" s="8">
        <v>45856</v>
      </c>
      <c r="Q830" t="s">
        <v>47</v>
      </c>
      <c r="Y830" t="s">
        <v>476</v>
      </c>
      <c r="Z830" t="s">
        <v>476</v>
      </c>
      <c r="AB830" t="s">
        <v>1510</v>
      </c>
      <c r="AC830" t="s">
        <v>41</v>
      </c>
      <c r="AD830" t="s">
        <v>42</v>
      </c>
    </row>
    <row r="831" spans="3:30" x14ac:dyDescent="0.25">
      <c r="C831" s="32" t="s">
        <v>206</v>
      </c>
      <c r="D831" s="32" t="s">
        <v>72</v>
      </c>
      <c r="E831" s="32" t="s">
        <v>1474</v>
      </c>
      <c r="F831">
        <v>850</v>
      </c>
      <c r="G831" t="s">
        <v>1475</v>
      </c>
      <c r="H831" t="s">
        <v>1478</v>
      </c>
      <c r="I831" t="s">
        <v>1775</v>
      </c>
      <c r="K831" t="s">
        <v>204</v>
      </c>
      <c r="L831" t="s">
        <v>35</v>
      </c>
      <c r="M831" t="s">
        <v>36</v>
      </c>
      <c r="N831" s="8">
        <v>45722</v>
      </c>
      <c r="O831" s="8">
        <v>45835</v>
      </c>
      <c r="P831" s="8">
        <v>45835</v>
      </c>
      <c r="Q831" t="s">
        <v>47</v>
      </c>
      <c r="Y831" t="s">
        <v>111</v>
      </c>
      <c r="Z831" t="s">
        <v>111</v>
      </c>
      <c r="AB831" t="s">
        <v>1561</v>
      </c>
      <c r="AC831" t="s">
        <v>41</v>
      </c>
      <c r="AD831" t="s">
        <v>42</v>
      </c>
    </row>
    <row r="832" spans="3:30" x14ac:dyDescent="0.25">
      <c r="C832" s="32" t="s">
        <v>206</v>
      </c>
      <c r="D832" s="32" t="s">
        <v>72</v>
      </c>
      <c r="E832" s="32" t="s">
        <v>1474</v>
      </c>
      <c r="F832">
        <v>800</v>
      </c>
      <c r="G832" t="s">
        <v>1475</v>
      </c>
      <c r="H832" t="s">
        <v>1478</v>
      </c>
      <c r="I832" t="s">
        <v>1776</v>
      </c>
      <c r="K832" t="s">
        <v>204</v>
      </c>
      <c r="L832" t="s">
        <v>35</v>
      </c>
      <c r="M832" t="s">
        <v>36</v>
      </c>
      <c r="N832" s="8">
        <v>45722</v>
      </c>
      <c r="O832" s="8">
        <v>45835</v>
      </c>
      <c r="P832" s="8">
        <v>45835</v>
      </c>
      <c r="Q832" t="s">
        <v>47</v>
      </c>
      <c r="Y832" t="s">
        <v>111</v>
      </c>
      <c r="Z832" t="s">
        <v>111</v>
      </c>
      <c r="AB832" t="s">
        <v>1561</v>
      </c>
      <c r="AC832" t="s">
        <v>41</v>
      </c>
      <c r="AD832" t="s">
        <v>42</v>
      </c>
    </row>
    <row r="833" spans="3:30" x14ac:dyDescent="0.25">
      <c r="C833" s="32" t="s">
        <v>206</v>
      </c>
      <c r="D833" s="32" t="s">
        <v>72</v>
      </c>
      <c r="E833" s="32" t="s">
        <v>1474</v>
      </c>
      <c r="F833">
        <v>850</v>
      </c>
      <c r="G833" t="s">
        <v>1475</v>
      </c>
      <c r="H833" t="s">
        <v>1478</v>
      </c>
      <c r="I833" t="s">
        <v>1777</v>
      </c>
      <c r="K833" t="s">
        <v>204</v>
      </c>
      <c r="L833" t="s">
        <v>35</v>
      </c>
      <c r="M833" t="s">
        <v>36</v>
      </c>
      <c r="N833" s="8">
        <v>45722</v>
      </c>
      <c r="O833" s="8">
        <v>45835</v>
      </c>
      <c r="P833" s="8">
        <v>45835</v>
      </c>
      <c r="Q833" t="s">
        <v>47</v>
      </c>
      <c r="Y833" t="s">
        <v>111</v>
      </c>
      <c r="Z833" t="s">
        <v>111</v>
      </c>
      <c r="AB833" t="s">
        <v>1490</v>
      </c>
      <c r="AC833" t="s">
        <v>41</v>
      </c>
      <c r="AD833" t="s">
        <v>42</v>
      </c>
    </row>
    <row r="834" spans="3:30" x14ac:dyDescent="0.25">
      <c r="C834" s="32" t="s">
        <v>206</v>
      </c>
      <c r="D834" s="32" t="s">
        <v>72</v>
      </c>
      <c r="E834" s="32" t="s">
        <v>1474</v>
      </c>
      <c r="F834">
        <v>800</v>
      </c>
      <c r="G834" t="s">
        <v>1475</v>
      </c>
      <c r="H834" t="s">
        <v>1478</v>
      </c>
      <c r="I834" t="s">
        <v>1778</v>
      </c>
      <c r="K834" t="s">
        <v>204</v>
      </c>
      <c r="L834" t="s">
        <v>35</v>
      </c>
      <c r="M834" t="s">
        <v>36</v>
      </c>
      <c r="N834" s="8">
        <v>45722</v>
      </c>
      <c r="O834" s="8">
        <v>45835</v>
      </c>
      <c r="P834" s="8">
        <v>45835</v>
      </c>
      <c r="Q834" t="s">
        <v>47</v>
      </c>
      <c r="Y834" t="s">
        <v>111</v>
      </c>
      <c r="Z834" t="s">
        <v>111</v>
      </c>
      <c r="AB834" t="s">
        <v>1490</v>
      </c>
      <c r="AC834" t="s">
        <v>41</v>
      </c>
      <c r="AD834" t="s">
        <v>42</v>
      </c>
    </row>
    <row r="835" spans="3:30" x14ac:dyDescent="0.25">
      <c r="C835" s="32" t="s">
        <v>206</v>
      </c>
      <c r="D835" s="32" t="s">
        <v>72</v>
      </c>
      <c r="E835" s="32" t="s">
        <v>1474</v>
      </c>
      <c r="F835">
        <v>850</v>
      </c>
      <c r="G835" t="s">
        <v>1475</v>
      </c>
      <c r="H835" t="s">
        <v>1478</v>
      </c>
      <c r="I835" t="s">
        <v>1779</v>
      </c>
      <c r="K835" t="s">
        <v>204</v>
      </c>
      <c r="L835" t="s">
        <v>35</v>
      </c>
      <c r="M835" t="s">
        <v>36</v>
      </c>
      <c r="N835" s="8">
        <v>45722</v>
      </c>
      <c r="O835" s="8">
        <v>45828</v>
      </c>
      <c r="P835" s="8">
        <v>45828</v>
      </c>
      <c r="Q835" t="s">
        <v>47</v>
      </c>
      <c r="Y835" t="s">
        <v>57</v>
      </c>
      <c r="Z835" t="s">
        <v>57</v>
      </c>
      <c r="AB835" t="s">
        <v>1498</v>
      </c>
      <c r="AC835" t="s">
        <v>41</v>
      </c>
      <c r="AD835" t="s">
        <v>42</v>
      </c>
    </row>
    <row r="836" spans="3:30" x14ac:dyDescent="0.25">
      <c r="C836" s="32" t="s">
        <v>206</v>
      </c>
      <c r="D836" s="32" t="s">
        <v>72</v>
      </c>
      <c r="E836" s="32" t="s">
        <v>1474</v>
      </c>
      <c r="F836">
        <v>800</v>
      </c>
      <c r="G836" t="s">
        <v>1475</v>
      </c>
      <c r="H836" t="s">
        <v>1478</v>
      </c>
      <c r="I836" t="s">
        <v>1780</v>
      </c>
      <c r="K836" t="s">
        <v>204</v>
      </c>
      <c r="L836" t="s">
        <v>35</v>
      </c>
      <c r="M836" t="s">
        <v>36</v>
      </c>
      <c r="N836" s="8">
        <v>45722</v>
      </c>
      <c r="O836" s="8">
        <v>45828</v>
      </c>
      <c r="P836" s="8">
        <v>45828</v>
      </c>
      <c r="Q836" t="s">
        <v>47</v>
      </c>
      <c r="Y836" t="s">
        <v>57</v>
      </c>
      <c r="Z836" t="s">
        <v>57</v>
      </c>
      <c r="AB836" t="s">
        <v>1498</v>
      </c>
      <c r="AC836" t="s">
        <v>41</v>
      </c>
      <c r="AD836" t="s">
        <v>42</v>
      </c>
    </row>
    <row r="837" spans="3:30" x14ac:dyDescent="0.25">
      <c r="C837" s="32" t="s">
        <v>206</v>
      </c>
      <c r="D837" s="32" t="s">
        <v>72</v>
      </c>
      <c r="E837" s="32" t="s">
        <v>1474</v>
      </c>
      <c r="F837">
        <v>850</v>
      </c>
      <c r="G837" t="s">
        <v>1475</v>
      </c>
      <c r="H837" t="s">
        <v>1478</v>
      </c>
      <c r="I837" t="s">
        <v>1781</v>
      </c>
      <c r="K837" t="s">
        <v>204</v>
      </c>
      <c r="L837" t="s">
        <v>35</v>
      </c>
      <c r="M837" t="s">
        <v>36</v>
      </c>
      <c r="N837" s="8">
        <v>45722</v>
      </c>
      <c r="O837" s="8"/>
      <c r="P837" s="8"/>
      <c r="Q837" t="s">
        <v>47</v>
      </c>
      <c r="AC837" t="s">
        <v>41</v>
      </c>
      <c r="AD837" t="s">
        <v>42</v>
      </c>
    </row>
    <row r="838" spans="3:30" x14ac:dyDescent="0.25">
      <c r="C838" s="32" t="s">
        <v>206</v>
      </c>
      <c r="D838" s="32" t="s">
        <v>72</v>
      </c>
      <c r="E838" s="32" t="s">
        <v>1474</v>
      </c>
      <c r="F838">
        <v>800</v>
      </c>
      <c r="G838" t="s">
        <v>1475</v>
      </c>
      <c r="H838" t="s">
        <v>1478</v>
      </c>
      <c r="I838" t="s">
        <v>1782</v>
      </c>
      <c r="K838" t="s">
        <v>204</v>
      </c>
      <c r="L838" t="s">
        <v>35</v>
      </c>
      <c r="M838" t="s">
        <v>36</v>
      </c>
      <c r="N838" s="8">
        <v>45722</v>
      </c>
      <c r="O838" s="8"/>
      <c r="P838" s="8"/>
      <c r="Q838" t="s">
        <v>47</v>
      </c>
      <c r="AC838" t="s">
        <v>41</v>
      </c>
      <c r="AD838" t="s">
        <v>42</v>
      </c>
    </row>
    <row r="839" spans="3:30" x14ac:dyDescent="0.25">
      <c r="C839" s="32" t="s">
        <v>206</v>
      </c>
      <c r="D839" s="32" t="s">
        <v>72</v>
      </c>
      <c r="E839" s="32" t="s">
        <v>1474</v>
      </c>
      <c r="F839">
        <v>850</v>
      </c>
      <c r="G839" t="s">
        <v>1475</v>
      </c>
      <c r="H839" t="s">
        <v>1478</v>
      </c>
      <c r="I839" t="s">
        <v>1783</v>
      </c>
      <c r="K839" t="s">
        <v>204</v>
      </c>
      <c r="L839" t="s">
        <v>35</v>
      </c>
      <c r="M839" t="s">
        <v>36</v>
      </c>
      <c r="N839" s="8">
        <v>45722</v>
      </c>
      <c r="O839" s="8">
        <v>45877</v>
      </c>
      <c r="P839" s="8">
        <v>45877</v>
      </c>
      <c r="Q839" t="s">
        <v>47</v>
      </c>
      <c r="Y839" t="s">
        <v>504</v>
      </c>
      <c r="Z839" t="s">
        <v>504</v>
      </c>
      <c r="AB839" t="s">
        <v>1498</v>
      </c>
      <c r="AC839" t="s">
        <v>41</v>
      </c>
      <c r="AD839" t="s">
        <v>42</v>
      </c>
    </row>
    <row r="840" spans="3:30" x14ac:dyDescent="0.25">
      <c r="C840" s="32" t="s">
        <v>206</v>
      </c>
      <c r="D840" s="32" t="s">
        <v>72</v>
      </c>
      <c r="E840" s="32" t="s">
        <v>1474</v>
      </c>
      <c r="F840">
        <v>800</v>
      </c>
      <c r="G840" t="s">
        <v>1475</v>
      </c>
      <c r="H840" t="s">
        <v>1478</v>
      </c>
      <c r="I840" t="s">
        <v>1784</v>
      </c>
      <c r="K840" t="s">
        <v>204</v>
      </c>
      <c r="L840" t="s">
        <v>35</v>
      </c>
      <c r="M840" t="s">
        <v>36</v>
      </c>
      <c r="N840" s="8">
        <v>45722</v>
      </c>
      <c r="O840" s="8">
        <v>45877</v>
      </c>
      <c r="P840" s="8">
        <v>45877</v>
      </c>
      <c r="Q840" t="s">
        <v>47</v>
      </c>
      <c r="Y840" t="s">
        <v>504</v>
      </c>
      <c r="Z840" t="s">
        <v>504</v>
      </c>
      <c r="AB840" t="s">
        <v>1498</v>
      </c>
      <c r="AC840" t="s">
        <v>41</v>
      </c>
      <c r="AD840" t="s">
        <v>42</v>
      </c>
    </row>
    <row r="841" spans="3:30" x14ac:dyDescent="0.25">
      <c r="C841" s="32" t="s">
        <v>206</v>
      </c>
      <c r="D841" s="32" t="s">
        <v>72</v>
      </c>
      <c r="E841" s="32" t="s">
        <v>1474</v>
      </c>
      <c r="F841">
        <v>850</v>
      </c>
      <c r="G841" t="s">
        <v>1475</v>
      </c>
      <c r="H841" t="s">
        <v>1478</v>
      </c>
      <c r="I841" t="s">
        <v>1785</v>
      </c>
      <c r="K841" t="s">
        <v>204</v>
      </c>
      <c r="L841" t="s">
        <v>35</v>
      </c>
      <c r="M841" t="s">
        <v>36</v>
      </c>
      <c r="N841" s="8">
        <v>45722</v>
      </c>
      <c r="O841" s="8">
        <v>45814</v>
      </c>
      <c r="P841" s="8">
        <v>45814</v>
      </c>
      <c r="Q841" t="s">
        <v>47</v>
      </c>
      <c r="Y841" t="s">
        <v>86</v>
      </c>
      <c r="Z841" t="s">
        <v>86</v>
      </c>
      <c r="AB841" t="s">
        <v>1561</v>
      </c>
      <c r="AC841" t="s">
        <v>41</v>
      </c>
      <c r="AD841" t="s">
        <v>42</v>
      </c>
    </row>
    <row r="842" spans="3:30" x14ac:dyDescent="0.25">
      <c r="C842" s="32" t="s">
        <v>206</v>
      </c>
      <c r="D842" s="32" t="s">
        <v>72</v>
      </c>
      <c r="E842" s="32" t="s">
        <v>1474</v>
      </c>
      <c r="F842">
        <v>800</v>
      </c>
      <c r="G842" t="s">
        <v>1475</v>
      </c>
      <c r="H842" t="s">
        <v>1478</v>
      </c>
      <c r="I842" t="s">
        <v>1786</v>
      </c>
      <c r="K842" t="s">
        <v>204</v>
      </c>
      <c r="L842" t="s">
        <v>35</v>
      </c>
      <c r="M842" t="s">
        <v>36</v>
      </c>
      <c r="N842" s="8">
        <v>45722</v>
      </c>
      <c r="O842" s="8">
        <v>45814</v>
      </c>
      <c r="P842" s="8">
        <v>45814</v>
      </c>
      <c r="Q842" t="s">
        <v>47</v>
      </c>
      <c r="Y842" t="s">
        <v>86</v>
      </c>
      <c r="Z842" t="s">
        <v>86</v>
      </c>
      <c r="AB842" t="s">
        <v>1561</v>
      </c>
      <c r="AC842" t="s">
        <v>41</v>
      </c>
      <c r="AD842" t="s">
        <v>42</v>
      </c>
    </row>
    <row r="843" spans="3:30" x14ac:dyDescent="0.25">
      <c r="C843" s="32" t="s">
        <v>206</v>
      </c>
      <c r="D843" s="32" t="s">
        <v>72</v>
      </c>
      <c r="E843" s="32" t="s">
        <v>1474</v>
      </c>
      <c r="F843">
        <v>850</v>
      </c>
      <c r="G843" t="s">
        <v>1475</v>
      </c>
      <c r="H843" t="s">
        <v>1478</v>
      </c>
      <c r="I843" t="s">
        <v>1787</v>
      </c>
      <c r="K843" t="s">
        <v>204</v>
      </c>
      <c r="L843" t="s">
        <v>35</v>
      </c>
      <c r="M843" t="s">
        <v>36</v>
      </c>
      <c r="N843" s="8">
        <v>45722</v>
      </c>
      <c r="O843" s="8">
        <v>45849</v>
      </c>
      <c r="P843" s="8">
        <v>45849</v>
      </c>
      <c r="Q843" t="s">
        <v>47</v>
      </c>
      <c r="Y843" t="s">
        <v>255</v>
      </c>
      <c r="Z843" t="s">
        <v>255</v>
      </c>
      <c r="AB843" t="s">
        <v>1510</v>
      </c>
      <c r="AC843" t="s">
        <v>41</v>
      </c>
      <c r="AD843" t="s">
        <v>42</v>
      </c>
    </row>
    <row r="844" spans="3:30" x14ac:dyDescent="0.25">
      <c r="C844" s="32" t="s">
        <v>206</v>
      </c>
      <c r="D844" s="32" t="s">
        <v>72</v>
      </c>
      <c r="E844" s="32" t="s">
        <v>1474</v>
      </c>
      <c r="F844">
        <v>800</v>
      </c>
      <c r="G844" t="s">
        <v>1475</v>
      </c>
      <c r="H844" t="s">
        <v>1478</v>
      </c>
      <c r="I844" t="s">
        <v>1788</v>
      </c>
      <c r="K844" t="s">
        <v>204</v>
      </c>
      <c r="L844" t="s">
        <v>35</v>
      </c>
      <c r="M844" t="s">
        <v>36</v>
      </c>
      <c r="N844" s="8">
        <v>45722</v>
      </c>
      <c r="O844" s="8">
        <v>45849</v>
      </c>
      <c r="P844" s="8">
        <v>45849</v>
      </c>
      <c r="Q844" t="s">
        <v>47</v>
      </c>
      <c r="Y844" t="s">
        <v>255</v>
      </c>
      <c r="Z844" t="s">
        <v>255</v>
      </c>
      <c r="AB844" t="s">
        <v>1510</v>
      </c>
      <c r="AC844" t="s">
        <v>41</v>
      </c>
      <c r="AD844" t="s">
        <v>42</v>
      </c>
    </row>
    <row r="845" spans="3:30" x14ac:dyDescent="0.25">
      <c r="C845" s="32" t="s">
        <v>206</v>
      </c>
      <c r="D845" s="32" t="s">
        <v>72</v>
      </c>
      <c r="E845" s="32" t="s">
        <v>1474</v>
      </c>
      <c r="F845">
        <v>850</v>
      </c>
      <c r="G845" t="s">
        <v>1475</v>
      </c>
      <c r="H845" t="s">
        <v>1478</v>
      </c>
      <c r="I845" t="s">
        <v>1789</v>
      </c>
      <c r="K845" t="s">
        <v>204</v>
      </c>
      <c r="L845" t="s">
        <v>35</v>
      </c>
      <c r="M845" t="s">
        <v>36</v>
      </c>
      <c r="N845" s="8">
        <v>45722</v>
      </c>
      <c r="O845" s="8">
        <v>45828</v>
      </c>
      <c r="P845" s="8">
        <v>45828</v>
      </c>
      <c r="Q845" t="s">
        <v>37</v>
      </c>
      <c r="R845" t="s">
        <v>505</v>
      </c>
      <c r="S845" t="s">
        <v>1790</v>
      </c>
      <c r="T845" t="s">
        <v>1791</v>
      </c>
      <c r="U845" t="s">
        <v>87</v>
      </c>
      <c r="W845" t="s">
        <v>57</v>
      </c>
      <c r="Y845" t="s">
        <v>57</v>
      </c>
      <c r="Z845" t="s">
        <v>57</v>
      </c>
      <c r="AB845" t="s">
        <v>1528</v>
      </c>
      <c r="AC845" t="s">
        <v>41</v>
      </c>
      <c r="AD845" t="s">
        <v>42</v>
      </c>
    </row>
    <row r="846" spans="3:30" x14ac:dyDescent="0.25">
      <c r="C846" s="32" t="s">
        <v>206</v>
      </c>
      <c r="D846" s="32" t="s">
        <v>72</v>
      </c>
      <c r="E846" s="32" t="s">
        <v>1474</v>
      </c>
      <c r="F846">
        <v>800</v>
      </c>
      <c r="G846" t="s">
        <v>1475</v>
      </c>
      <c r="H846" t="s">
        <v>1478</v>
      </c>
      <c r="I846" t="s">
        <v>1792</v>
      </c>
      <c r="K846" t="s">
        <v>204</v>
      </c>
      <c r="L846" t="s">
        <v>35</v>
      </c>
      <c r="M846" t="s">
        <v>36</v>
      </c>
      <c r="N846" s="8">
        <v>45722</v>
      </c>
      <c r="O846" s="8">
        <v>45828</v>
      </c>
      <c r="P846" s="8">
        <v>45828</v>
      </c>
      <c r="Q846" t="s">
        <v>127</v>
      </c>
      <c r="R846" t="s">
        <v>505</v>
      </c>
      <c r="S846" t="s">
        <v>1793</v>
      </c>
      <c r="T846" t="s">
        <v>1791</v>
      </c>
      <c r="U846" t="s">
        <v>87</v>
      </c>
      <c r="W846" t="s">
        <v>57</v>
      </c>
      <c r="Y846" t="s">
        <v>57</v>
      </c>
      <c r="Z846" t="s">
        <v>57</v>
      </c>
      <c r="AB846" t="s">
        <v>1528</v>
      </c>
      <c r="AC846" t="s">
        <v>41</v>
      </c>
      <c r="AD846" t="s">
        <v>42</v>
      </c>
    </row>
    <row r="847" spans="3:30" x14ac:dyDescent="0.25">
      <c r="C847" s="32" t="s">
        <v>206</v>
      </c>
      <c r="D847" s="32" t="s">
        <v>72</v>
      </c>
      <c r="E847" s="32" t="s">
        <v>1474</v>
      </c>
      <c r="F847">
        <v>850</v>
      </c>
      <c r="G847" t="s">
        <v>1475</v>
      </c>
      <c r="H847" t="s">
        <v>1478</v>
      </c>
      <c r="I847" t="s">
        <v>1794</v>
      </c>
      <c r="K847" t="s">
        <v>204</v>
      </c>
      <c r="L847" t="s">
        <v>35</v>
      </c>
      <c r="M847" t="s">
        <v>36</v>
      </c>
      <c r="N847" s="8">
        <v>45722</v>
      </c>
      <c r="O847" s="8">
        <v>45877</v>
      </c>
      <c r="P847" s="8">
        <v>45877</v>
      </c>
      <c r="Q847" t="s">
        <v>47</v>
      </c>
      <c r="Y847" t="s">
        <v>504</v>
      </c>
      <c r="Z847" t="s">
        <v>504</v>
      </c>
      <c r="AB847" t="s">
        <v>1498</v>
      </c>
      <c r="AC847" t="s">
        <v>41</v>
      </c>
      <c r="AD847" t="s">
        <v>42</v>
      </c>
    </row>
    <row r="848" spans="3:30" x14ac:dyDescent="0.25">
      <c r="C848" s="32" t="s">
        <v>206</v>
      </c>
      <c r="D848" s="32" t="s">
        <v>72</v>
      </c>
      <c r="E848" s="32" t="s">
        <v>1474</v>
      </c>
      <c r="F848">
        <v>800</v>
      </c>
      <c r="G848" t="s">
        <v>1475</v>
      </c>
      <c r="H848" t="s">
        <v>1478</v>
      </c>
      <c r="I848" t="s">
        <v>1795</v>
      </c>
      <c r="K848" t="s">
        <v>204</v>
      </c>
      <c r="L848" t="s">
        <v>35</v>
      </c>
      <c r="M848" t="s">
        <v>36</v>
      </c>
      <c r="N848" s="8">
        <v>45722</v>
      </c>
      <c r="O848" s="8">
        <v>45877</v>
      </c>
      <c r="P848" s="8">
        <v>45877</v>
      </c>
      <c r="Q848" t="s">
        <v>47</v>
      </c>
      <c r="Y848" t="s">
        <v>504</v>
      </c>
      <c r="Z848" t="s">
        <v>504</v>
      </c>
      <c r="AB848" t="s">
        <v>1498</v>
      </c>
      <c r="AC848" t="s">
        <v>41</v>
      </c>
      <c r="AD848" t="s">
        <v>42</v>
      </c>
    </row>
    <row r="849" spans="3:30" x14ac:dyDescent="0.25">
      <c r="C849" s="32" t="s">
        <v>206</v>
      </c>
      <c r="D849" s="32" t="s">
        <v>72</v>
      </c>
      <c r="E849" s="32" t="s">
        <v>1474</v>
      </c>
      <c r="F849">
        <v>850</v>
      </c>
      <c r="G849" t="s">
        <v>1475</v>
      </c>
      <c r="H849" t="s">
        <v>1478</v>
      </c>
      <c r="I849" t="s">
        <v>1796</v>
      </c>
      <c r="K849" t="s">
        <v>204</v>
      </c>
      <c r="L849" t="s">
        <v>35</v>
      </c>
      <c r="M849" t="s">
        <v>36</v>
      </c>
      <c r="N849" s="8">
        <v>45722</v>
      </c>
      <c r="O849" s="8">
        <v>45842</v>
      </c>
      <c r="P849" s="8">
        <v>45842</v>
      </c>
      <c r="Q849" t="s">
        <v>47</v>
      </c>
      <c r="Y849" t="s">
        <v>112</v>
      </c>
      <c r="Z849" t="s">
        <v>112</v>
      </c>
      <c r="AB849" t="s">
        <v>1724</v>
      </c>
      <c r="AC849" t="s">
        <v>41</v>
      </c>
      <c r="AD849" t="s">
        <v>42</v>
      </c>
    </row>
    <row r="850" spans="3:30" x14ac:dyDescent="0.25">
      <c r="C850" s="32" t="s">
        <v>206</v>
      </c>
      <c r="D850" s="32" t="s">
        <v>72</v>
      </c>
      <c r="E850" s="32" t="s">
        <v>1474</v>
      </c>
      <c r="F850">
        <v>800</v>
      </c>
      <c r="G850" t="s">
        <v>1475</v>
      </c>
      <c r="H850" t="s">
        <v>1478</v>
      </c>
      <c r="I850" t="s">
        <v>1797</v>
      </c>
      <c r="K850" t="s">
        <v>204</v>
      </c>
      <c r="L850" t="s">
        <v>35</v>
      </c>
      <c r="M850" t="s">
        <v>36</v>
      </c>
      <c r="N850" s="8">
        <v>45722</v>
      </c>
      <c r="O850" s="8">
        <v>45842</v>
      </c>
      <c r="P850" s="8">
        <v>45842</v>
      </c>
      <c r="Q850" t="s">
        <v>47</v>
      </c>
      <c r="Y850" t="s">
        <v>112</v>
      </c>
      <c r="Z850" t="s">
        <v>112</v>
      </c>
      <c r="AB850" t="s">
        <v>1724</v>
      </c>
      <c r="AC850" t="s">
        <v>41</v>
      </c>
      <c r="AD850" t="s">
        <v>42</v>
      </c>
    </row>
    <row r="851" spans="3:30" x14ac:dyDescent="0.25">
      <c r="C851" s="32" t="s">
        <v>206</v>
      </c>
      <c r="D851" s="32" t="s">
        <v>72</v>
      </c>
      <c r="E851" s="32" t="s">
        <v>1474</v>
      </c>
      <c r="F851">
        <v>850</v>
      </c>
      <c r="G851" t="s">
        <v>1475</v>
      </c>
      <c r="H851" t="s">
        <v>1478</v>
      </c>
      <c r="I851" t="s">
        <v>1798</v>
      </c>
      <c r="K851" t="s">
        <v>204</v>
      </c>
      <c r="L851" t="s">
        <v>35</v>
      </c>
      <c r="M851" t="s">
        <v>36</v>
      </c>
      <c r="N851" s="8">
        <v>45722</v>
      </c>
      <c r="O851" s="8">
        <v>45842</v>
      </c>
      <c r="P851" s="8">
        <v>45842</v>
      </c>
      <c r="Q851" t="s">
        <v>47</v>
      </c>
      <c r="Y851" t="s">
        <v>112</v>
      </c>
      <c r="Z851" t="s">
        <v>112</v>
      </c>
      <c r="AB851" t="s">
        <v>1488</v>
      </c>
      <c r="AC851" t="s">
        <v>41</v>
      </c>
      <c r="AD851" t="s">
        <v>42</v>
      </c>
    </row>
    <row r="852" spans="3:30" x14ac:dyDescent="0.25">
      <c r="C852" s="32" t="s">
        <v>206</v>
      </c>
      <c r="D852" s="32" t="s">
        <v>72</v>
      </c>
      <c r="E852" s="32" t="s">
        <v>1474</v>
      </c>
      <c r="F852">
        <v>800</v>
      </c>
      <c r="G852" t="s">
        <v>1475</v>
      </c>
      <c r="H852" t="s">
        <v>1478</v>
      </c>
      <c r="I852" t="s">
        <v>1799</v>
      </c>
      <c r="K852" t="s">
        <v>204</v>
      </c>
      <c r="L852" t="s">
        <v>35</v>
      </c>
      <c r="M852" t="s">
        <v>36</v>
      </c>
      <c r="N852" s="8">
        <v>45722</v>
      </c>
      <c r="O852" s="8">
        <v>45842</v>
      </c>
      <c r="P852" s="8">
        <v>45842</v>
      </c>
      <c r="Q852" t="s">
        <v>47</v>
      </c>
      <c r="Y852" t="s">
        <v>112</v>
      </c>
      <c r="Z852" t="s">
        <v>112</v>
      </c>
      <c r="AB852" t="s">
        <v>1488</v>
      </c>
      <c r="AC852" t="s">
        <v>41</v>
      </c>
      <c r="AD852" t="s">
        <v>42</v>
      </c>
    </row>
    <row r="853" spans="3:30" x14ac:dyDescent="0.25">
      <c r="C853" s="32" t="s">
        <v>206</v>
      </c>
      <c r="D853" s="32" t="s">
        <v>72</v>
      </c>
      <c r="E853" s="32" t="s">
        <v>1474</v>
      </c>
      <c r="F853">
        <v>850</v>
      </c>
      <c r="G853" t="s">
        <v>1475</v>
      </c>
      <c r="H853" t="s">
        <v>1478</v>
      </c>
      <c r="I853" t="s">
        <v>1800</v>
      </c>
      <c r="K853" t="s">
        <v>204</v>
      </c>
      <c r="L853" t="s">
        <v>35</v>
      </c>
      <c r="M853" t="s">
        <v>36</v>
      </c>
      <c r="N853" s="8">
        <v>45722</v>
      </c>
      <c r="O853" s="8">
        <v>45828</v>
      </c>
      <c r="P853" s="8">
        <v>45828</v>
      </c>
      <c r="Q853" t="s">
        <v>47</v>
      </c>
      <c r="Y853" t="s">
        <v>57</v>
      </c>
      <c r="Z853" t="s">
        <v>57</v>
      </c>
      <c r="AB853" t="s">
        <v>1483</v>
      </c>
      <c r="AC853" t="s">
        <v>41</v>
      </c>
      <c r="AD853" t="s">
        <v>42</v>
      </c>
    </row>
    <row r="854" spans="3:30" x14ac:dyDescent="0.25">
      <c r="C854" s="32" t="s">
        <v>206</v>
      </c>
      <c r="D854" s="32" t="s">
        <v>72</v>
      </c>
      <c r="E854" s="32" t="s">
        <v>1474</v>
      </c>
      <c r="F854">
        <v>800</v>
      </c>
      <c r="G854" t="s">
        <v>1475</v>
      </c>
      <c r="H854" t="s">
        <v>1478</v>
      </c>
      <c r="I854" t="s">
        <v>1801</v>
      </c>
      <c r="K854" t="s">
        <v>204</v>
      </c>
      <c r="L854" t="s">
        <v>35</v>
      </c>
      <c r="M854" t="s">
        <v>36</v>
      </c>
      <c r="N854" s="8">
        <v>45722</v>
      </c>
      <c r="O854" s="8">
        <v>45828</v>
      </c>
      <c r="P854" s="8">
        <v>45828</v>
      </c>
      <c r="Q854" t="s">
        <v>47</v>
      </c>
      <c r="Y854" t="s">
        <v>57</v>
      </c>
      <c r="Z854" t="s">
        <v>57</v>
      </c>
      <c r="AB854" t="s">
        <v>1483</v>
      </c>
      <c r="AC854" t="s">
        <v>41</v>
      </c>
      <c r="AD854" t="s">
        <v>42</v>
      </c>
    </row>
    <row r="855" spans="3:30" x14ac:dyDescent="0.25">
      <c r="C855" s="32" t="s">
        <v>206</v>
      </c>
      <c r="D855" s="32" t="s">
        <v>72</v>
      </c>
      <c r="E855" s="32" t="s">
        <v>1474</v>
      </c>
      <c r="F855">
        <v>850</v>
      </c>
      <c r="G855" t="s">
        <v>1475</v>
      </c>
      <c r="H855" t="s">
        <v>1478</v>
      </c>
      <c r="I855" t="s">
        <v>1802</v>
      </c>
      <c r="K855" t="s">
        <v>204</v>
      </c>
      <c r="L855" t="s">
        <v>35</v>
      </c>
      <c r="M855" t="s">
        <v>36</v>
      </c>
      <c r="N855" s="8">
        <v>45722</v>
      </c>
      <c r="O855" s="8">
        <v>45842</v>
      </c>
      <c r="P855" s="8">
        <v>45842</v>
      </c>
      <c r="Q855" t="s">
        <v>127</v>
      </c>
      <c r="R855" t="s">
        <v>419</v>
      </c>
      <c r="S855" t="s">
        <v>1803</v>
      </c>
      <c r="U855" t="s">
        <v>111</v>
      </c>
      <c r="W855" t="s">
        <v>489</v>
      </c>
      <c r="Y855" t="s">
        <v>112</v>
      </c>
      <c r="Z855" t="s">
        <v>112</v>
      </c>
      <c r="AB855" t="s">
        <v>1510</v>
      </c>
      <c r="AC855" t="s">
        <v>41</v>
      </c>
      <c r="AD855" t="s">
        <v>42</v>
      </c>
    </row>
    <row r="856" spans="3:30" x14ac:dyDescent="0.25">
      <c r="C856" s="32" t="s">
        <v>206</v>
      </c>
      <c r="D856" s="32" t="s">
        <v>72</v>
      </c>
      <c r="E856" s="32" t="s">
        <v>1474</v>
      </c>
      <c r="F856">
        <v>800</v>
      </c>
      <c r="G856" t="s">
        <v>1475</v>
      </c>
      <c r="H856" t="s">
        <v>1478</v>
      </c>
      <c r="I856" t="s">
        <v>1804</v>
      </c>
      <c r="K856" t="s">
        <v>204</v>
      </c>
      <c r="L856" t="s">
        <v>35</v>
      </c>
      <c r="M856" t="s">
        <v>36</v>
      </c>
      <c r="N856" s="8">
        <v>45722</v>
      </c>
      <c r="O856" s="8">
        <v>45842</v>
      </c>
      <c r="P856" s="8">
        <v>45842</v>
      </c>
      <c r="Q856" t="s">
        <v>37</v>
      </c>
      <c r="R856" t="s">
        <v>419</v>
      </c>
      <c r="S856" t="s">
        <v>1803</v>
      </c>
      <c r="U856" t="s">
        <v>111</v>
      </c>
      <c r="W856" t="s">
        <v>489</v>
      </c>
      <c r="Y856" t="s">
        <v>112</v>
      </c>
      <c r="Z856" t="s">
        <v>112</v>
      </c>
      <c r="AB856" t="s">
        <v>1510</v>
      </c>
      <c r="AC856" t="s">
        <v>41</v>
      </c>
      <c r="AD856" t="s">
        <v>42</v>
      </c>
    </row>
    <row r="857" spans="3:30" x14ac:dyDescent="0.25">
      <c r="C857" s="32" t="s">
        <v>206</v>
      </c>
      <c r="D857" s="32" t="s">
        <v>72</v>
      </c>
      <c r="E857" s="32" t="s">
        <v>1474</v>
      </c>
      <c r="F857">
        <v>850</v>
      </c>
      <c r="G857" t="s">
        <v>1475</v>
      </c>
      <c r="H857" t="s">
        <v>1478</v>
      </c>
      <c r="I857" t="s">
        <v>1805</v>
      </c>
      <c r="K857" t="s">
        <v>204</v>
      </c>
      <c r="L857" t="s">
        <v>35</v>
      </c>
      <c r="M857" t="s">
        <v>36</v>
      </c>
      <c r="N857" s="8">
        <v>45722</v>
      </c>
      <c r="O857" s="8">
        <v>45828</v>
      </c>
      <c r="P857" s="8">
        <v>45828</v>
      </c>
      <c r="Q857" t="s">
        <v>47</v>
      </c>
      <c r="Y857" t="s">
        <v>57</v>
      </c>
      <c r="Z857" t="s">
        <v>57</v>
      </c>
      <c r="AB857" t="s">
        <v>1483</v>
      </c>
      <c r="AC857" t="s">
        <v>41</v>
      </c>
      <c r="AD857" t="s">
        <v>42</v>
      </c>
    </row>
    <row r="858" spans="3:30" x14ac:dyDescent="0.25">
      <c r="C858" s="32" t="s">
        <v>206</v>
      </c>
      <c r="D858" s="32" t="s">
        <v>72</v>
      </c>
      <c r="E858" s="32" t="s">
        <v>1474</v>
      </c>
      <c r="F858">
        <v>800</v>
      </c>
      <c r="G858" t="s">
        <v>1475</v>
      </c>
      <c r="H858" t="s">
        <v>1478</v>
      </c>
      <c r="I858" t="s">
        <v>1806</v>
      </c>
      <c r="K858" t="s">
        <v>204</v>
      </c>
      <c r="L858" t="s">
        <v>35</v>
      </c>
      <c r="M858" t="s">
        <v>36</v>
      </c>
      <c r="N858" s="8">
        <v>45722</v>
      </c>
      <c r="O858" s="8">
        <v>45828</v>
      </c>
      <c r="P858" s="8">
        <v>45828</v>
      </c>
      <c r="Q858" t="s">
        <v>47</v>
      </c>
      <c r="Y858" t="s">
        <v>57</v>
      </c>
      <c r="Z858" t="s">
        <v>57</v>
      </c>
      <c r="AB858" t="s">
        <v>1483</v>
      </c>
      <c r="AC858" t="s">
        <v>41</v>
      </c>
      <c r="AD858" t="s">
        <v>42</v>
      </c>
    </row>
    <row r="859" spans="3:30" x14ac:dyDescent="0.25">
      <c r="C859" s="32" t="s">
        <v>206</v>
      </c>
      <c r="D859" s="32" t="s">
        <v>72</v>
      </c>
      <c r="E859" s="32" t="s">
        <v>1474</v>
      </c>
      <c r="F859">
        <v>850</v>
      </c>
      <c r="G859" t="s">
        <v>1475</v>
      </c>
      <c r="H859" t="s">
        <v>1478</v>
      </c>
      <c r="I859" t="s">
        <v>1807</v>
      </c>
      <c r="K859" t="s">
        <v>204</v>
      </c>
      <c r="L859" t="s">
        <v>35</v>
      </c>
      <c r="M859" t="s">
        <v>36</v>
      </c>
      <c r="N859" s="8">
        <v>45722</v>
      </c>
      <c r="O859" s="8">
        <v>45835</v>
      </c>
      <c r="P859" s="8">
        <v>45835</v>
      </c>
      <c r="Q859" t="s">
        <v>47</v>
      </c>
      <c r="Y859" t="s">
        <v>111</v>
      </c>
      <c r="Z859" t="s">
        <v>111</v>
      </c>
      <c r="AB859" t="s">
        <v>1490</v>
      </c>
      <c r="AC859" t="s">
        <v>41</v>
      </c>
      <c r="AD859" t="s">
        <v>42</v>
      </c>
    </row>
    <row r="860" spans="3:30" x14ac:dyDescent="0.25">
      <c r="C860" s="32" t="s">
        <v>206</v>
      </c>
      <c r="D860" s="32" t="s">
        <v>72</v>
      </c>
      <c r="E860" s="32" t="s">
        <v>1474</v>
      </c>
      <c r="F860">
        <v>800</v>
      </c>
      <c r="G860" t="s">
        <v>1475</v>
      </c>
      <c r="H860" t="s">
        <v>1478</v>
      </c>
      <c r="I860" t="s">
        <v>1808</v>
      </c>
      <c r="K860" t="s">
        <v>204</v>
      </c>
      <c r="L860" t="s">
        <v>35</v>
      </c>
      <c r="M860" t="s">
        <v>36</v>
      </c>
      <c r="N860" s="8">
        <v>45722</v>
      </c>
      <c r="O860" s="8">
        <v>45835</v>
      </c>
      <c r="P860" s="8">
        <v>45835</v>
      </c>
      <c r="Q860" t="s">
        <v>47</v>
      </c>
      <c r="Y860" t="s">
        <v>111</v>
      </c>
      <c r="Z860" t="s">
        <v>111</v>
      </c>
      <c r="AB860" t="s">
        <v>1490</v>
      </c>
      <c r="AC860" t="s">
        <v>41</v>
      </c>
      <c r="AD860" t="s">
        <v>42</v>
      </c>
    </row>
    <row r="861" spans="3:30" x14ac:dyDescent="0.25">
      <c r="C861" s="32" t="s">
        <v>206</v>
      </c>
      <c r="D861" s="32" t="s">
        <v>72</v>
      </c>
      <c r="E861" s="32" t="s">
        <v>1474</v>
      </c>
      <c r="F861">
        <v>850</v>
      </c>
      <c r="G861" t="s">
        <v>1475</v>
      </c>
      <c r="H861" t="s">
        <v>1478</v>
      </c>
      <c r="I861" t="s">
        <v>1809</v>
      </c>
      <c r="K861" t="s">
        <v>204</v>
      </c>
      <c r="L861" t="s">
        <v>35</v>
      </c>
      <c r="M861" t="s">
        <v>36</v>
      </c>
      <c r="N861" s="8">
        <v>45722</v>
      </c>
      <c r="O861" s="8">
        <v>45828</v>
      </c>
      <c r="P861" s="8">
        <v>45828</v>
      </c>
      <c r="Q861" t="s">
        <v>127</v>
      </c>
      <c r="R861" t="s">
        <v>419</v>
      </c>
      <c r="S861" t="s">
        <v>1810</v>
      </c>
      <c r="T861" t="s">
        <v>1811</v>
      </c>
      <c r="U861" t="s">
        <v>87</v>
      </c>
      <c r="W861" t="s">
        <v>87</v>
      </c>
      <c r="Y861" t="s">
        <v>57</v>
      </c>
      <c r="Z861" t="s">
        <v>57</v>
      </c>
      <c r="AB861" t="s">
        <v>1528</v>
      </c>
      <c r="AC861" t="s">
        <v>41</v>
      </c>
      <c r="AD861" t="s">
        <v>42</v>
      </c>
    </row>
    <row r="862" spans="3:30" x14ac:dyDescent="0.25">
      <c r="C862" s="32" t="s">
        <v>206</v>
      </c>
      <c r="D862" s="32" t="s">
        <v>72</v>
      </c>
      <c r="E862" s="32" t="s">
        <v>1474</v>
      </c>
      <c r="F862">
        <v>800</v>
      </c>
      <c r="G862" t="s">
        <v>1475</v>
      </c>
      <c r="H862" t="s">
        <v>1478</v>
      </c>
      <c r="I862" t="s">
        <v>1812</v>
      </c>
      <c r="K862" t="s">
        <v>204</v>
      </c>
      <c r="L862" t="s">
        <v>35</v>
      </c>
      <c r="M862" t="s">
        <v>36</v>
      </c>
      <c r="N862" s="8">
        <v>45722</v>
      </c>
      <c r="O862" s="8">
        <v>45828</v>
      </c>
      <c r="P862" s="8">
        <v>45828</v>
      </c>
      <c r="Q862" t="s">
        <v>37</v>
      </c>
      <c r="R862" t="s">
        <v>419</v>
      </c>
      <c r="S862" t="s">
        <v>1810</v>
      </c>
      <c r="T862" t="s">
        <v>1813</v>
      </c>
      <c r="U862" t="s">
        <v>87</v>
      </c>
      <c r="W862" t="s">
        <v>87</v>
      </c>
      <c r="Y862" t="s">
        <v>57</v>
      </c>
      <c r="Z862" t="s">
        <v>57</v>
      </c>
      <c r="AB862" t="s">
        <v>1528</v>
      </c>
      <c r="AC862" t="s">
        <v>41</v>
      </c>
      <c r="AD862" t="s">
        <v>42</v>
      </c>
    </row>
    <row r="863" spans="3:30" x14ac:dyDescent="0.25">
      <c r="C863" s="32" t="s">
        <v>206</v>
      </c>
      <c r="D863" s="32" t="s">
        <v>72</v>
      </c>
      <c r="E863" s="32" t="s">
        <v>1474</v>
      </c>
      <c r="F863">
        <v>850</v>
      </c>
      <c r="G863" t="s">
        <v>1475</v>
      </c>
      <c r="H863" t="s">
        <v>1478</v>
      </c>
      <c r="I863" t="s">
        <v>1814</v>
      </c>
      <c r="K863" t="s">
        <v>204</v>
      </c>
      <c r="L863" t="s">
        <v>35</v>
      </c>
      <c r="M863" t="s">
        <v>36</v>
      </c>
      <c r="N863" s="8">
        <v>45722</v>
      </c>
      <c r="O863" s="8"/>
      <c r="P863" s="8"/>
      <c r="Q863" t="s">
        <v>47</v>
      </c>
      <c r="AC863" t="s">
        <v>41</v>
      </c>
      <c r="AD863" t="s">
        <v>42</v>
      </c>
    </row>
    <row r="864" spans="3:30" x14ac:dyDescent="0.25">
      <c r="C864" s="32" t="s">
        <v>206</v>
      </c>
      <c r="D864" s="32" t="s">
        <v>72</v>
      </c>
      <c r="E864" s="32" t="s">
        <v>1474</v>
      </c>
      <c r="F864">
        <v>800</v>
      </c>
      <c r="G864" t="s">
        <v>1475</v>
      </c>
      <c r="H864" t="s">
        <v>1478</v>
      </c>
      <c r="I864" t="s">
        <v>1815</v>
      </c>
      <c r="K864" t="s">
        <v>204</v>
      </c>
      <c r="L864" t="s">
        <v>35</v>
      </c>
      <c r="M864" t="s">
        <v>36</v>
      </c>
      <c r="N864" s="8">
        <v>45722</v>
      </c>
      <c r="O864" s="8"/>
      <c r="P864" s="8"/>
      <c r="Q864" t="s">
        <v>47</v>
      </c>
      <c r="AC864" t="s">
        <v>41</v>
      </c>
      <c r="AD864" t="s">
        <v>42</v>
      </c>
    </row>
    <row r="865" spans="3:30" x14ac:dyDescent="0.25">
      <c r="C865" s="32" t="s">
        <v>206</v>
      </c>
      <c r="D865" s="32" t="s">
        <v>72</v>
      </c>
      <c r="E865" s="32" t="s">
        <v>1474</v>
      </c>
      <c r="F865">
        <v>850</v>
      </c>
      <c r="G865" t="s">
        <v>1475</v>
      </c>
      <c r="H865" t="s">
        <v>1478</v>
      </c>
      <c r="I865" t="s">
        <v>1816</v>
      </c>
      <c r="K865" t="s">
        <v>204</v>
      </c>
      <c r="L865" t="s">
        <v>35</v>
      </c>
      <c r="M865" t="s">
        <v>36</v>
      </c>
      <c r="N865" s="8">
        <v>45722</v>
      </c>
      <c r="O865" s="8">
        <v>45835</v>
      </c>
      <c r="P865" s="8">
        <v>45835</v>
      </c>
      <c r="Q865" t="s">
        <v>47</v>
      </c>
      <c r="Y865" t="s">
        <v>111</v>
      </c>
      <c r="Z865" t="s">
        <v>111</v>
      </c>
      <c r="AB865" t="s">
        <v>1490</v>
      </c>
      <c r="AC865" t="s">
        <v>41</v>
      </c>
      <c r="AD865" t="s">
        <v>42</v>
      </c>
    </row>
    <row r="866" spans="3:30" x14ac:dyDescent="0.25">
      <c r="C866" s="32" t="s">
        <v>206</v>
      </c>
      <c r="D866" s="32" t="s">
        <v>72</v>
      </c>
      <c r="E866" s="32" t="s">
        <v>1474</v>
      </c>
      <c r="F866">
        <v>800</v>
      </c>
      <c r="G866" t="s">
        <v>1475</v>
      </c>
      <c r="H866" t="s">
        <v>1478</v>
      </c>
      <c r="I866" t="s">
        <v>1817</v>
      </c>
      <c r="K866" t="s">
        <v>204</v>
      </c>
      <c r="L866" t="s">
        <v>35</v>
      </c>
      <c r="M866" t="s">
        <v>36</v>
      </c>
      <c r="N866" s="8">
        <v>45722</v>
      </c>
      <c r="O866" s="8">
        <v>45835</v>
      </c>
      <c r="P866" s="8">
        <v>45835</v>
      </c>
      <c r="Q866" t="s">
        <v>47</v>
      </c>
      <c r="Y866" t="s">
        <v>111</v>
      </c>
      <c r="Z866" t="s">
        <v>111</v>
      </c>
      <c r="AB866" t="s">
        <v>1490</v>
      </c>
      <c r="AC866" t="s">
        <v>41</v>
      </c>
      <c r="AD866" t="s">
        <v>42</v>
      </c>
    </row>
    <row r="867" spans="3:30" x14ac:dyDescent="0.25">
      <c r="C867" s="32" t="s">
        <v>206</v>
      </c>
      <c r="D867" s="32" t="s">
        <v>72</v>
      </c>
      <c r="E867" s="32" t="s">
        <v>1474</v>
      </c>
      <c r="F867">
        <v>850</v>
      </c>
      <c r="G867" t="s">
        <v>1475</v>
      </c>
      <c r="H867" t="s">
        <v>1478</v>
      </c>
      <c r="I867" t="s">
        <v>1818</v>
      </c>
      <c r="K867" t="s">
        <v>204</v>
      </c>
      <c r="L867" t="s">
        <v>35</v>
      </c>
      <c r="M867" t="s">
        <v>36</v>
      </c>
      <c r="N867" s="8">
        <v>45722</v>
      </c>
      <c r="O867" s="8">
        <v>45842</v>
      </c>
      <c r="P867" s="8">
        <v>45842</v>
      </c>
      <c r="Q867" t="s">
        <v>47</v>
      </c>
      <c r="T867" t="s">
        <v>1819</v>
      </c>
      <c r="Y867" t="s">
        <v>112</v>
      </c>
      <c r="Z867" t="s">
        <v>112</v>
      </c>
      <c r="AB867" t="s">
        <v>1724</v>
      </c>
      <c r="AC867" t="s">
        <v>41</v>
      </c>
      <c r="AD867" t="s">
        <v>42</v>
      </c>
    </row>
    <row r="868" spans="3:30" x14ac:dyDescent="0.25">
      <c r="C868" s="32" t="s">
        <v>206</v>
      </c>
      <c r="D868" s="32" t="s">
        <v>72</v>
      </c>
      <c r="E868" s="32" t="s">
        <v>1474</v>
      </c>
      <c r="F868">
        <v>800</v>
      </c>
      <c r="G868" t="s">
        <v>1475</v>
      </c>
      <c r="H868" t="s">
        <v>1478</v>
      </c>
      <c r="I868" t="s">
        <v>1820</v>
      </c>
      <c r="K868" t="s">
        <v>204</v>
      </c>
      <c r="L868" t="s">
        <v>35</v>
      </c>
      <c r="M868" t="s">
        <v>36</v>
      </c>
      <c r="N868" s="8">
        <v>45722</v>
      </c>
      <c r="O868" s="8">
        <v>45842</v>
      </c>
      <c r="P868" s="8">
        <v>45842</v>
      </c>
      <c r="Q868" t="s">
        <v>47</v>
      </c>
      <c r="Y868" t="s">
        <v>112</v>
      </c>
      <c r="Z868" t="s">
        <v>112</v>
      </c>
      <c r="AB868" t="s">
        <v>1724</v>
      </c>
      <c r="AC868" t="s">
        <v>41</v>
      </c>
      <c r="AD868" t="s">
        <v>42</v>
      </c>
    </row>
    <row r="869" spans="3:30" x14ac:dyDescent="0.25">
      <c r="C869" s="32" t="s">
        <v>206</v>
      </c>
      <c r="D869" s="32" t="s">
        <v>72</v>
      </c>
      <c r="E869" s="32" t="s">
        <v>1474</v>
      </c>
      <c r="F869">
        <v>850</v>
      </c>
      <c r="G869" t="s">
        <v>1475</v>
      </c>
      <c r="H869" t="s">
        <v>1478</v>
      </c>
      <c r="I869" t="s">
        <v>1821</v>
      </c>
      <c r="K869" t="s">
        <v>204</v>
      </c>
      <c r="L869" t="s">
        <v>35</v>
      </c>
      <c r="M869" t="s">
        <v>36</v>
      </c>
      <c r="N869" s="8">
        <v>45722</v>
      </c>
      <c r="O869" s="8"/>
      <c r="P869" s="8"/>
      <c r="Q869" t="s">
        <v>47</v>
      </c>
      <c r="AC869" t="s">
        <v>41</v>
      </c>
      <c r="AD869" t="s">
        <v>42</v>
      </c>
    </row>
    <row r="870" spans="3:30" x14ac:dyDescent="0.25">
      <c r="C870" s="32" t="s">
        <v>206</v>
      </c>
      <c r="D870" s="32" t="s">
        <v>72</v>
      </c>
      <c r="E870" s="32" t="s">
        <v>1474</v>
      </c>
      <c r="F870">
        <v>800</v>
      </c>
      <c r="G870" t="s">
        <v>1475</v>
      </c>
      <c r="H870" t="s">
        <v>1478</v>
      </c>
      <c r="I870" t="s">
        <v>1822</v>
      </c>
      <c r="K870" t="s">
        <v>204</v>
      </c>
      <c r="L870" t="s">
        <v>35</v>
      </c>
      <c r="M870" t="s">
        <v>36</v>
      </c>
      <c r="N870" s="8">
        <v>45722</v>
      </c>
      <c r="O870" s="8"/>
      <c r="P870" s="8"/>
      <c r="Q870" t="s">
        <v>47</v>
      </c>
      <c r="AC870" t="s">
        <v>41</v>
      </c>
      <c r="AD870" t="s">
        <v>42</v>
      </c>
    </row>
    <row r="871" spans="3:30" x14ac:dyDescent="0.25">
      <c r="C871" s="32" t="s">
        <v>206</v>
      </c>
      <c r="D871" s="32" t="s">
        <v>72</v>
      </c>
      <c r="E871" s="32" t="s">
        <v>1474</v>
      </c>
      <c r="F871">
        <v>850</v>
      </c>
      <c r="G871" t="s">
        <v>1475</v>
      </c>
      <c r="H871" t="s">
        <v>1478</v>
      </c>
      <c r="I871" t="s">
        <v>1823</v>
      </c>
      <c r="K871" t="s">
        <v>204</v>
      </c>
      <c r="L871" t="s">
        <v>35</v>
      </c>
      <c r="M871" t="s">
        <v>36</v>
      </c>
      <c r="N871" s="8">
        <v>45722</v>
      </c>
      <c r="O871" s="8">
        <v>45828</v>
      </c>
      <c r="P871" s="8">
        <v>45828</v>
      </c>
      <c r="Q871" t="s">
        <v>47</v>
      </c>
      <c r="Y871" t="s">
        <v>57</v>
      </c>
      <c r="Z871" t="s">
        <v>57</v>
      </c>
      <c r="AB871" t="s">
        <v>1483</v>
      </c>
      <c r="AC871" t="s">
        <v>41</v>
      </c>
      <c r="AD871" t="s">
        <v>42</v>
      </c>
    </row>
    <row r="872" spans="3:30" x14ac:dyDescent="0.25">
      <c r="C872" s="32" t="s">
        <v>206</v>
      </c>
      <c r="D872" s="32" t="s">
        <v>72</v>
      </c>
      <c r="E872" s="32" t="s">
        <v>1474</v>
      </c>
      <c r="F872">
        <v>800</v>
      </c>
      <c r="G872" t="s">
        <v>1475</v>
      </c>
      <c r="H872" t="s">
        <v>1478</v>
      </c>
      <c r="I872" t="s">
        <v>1824</v>
      </c>
      <c r="K872" t="s">
        <v>204</v>
      </c>
      <c r="L872" t="s">
        <v>35</v>
      </c>
      <c r="M872" t="s">
        <v>36</v>
      </c>
      <c r="N872" s="8">
        <v>45722</v>
      </c>
      <c r="O872" s="8">
        <v>45828</v>
      </c>
      <c r="P872" s="8">
        <v>45828</v>
      </c>
      <c r="Q872" t="s">
        <v>47</v>
      </c>
      <c r="Y872" t="s">
        <v>57</v>
      </c>
      <c r="Z872" t="s">
        <v>57</v>
      </c>
      <c r="AB872" t="s">
        <v>1483</v>
      </c>
      <c r="AC872" t="s">
        <v>41</v>
      </c>
      <c r="AD872" t="s">
        <v>42</v>
      </c>
    </row>
    <row r="873" spans="3:30" x14ac:dyDescent="0.25">
      <c r="C873" s="32" t="s">
        <v>206</v>
      </c>
      <c r="D873" s="32" t="s">
        <v>72</v>
      </c>
      <c r="E873" s="32" t="s">
        <v>1474</v>
      </c>
      <c r="F873">
        <v>850</v>
      </c>
      <c r="G873" t="s">
        <v>1475</v>
      </c>
      <c r="H873" t="s">
        <v>1478</v>
      </c>
      <c r="I873" t="s">
        <v>1825</v>
      </c>
      <c r="K873" t="s">
        <v>204</v>
      </c>
      <c r="L873" t="s">
        <v>35</v>
      </c>
      <c r="M873" t="s">
        <v>36</v>
      </c>
      <c r="N873" s="8">
        <v>45722</v>
      </c>
      <c r="O873" s="8">
        <v>45814</v>
      </c>
      <c r="P873" s="8">
        <v>45814</v>
      </c>
      <c r="Q873" t="s">
        <v>127</v>
      </c>
      <c r="R873" t="s">
        <v>419</v>
      </c>
      <c r="S873" t="s">
        <v>1826</v>
      </c>
      <c r="T873" t="s">
        <v>1827</v>
      </c>
      <c r="U873" t="s">
        <v>312</v>
      </c>
      <c r="W873" t="s">
        <v>460</v>
      </c>
      <c r="Y873" t="s">
        <v>86</v>
      </c>
      <c r="Z873" t="s">
        <v>86</v>
      </c>
      <c r="AB873" t="s">
        <v>1724</v>
      </c>
      <c r="AC873" t="s">
        <v>41</v>
      </c>
      <c r="AD873" t="s">
        <v>42</v>
      </c>
    </row>
    <row r="874" spans="3:30" x14ac:dyDescent="0.25">
      <c r="C874" s="32" t="s">
        <v>206</v>
      </c>
      <c r="D874" s="32" t="s">
        <v>72</v>
      </c>
      <c r="E874" s="32" t="s">
        <v>1474</v>
      </c>
      <c r="F874">
        <v>800</v>
      </c>
      <c r="G874" t="s">
        <v>1475</v>
      </c>
      <c r="H874" t="s">
        <v>1478</v>
      </c>
      <c r="I874" t="s">
        <v>1828</v>
      </c>
      <c r="K874" t="s">
        <v>204</v>
      </c>
      <c r="L874" t="s">
        <v>35</v>
      </c>
      <c r="M874" t="s">
        <v>36</v>
      </c>
      <c r="N874" s="8">
        <v>45722</v>
      </c>
      <c r="O874" s="8">
        <v>45814</v>
      </c>
      <c r="P874" s="8">
        <v>45814</v>
      </c>
      <c r="Q874" t="s">
        <v>37</v>
      </c>
      <c r="R874" t="s">
        <v>419</v>
      </c>
      <c r="S874" t="s">
        <v>1829</v>
      </c>
      <c r="T874" t="s">
        <v>1830</v>
      </c>
      <c r="U874" t="s">
        <v>312</v>
      </c>
      <c r="W874" t="s">
        <v>460</v>
      </c>
      <c r="Y874" t="s">
        <v>86</v>
      </c>
      <c r="Z874" t="s">
        <v>86</v>
      </c>
      <c r="AB874" t="s">
        <v>1724</v>
      </c>
      <c r="AC874" t="s">
        <v>41</v>
      </c>
      <c r="AD874" t="s">
        <v>42</v>
      </c>
    </row>
    <row r="875" spans="3:30" x14ac:dyDescent="0.25">
      <c r="C875" s="32" t="s">
        <v>206</v>
      </c>
      <c r="D875" s="32" t="s">
        <v>72</v>
      </c>
      <c r="E875" s="32" t="s">
        <v>1474</v>
      </c>
      <c r="F875">
        <v>850</v>
      </c>
      <c r="G875" t="s">
        <v>1475</v>
      </c>
      <c r="H875" t="s">
        <v>1478</v>
      </c>
      <c r="I875" t="s">
        <v>1831</v>
      </c>
      <c r="K875" t="s">
        <v>204</v>
      </c>
      <c r="L875" t="s">
        <v>35</v>
      </c>
      <c r="M875" t="s">
        <v>36</v>
      </c>
      <c r="N875" s="8">
        <v>45722</v>
      </c>
      <c r="O875" s="8">
        <v>45842</v>
      </c>
      <c r="P875" s="8">
        <v>45842</v>
      </c>
      <c r="Q875" t="s">
        <v>47</v>
      </c>
      <c r="Y875" t="s">
        <v>112</v>
      </c>
      <c r="Z875" t="s">
        <v>112</v>
      </c>
      <c r="AB875" t="s">
        <v>1490</v>
      </c>
      <c r="AC875" t="s">
        <v>41</v>
      </c>
      <c r="AD875" t="s">
        <v>42</v>
      </c>
    </row>
    <row r="876" spans="3:30" x14ac:dyDescent="0.25">
      <c r="C876" s="32" t="s">
        <v>206</v>
      </c>
      <c r="D876" s="32" t="s">
        <v>72</v>
      </c>
      <c r="E876" s="32" t="s">
        <v>1474</v>
      </c>
      <c r="F876">
        <v>800</v>
      </c>
      <c r="G876" t="s">
        <v>1475</v>
      </c>
      <c r="H876" t="s">
        <v>1478</v>
      </c>
      <c r="I876" t="s">
        <v>1832</v>
      </c>
      <c r="K876" t="s">
        <v>204</v>
      </c>
      <c r="L876" t="s">
        <v>35</v>
      </c>
      <c r="M876" t="s">
        <v>36</v>
      </c>
      <c r="N876" s="8">
        <v>45722</v>
      </c>
      <c r="O876" s="8">
        <v>45842</v>
      </c>
      <c r="P876" s="8">
        <v>45842</v>
      </c>
      <c r="Q876" t="s">
        <v>47</v>
      </c>
      <c r="Y876" t="s">
        <v>112</v>
      </c>
      <c r="Z876" t="s">
        <v>112</v>
      </c>
      <c r="AB876" t="s">
        <v>1603</v>
      </c>
      <c r="AC876" t="s">
        <v>41</v>
      </c>
      <c r="AD876" t="s">
        <v>42</v>
      </c>
    </row>
    <row r="877" spans="3:30" x14ac:dyDescent="0.25">
      <c r="C877" s="32" t="s">
        <v>206</v>
      </c>
      <c r="D877" s="32" t="s">
        <v>72</v>
      </c>
      <c r="E877" s="32" t="s">
        <v>1474</v>
      </c>
      <c r="F877">
        <v>850</v>
      </c>
      <c r="G877" t="s">
        <v>1475</v>
      </c>
      <c r="H877" t="s">
        <v>1478</v>
      </c>
      <c r="I877" t="s">
        <v>1833</v>
      </c>
      <c r="K877" t="s">
        <v>204</v>
      </c>
      <c r="L877" t="s">
        <v>35</v>
      </c>
      <c r="M877" t="s">
        <v>36</v>
      </c>
      <c r="N877" s="8">
        <v>45722</v>
      </c>
      <c r="O877" s="8">
        <v>45814</v>
      </c>
      <c r="P877" s="8">
        <v>45814</v>
      </c>
      <c r="Q877" t="s">
        <v>127</v>
      </c>
      <c r="R877" t="s">
        <v>419</v>
      </c>
      <c r="S877" t="s">
        <v>1834</v>
      </c>
      <c r="T877" t="s">
        <v>1835</v>
      </c>
      <c r="U877" t="s">
        <v>488</v>
      </c>
      <c r="W877" t="s">
        <v>86</v>
      </c>
      <c r="Y877" t="s">
        <v>86</v>
      </c>
      <c r="Z877" t="s">
        <v>86</v>
      </c>
      <c r="AB877" t="s">
        <v>1528</v>
      </c>
      <c r="AC877" t="s">
        <v>41</v>
      </c>
      <c r="AD877" t="s">
        <v>42</v>
      </c>
    </row>
    <row r="878" spans="3:30" x14ac:dyDescent="0.25">
      <c r="C878" s="32" t="s">
        <v>206</v>
      </c>
      <c r="D878" s="32" t="s">
        <v>72</v>
      </c>
      <c r="E878" s="32" t="s">
        <v>1474</v>
      </c>
      <c r="F878">
        <v>800</v>
      </c>
      <c r="G878" t="s">
        <v>1475</v>
      </c>
      <c r="H878" t="s">
        <v>1478</v>
      </c>
      <c r="I878" t="s">
        <v>1836</v>
      </c>
      <c r="K878" t="s">
        <v>204</v>
      </c>
      <c r="L878" t="s">
        <v>35</v>
      </c>
      <c r="M878" t="s">
        <v>36</v>
      </c>
      <c r="N878" s="8">
        <v>45722</v>
      </c>
      <c r="O878" s="8">
        <v>45814</v>
      </c>
      <c r="P878" s="8">
        <v>45814</v>
      </c>
      <c r="Q878" t="s">
        <v>37</v>
      </c>
      <c r="R878" t="s">
        <v>419</v>
      </c>
      <c r="S878" t="s">
        <v>1837</v>
      </c>
      <c r="T878" t="s">
        <v>1838</v>
      </c>
      <c r="U878" t="s">
        <v>488</v>
      </c>
      <c r="W878" t="s">
        <v>86</v>
      </c>
      <c r="Y878" t="s">
        <v>86</v>
      </c>
      <c r="Z878" t="s">
        <v>86</v>
      </c>
      <c r="AB878" t="s">
        <v>1528</v>
      </c>
      <c r="AC878" t="s">
        <v>41</v>
      </c>
      <c r="AD878" t="s">
        <v>42</v>
      </c>
    </row>
    <row r="879" spans="3:30" x14ac:dyDescent="0.25">
      <c r="C879" s="32" t="s">
        <v>206</v>
      </c>
      <c r="D879" s="32" t="s">
        <v>72</v>
      </c>
      <c r="E879" s="32" t="s">
        <v>1474</v>
      </c>
      <c r="F879">
        <v>850</v>
      </c>
      <c r="G879" t="s">
        <v>1475</v>
      </c>
      <c r="H879" t="s">
        <v>1478</v>
      </c>
      <c r="I879" t="s">
        <v>1839</v>
      </c>
      <c r="K879" t="s">
        <v>204</v>
      </c>
      <c r="L879" t="s">
        <v>35</v>
      </c>
      <c r="M879" t="s">
        <v>36</v>
      </c>
      <c r="N879" s="8">
        <v>45722</v>
      </c>
      <c r="O879" s="8">
        <v>45870</v>
      </c>
      <c r="P879" s="8">
        <v>45870</v>
      </c>
      <c r="Q879" t="s">
        <v>47</v>
      </c>
      <c r="Y879" t="s">
        <v>477</v>
      </c>
      <c r="Z879" t="s">
        <v>477</v>
      </c>
      <c r="AB879" t="s">
        <v>1629</v>
      </c>
      <c r="AC879" t="s">
        <v>41</v>
      </c>
      <c r="AD879" t="s">
        <v>42</v>
      </c>
    </row>
    <row r="880" spans="3:30" x14ac:dyDescent="0.25">
      <c r="C880" s="32" t="s">
        <v>206</v>
      </c>
      <c r="D880" s="32" t="s">
        <v>72</v>
      </c>
      <c r="E880" s="32" t="s">
        <v>1474</v>
      </c>
      <c r="F880">
        <v>800</v>
      </c>
      <c r="G880" t="s">
        <v>1475</v>
      </c>
      <c r="H880" t="s">
        <v>1478</v>
      </c>
      <c r="I880" t="s">
        <v>1840</v>
      </c>
      <c r="K880" t="s">
        <v>204</v>
      </c>
      <c r="L880" t="s">
        <v>35</v>
      </c>
      <c r="M880" t="s">
        <v>36</v>
      </c>
      <c r="N880" s="8">
        <v>45722</v>
      </c>
      <c r="O880" s="8">
        <v>45870</v>
      </c>
      <c r="P880" s="8">
        <v>45870</v>
      </c>
      <c r="Q880" t="s">
        <v>47</v>
      </c>
      <c r="Y880" t="s">
        <v>477</v>
      </c>
      <c r="Z880" t="s">
        <v>477</v>
      </c>
      <c r="AB880" t="s">
        <v>1629</v>
      </c>
      <c r="AC880" t="s">
        <v>41</v>
      </c>
      <c r="AD880" t="s">
        <v>42</v>
      </c>
    </row>
    <row r="881" spans="3:30" x14ac:dyDescent="0.25">
      <c r="C881" s="32" t="s">
        <v>206</v>
      </c>
      <c r="D881" s="32" t="s">
        <v>72</v>
      </c>
      <c r="E881" s="32" t="s">
        <v>1474</v>
      </c>
      <c r="F881">
        <v>850</v>
      </c>
      <c r="G881" t="s">
        <v>1475</v>
      </c>
      <c r="H881" t="s">
        <v>1478</v>
      </c>
      <c r="I881" t="s">
        <v>1841</v>
      </c>
      <c r="K881" t="s">
        <v>204</v>
      </c>
      <c r="L881" t="s">
        <v>35</v>
      </c>
      <c r="M881" t="s">
        <v>36</v>
      </c>
      <c r="N881" s="8">
        <v>45722</v>
      </c>
      <c r="O881" s="8">
        <v>45877</v>
      </c>
      <c r="P881" s="8">
        <v>45877</v>
      </c>
      <c r="Q881" t="s">
        <v>47</v>
      </c>
      <c r="Y881" t="s">
        <v>504</v>
      </c>
      <c r="Z881" t="s">
        <v>504</v>
      </c>
      <c r="AB881" t="s">
        <v>1498</v>
      </c>
      <c r="AC881" t="s">
        <v>41</v>
      </c>
      <c r="AD881" t="s">
        <v>42</v>
      </c>
    </row>
    <row r="882" spans="3:30" x14ac:dyDescent="0.25">
      <c r="C882" s="32" t="s">
        <v>206</v>
      </c>
      <c r="D882" s="32" t="s">
        <v>72</v>
      </c>
      <c r="E882" s="32" t="s">
        <v>1474</v>
      </c>
      <c r="F882">
        <v>800</v>
      </c>
      <c r="G882" t="s">
        <v>1475</v>
      </c>
      <c r="H882" t="s">
        <v>1478</v>
      </c>
      <c r="I882" t="s">
        <v>1842</v>
      </c>
      <c r="K882" t="s">
        <v>204</v>
      </c>
      <c r="L882" t="s">
        <v>35</v>
      </c>
      <c r="M882" t="s">
        <v>36</v>
      </c>
      <c r="N882" s="8">
        <v>45722</v>
      </c>
      <c r="O882" s="8">
        <v>45877</v>
      </c>
      <c r="P882" s="8">
        <v>45877</v>
      </c>
      <c r="Q882" t="s">
        <v>47</v>
      </c>
      <c r="Y882" t="s">
        <v>504</v>
      </c>
      <c r="Z882" t="s">
        <v>504</v>
      </c>
      <c r="AB882" t="s">
        <v>1498</v>
      </c>
      <c r="AC882" t="s">
        <v>41</v>
      </c>
      <c r="AD882" t="s">
        <v>42</v>
      </c>
    </row>
    <row r="883" spans="3:30" x14ac:dyDescent="0.25">
      <c r="C883" s="32" t="s">
        <v>206</v>
      </c>
      <c r="D883" s="32" t="s">
        <v>72</v>
      </c>
      <c r="E883" s="32" t="s">
        <v>1474</v>
      </c>
      <c r="F883">
        <v>850</v>
      </c>
      <c r="G883" t="s">
        <v>1475</v>
      </c>
      <c r="H883" t="s">
        <v>1478</v>
      </c>
      <c r="I883" t="s">
        <v>1843</v>
      </c>
      <c r="K883" t="s">
        <v>204</v>
      </c>
      <c r="L883" t="s">
        <v>35</v>
      </c>
      <c r="M883" t="s">
        <v>36</v>
      </c>
      <c r="N883" s="8">
        <v>45722</v>
      </c>
      <c r="O883" s="8">
        <v>45828</v>
      </c>
      <c r="P883" s="8">
        <v>45828</v>
      </c>
      <c r="Q883" t="s">
        <v>127</v>
      </c>
      <c r="R883" t="s">
        <v>419</v>
      </c>
      <c r="S883" t="s">
        <v>1844</v>
      </c>
      <c r="T883" t="s">
        <v>1845</v>
      </c>
      <c r="U883" t="s">
        <v>87</v>
      </c>
      <c r="W883" t="s">
        <v>489</v>
      </c>
      <c r="Y883" t="s">
        <v>57</v>
      </c>
      <c r="Z883" t="s">
        <v>57</v>
      </c>
      <c r="AB883" t="s">
        <v>1483</v>
      </c>
      <c r="AC883" t="s">
        <v>41</v>
      </c>
      <c r="AD883" t="s">
        <v>42</v>
      </c>
    </row>
    <row r="884" spans="3:30" x14ac:dyDescent="0.25">
      <c r="C884" s="32" t="s">
        <v>206</v>
      </c>
      <c r="D884" s="32" t="s">
        <v>72</v>
      </c>
      <c r="E884" s="32" t="s">
        <v>1474</v>
      </c>
      <c r="F884">
        <v>800</v>
      </c>
      <c r="G884" t="s">
        <v>1475</v>
      </c>
      <c r="H884" t="s">
        <v>1478</v>
      </c>
      <c r="I884" t="s">
        <v>1846</v>
      </c>
      <c r="K884" t="s">
        <v>204</v>
      </c>
      <c r="L884" t="s">
        <v>35</v>
      </c>
      <c r="M884" t="s">
        <v>36</v>
      </c>
      <c r="N884" s="8">
        <v>45722</v>
      </c>
      <c r="O884" s="8">
        <v>45828</v>
      </c>
      <c r="P884" s="8">
        <v>45828</v>
      </c>
      <c r="Q884" t="s">
        <v>37</v>
      </c>
      <c r="R884" t="s">
        <v>419</v>
      </c>
      <c r="S884" t="s">
        <v>1847</v>
      </c>
      <c r="T884" t="s">
        <v>1848</v>
      </c>
      <c r="U884" t="s">
        <v>87</v>
      </c>
      <c r="W884" t="s">
        <v>489</v>
      </c>
      <c r="Y884" t="s">
        <v>57</v>
      </c>
      <c r="Z884" t="s">
        <v>57</v>
      </c>
      <c r="AB884" t="s">
        <v>1483</v>
      </c>
      <c r="AC884" t="s">
        <v>41</v>
      </c>
      <c r="AD884" t="s">
        <v>42</v>
      </c>
    </row>
    <row r="885" spans="3:30" x14ac:dyDescent="0.25">
      <c r="C885" s="32" t="s">
        <v>206</v>
      </c>
      <c r="D885" s="32" t="s">
        <v>72</v>
      </c>
      <c r="E885" s="32" t="s">
        <v>1474</v>
      </c>
      <c r="F885">
        <v>850</v>
      </c>
      <c r="G885" t="s">
        <v>1475</v>
      </c>
      <c r="H885" t="s">
        <v>1478</v>
      </c>
      <c r="I885" t="s">
        <v>1849</v>
      </c>
      <c r="K885" t="s">
        <v>204</v>
      </c>
      <c r="L885" t="s">
        <v>35</v>
      </c>
      <c r="M885" t="s">
        <v>36</v>
      </c>
      <c r="N885" s="8">
        <v>45722</v>
      </c>
      <c r="O885" s="8">
        <v>45863</v>
      </c>
      <c r="P885" s="8">
        <v>45863</v>
      </c>
      <c r="Q885" t="s">
        <v>47</v>
      </c>
      <c r="Y885" t="s">
        <v>475</v>
      </c>
      <c r="Z885" t="s">
        <v>475</v>
      </c>
      <c r="AB885" t="s">
        <v>1771</v>
      </c>
      <c r="AC885" t="s">
        <v>41</v>
      </c>
      <c r="AD885" t="s">
        <v>42</v>
      </c>
    </row>
    <row r="886" spans="3:30" x14ac:dyDescent="0.25">
      <c r="C886" s="32" t="s">
        <v>206</v>
      </c>
      <c r="D886" s="32" t="s">
        <v>72</v>
      </c>
      <c r="E886" s="32" t="s">
        <v>1474</v>
      </c>
      <c r="F886">
        <v>800</v>
      </c>
      <c r="G886" t="s">
        <v>1475</v>
      </c>
      <c r="H886" t="s">
        <v>1478</v>
      </c>
      <c r="I886" t="s">
        <v>1850</v>
      </c>
      <c r="K886" t="s">
        <v>204</v>
      </c>
      <c r="L886" t="s">
        <v>35</v>
      </c>
      <c r="M886" t="s">
        <v>36</v>
      </c>
      <c r="N886" s="8">
        <v>45722</v>
      </c>
      <c r="O886" s="8"/>
      <c r="P886" s="8"/>
      <c r="Q886" t="s">
        <v>47</v>
      </c>
      <c r="AC886" t="s">
        <v>41</v>
      </c>
      <c r="AD886" t="s">
        <v>42</v>
      </c>
    </row>
    <row r="887" spans="3:30" x14ac:dyDescent="0.25">
      <c r="C887" s="32" t="s">
        <v>206</v>
      </c>
      <c r="D887" s="32" t="s">
        <v>72</v>
      </c>
      <c r="E887" s="32" t="s">
        <v>1474</v>
      </c>
      <c r="F887">
        <v>850</v>
      </c>
      <c r="G887" t="s">
        <v>1475</v>
      </c>
      <c r="H887" t="s">
        <v>1478</v>
      </c>
      <c r="I887" t="s">
        <v>1851</v>
      </c>
      <c r="K887" t="s">
        <v>204</v>
      </c>
      <c r="L887" t="s">
        <v>35</v>
      </c>
      <c r="M887" t="s">
        <v>36</v>
      </c>
      <c r="N887" s="8">
        <v>45722</v>
      </c>
      <c r="O887" s="8">
        <v>45828</v>
      </c>
      <c r="P887" s="8">
        <v>45828</v>
      </c>
      <c r="Q887" t="s">
        <v>47</v>
      </c>
      <c r="Y887" t="s">
        <v>57</v>
      </c>
      <c r="Z887" t="s">
        <v>57</v>
      </c>
      <c r="AB887" t="s">
        <v>1483</v>
      </c>
      <c r="AC887" t="s">
        <v>41</v>
      </c>
      <c r="AD887" t="s">
        <v>42</v>
      </c>
    </row>
    <row r="888" spans="3:30" x14ac:dyDescent="0.25">
      <c r="C888" s="32" t="s">
        <v>206</v>
      </c>
      <c r="D888" s="32" t="s">
        <v>72</v>
      </c>
      <c r="E888" s="32" t="s">
        <v>1474</v>
      </c>
      <c r="F888">
        <v>800</v>
      </c>
      <c r="G888" t="s">
        <v>1475</v>
      </c>
      <c r="H888" t="s">
        <v>1478</v>
      </c>
      <c r="I888" t="s">
        <v>1852</v>
      </c>
      <c r="K888" t="s">
        <v>204</v>
      </c>
      <c r="L888" t="s">
        <v>35</v>
      </c>
      <c r="M888" t="s">
        <v>36</v>
      </c>
      <c r="N888" s="8">
        <v>45722</v>
      </c>
      <c r="O888" s="8">
        <v>45828</v>
      </c>
      <c r="P888" s="8">
        <v>45828</v>
      </c>
      <c r="Q888" t="s">
        <v>47</v>
      </c>
      <c r="Y888" t="s">
        <v>57</v>
      </c>
      <c r="Z888" t="s">
        <v>57</v>
      </c>
      <c r="AB888" t="s">
        <v>1483</v>
      </c>
      <c r="AC888" t="s">
        <v>41</v>
      </c>
      <c r="AD888" t="s">
        <v>42</v>
      </c>
    </row>
    <row r="889" spans="3:30" x14ac:dyDescent="0.25">
      <c r="C889" s="32" t="s">
        <v>206</v>
      </c>
      <c r="D889" s="32" t="s">
        <v>72</v>
      </c>
      <c r="E889" s="32" t="s">
        <v>1474</v>
      </c>
      <c r="F889">
        <v>850</v>
      </c>
      <c r="G889" t="s">
        <v>1475</v>
      </c>
      <c r="H889" t="s">
        <v>1478</v>
      </c>
      <c r="I889" t="s">
        <v>1853</v>
      </c>
      <c r="K889" t="s">
        <v>204</v>
      </c>
      <c r="L889" t="s">
        <v>35</v>
      </c>
      <c r="M889" t="s">
        <v>36</v>
      </c>
      <c r="N889" s="8">
        <v>45722</v>
      </c>
      <c r="O889" s="8"/>
      <c r="P889" s="8"/>
      <c r="Q889" t="s">
        <v>47</v>
      </c>
      <c r="AC889" t="s">
        <v>41</v>
      </c>
      <c r="AD889" t="s">
        <v>42</v>
      </c>
    </row>
    <row r="890" spans="3:30" x14ac:dyDescent="0.25">
      <c r="C890" s="32" t="s">
        <v>206</v>
      </c>
      <c r="D890" s="32" t="s">
        <v>72</v>
      </c>
      <c r="E890" s="32" t="s">
        <v>1474</v>
      </c>
      <c r="F890">
        <v>800</v>
      </c>
      <c r="G890" t="s">
        <v>1475</v>
      </c>
      <c r="H890" t="s">
        <v>1478</v>
      </c>
      <c r="I890" t="s">
        <v>1854</v>
      </c>
      <c r="K890" t="s">
        <v>204</v>
      </c>
      <c r="L890" t="s">
        <v>35</v>
      </c>
      <c r="M890" t="s">
        <v>36</v>
      </c>
      <c r="N890" s="8">
        <v>45722</v>
      </c>
      <c r="O890" s="8"/>
      <c r="P890" s="8"/>
      <c r="Q890" t="s">
        <v>47</v>
      </c>
      <c r="AC890" t="s">
        <v>41</v>
      </c>
      <c r="AD890" t="s">
        <v>42</v>
      </c>
    </row>
    <row r="891" spans="3:30" x14ac:dyDescent="0.25">
      <c r="C891" s="32" t="s">
        <v>206</v>
      </c>
      <c r="D891" s="32" t="s">
        <v>72</v>
      </c>
      <c r="E891" s="32" t="s">
        <v>1474</v>
      </c>
      <c r="F891">
        <v>850</v>
      </c>
      <c r="G891" t="s">
        <v>1475</v>
      </c>
      <c r="H891" t="s">
        <v>1478</v>
      </c>
      <c r="I891" t="s">
        <v>1855</v>
      </c>
      <c r="K891" t="s">
        <v>204</v>
      </c>
      <c r="L891" t="s">
        <v>35</v>
      </c>
      <c r="M891" t="s">
        <v>36</v>
      </c>
      <c r="N891" s="8">
        <v>45722</v>
      </c>
      <c r="O891" s="8"/>
      <c r="P891" s="8"/>
      <c r="Q891" t="s">
        <v>47</v>
      </c>
      <c r="AC891" t="s">
        <v>41</v>
      </c>
      <c r="AD891" t="s">
        <v>42</v>
      </c>
    </row>
    <row r="892" spans="3:30" x14ac:dyDescent="0.25">
      <c r="C892" s="32" t="s">
        <v>206</v>
      </c>
      <c r="D892" s="32" t="s">
        <v>72</v>
      </c>
      <c r="E892" s="32" t="s">
        <v>1474</v>
      </c>
      <c r="F892">
        <v>800</v>
      </c>
      <c r="G892" t="s">
        <v>1475</v>
      </c>
      <c r="H892" t="s">
        <v>1478</v>
      </c>
      <c r="I892" t="s">
        <v>1856</v>
      </c>
      <c r="K892" t="s">
        <v>204</v>
      </c>
      <c r="L892" t="s">
        <v>35</v>
      </c>
      <c r="M892" t="s">
        <v>36</v>
      </c>
      <c r="N892" s="8">
        <v>45722</v>
      </c>
      <c r="O892" s="8"/>
      <c r="P892" s="8"/>
      <c r="Q892" t="s">
        <v>47</v>
      </c>
      <c r="AC892" t="s">
        <v>41</v>
      </c>
      <c r="AD892" t="s">
        <v>42</v>
      </c>
    </row>
    <row r="893" spans="3:30" x14ac:dyDescent="0.25">
      <c r="C893" s="32" t="s">
        <v>206</v>
      </c>
      <c r="D893" s="32" t="s">
        <v>72</v>
      </c>
      <c r="E893" s="32" t="s">
        <v>1474</v>
      </c>
      <c r="F893">
        <v>850</v>
      </c>
      <c r="G893" t="s">
        <v>1475</v>
      </c>
      <c r="H893" t="s">
        <v>1478</v>
      </c>
      <c r="I893" t="s">
        <v>1857</v>
      </c>
      <c r="K893" t="s">
        <v>204</v>
      </c>
      <c r="L893" t="s">
        <v>35</v>
      </c>
      <c r="M893" t="s">
        <v>36</v>
      </c>
      <c r="N893" s="8">
        <v>45722</v>
      </c>
      <c r="O893" s="8">
        <v>45805</v>
      </c>
      <c r="P893" s="8">
        <v>45805</v>
      </c>
      <c r="Q893" t="s">
        <v>127</v>
      </c>
      <c r="R893" t="s">
        <v>419</v>
      </c>
      <c r="S893" t="s">
        <v>1858</v>
      </c>
      <c r="T893" t="s">
        <v>1859</v>
      </c>
      <c r="U893" t="s">
        <v>40</v>
      </c>
      <c r="W893" t="s">
        <v>460</v>
      </c>
      <c r="X893" t="s">
        <v>307</v>
      </c>
      <c r="Y893" t="s">
        <v>241</v>
      </c>
      <c r="Z893" t="s">
        <v>241</v>
      </c>
      <c r="AB893" t="s">
        <v>1528</v>
      </c>
      <c r="AC893" t="s">
        <v>41</v>
      </c>
      <c r="AD893" t="s">
        <v>42</v>
      </c>
    </row>
    <row r="894" spans="3:30" x14ac:dyDescent="0.25">
      <c r="C894" s="32" t="s">
        <v>206</v>
      </c>
      <c r="D894" s="32" t="s">
        <v>72</v>
      </c>
      <c r="E894" s="32" t="s">
        <v>1474</v>
      </c>
      <c r="F894">
        <v>800</v>
      </c>
      <c r="G894" t="s">
        <v>1475</v>
      </c>
      <c r="H894" t="s">
        <v>1478</v>
      </c>
      <c r="I894" t="s">
        <v>1860</v>
      </c>
      <c r="K894" t="s">
        <v>204</v>
      </c>
      <c r="L894" t="s">
        <v>35</v>
      </c>
      <c r="M894" t="s">
        <v>36</v>
      </c>
      <c r="N894" s="8">
        <v>45722</v>
      </c>
      <c r="O894" s="8">
        <v>45805</v>
      </c>
      <c r="P894" s="8">
        <v>45805</v>
      </c>
      <c r="Q894" t="s">
        <v>37</v>
      </c>
      <c r="R894" t="s">
        <v>419</v>
      </c>
      <c r="S894" t="s">
        <v>1858</v>
      </c>
      <c r="T894" t="s">
        <v>1859</v>
      </c>
      <c r="U894" t="s">
        <v>40</v>
      </c>
      <c r="W894" t="s">
        <v>460</v>
      </c>
      <c r="X894" t="s">
        <v>307</v>
      </c>
      <c r="Y894" t="s">
        <v>241</v>
      </c>
      <c r="Z894" t="s">
        <v>241</v>
      </c>
      <c r="AB894" t="s">
        <v>1528</v>
      </c>
      <c r="AC894" t="s">
        <v>41</v>
      </c>
      <c r="AD894" t="s">
        <v>42</v>
      </c>
    </row>
    <row r="895" spans="3:30" x14ac:dyDescent="0.25">
      <c r="C895" s="32" t="s">
        <v>206</v>
      </c>
      <c r="D895" s="32" t="s">
        <v>72</v>
      </c>
      <c r="E895" s="32" t="s">
        <v>1474</v>
      </c>
      <c r="F895">
        <v>850</v>
      </c>
      <c r="G895" t="s">
        <v>1475</v>
      </c>
      <c r="H895" t="s">
        <v>1478</v>
      </c>
      <c r="I895" t="s">
        <v>1861</v>
      </c>
      <c r="K895" t="s">
        <v>204</v>
      </c>
      <c r="L895" t="s">
        <v>35</v>
      </c>
      <c r="M895" t="s">
        <v>36</v>
      </c>
      <c r="N895" s="8">
        <v>45722</v>
      </c>
      <c r="O895" s="8">
        <v>45849</v>
      </c>
      <c r="P895" s="8">
        <v>45849</v>
      </c>
      <c r="Q895" t="s">
        <v>47</v>
      </c>
      <c r="Y895" t="s">
        <v>255</v>
      </c>
      <c r="Z895" t="s">
        <v>255</v>
      </c>
      <c r="AB895" t="s">
        <v>1603</v>
      </c>
      <c r="AC895" t="s">
        <v>41</v>
      </c>
      <c r="AD895" t="s">
        <v>42</v>
      </c>
    </row>
    <row r="896" spans="3:30" x14ac:dyDescent="0.25">
      <c r="C896" s="32" t="s">
        <v>206</v>
      </c>
      <c r="D896" s="32" t="s">
        <v>72</v>
      </c>
      <c r="E896" s="32" t="s">
        <v>1474</v>
      </c>
      <c r="F896">
        <v>800</v>
      </c>
      <c r="G896" t="s">
        <v>1475</v>
      </c>
      <c r="H896" t="s">
        <v>1478</v>
      </c>
      <c r="I896" t="s">
        <v>1862</v>
      </c>
      <c r="K896" t="s">
        <v>204</v>
      </c>
      <c r="L896" t="s">
        <v>35</v>
      </c>
      <c r="M896" t="s">
        <v>36</v>
      </c>
      <c r="N896" s="8">
        <v>45722</v>
      </c>
      <c r="O896" s="8">
        <v>45849</v>
      </c>
      <c r="P896" s="8">
        <v>45849</v>
      </c>
      <c r="Q896" t="s">
        <v>47</v>
      </c>
      <c r="Y896" t="s">
        <v>255</v>
      </c>
      <c r="Z896" t="s">
        <v>255</v>
      </c>
      <c r="AB896" t="s">
        <v>1603</v>
      </c>
      <c r="AC896" t="s">
        <v>41</v>
      </c>
      <c r="AD896" t="s">
        <v>42</v>
      </c>
    </row>
    <row r="897" spans="3:30" x14ac:dyDescent="0.25">
      <c r="C897" s="32" t="s">
        <v>206</v>
      </c>
      <c r="D897" s="32" t="s">
        <v>72</v>
      </c>
      <c r="E897" s="32" t="s">
        <v>1474</v>
      </c>
      <c r="F897">
        <v>850</v>
      </c>
      <c r="G897" t="s">
        <v>1475</v>
      </c>
      <c r="H897" t="s">
        <v>1478</v>
      </c>
      <c r="I897" t="s">
        <v>1863</v>
      </c>
      <c r="K897" t="s">
        <v>204</v>
      </c>
      <c r="L897" t="s">
        <v>35</v>
      </c>
      <c r="M897" t="s">
        <v>36</v>
      </c>
      <c r="N897" s="8">
        <v>45722</v>
      </c>
      <c r="O897" s="8">
        <v>45849</v>
      </c>
      <c r="P897" s="8">
        <v>45849</v>
      </c>
      <c r="Q897" t="s">
        <v>47</v>
      </c>
      <c r="Y897" t="s">
        <v>255</v>
      </c>
      <c r="Z897" t="s">
        <v>255</v>
      </c>
      <c r="AB897" t="s">
        <v>1490</v>
      </c>
      <c r="AC897" t="s">
        <v>41</v>
      </c>
      <c r="AD897" t="s">
        <v>42</v>
      </c>
    </row>
    <row r="898" spans="3:30" x14ac:dyDescent="0.25">
      <c r="C898" s="32" t="s">
        <v>206</v>
      </c>
      <c r="D898" s="32" t="s">
        <v>72</v>
      </c>
      <c r="E898" s="32" t="s">
        <v>1474</v>
      </c>
      <c r="F898">
        <v>800</v>
      </c>
      <c r="G898" t="s">
        <v>1475</v>
      </c>
      <c r="H898" t="s">
        <v>1478</v>
      </c>
      <c r="I898" t="s">
        <v>1864</v>
      </c>
      <c r="K898" t="s">
        <v>204</v>
      </c>
      <c r="L898" t="s">
        <v>35</v>
      </c>
      <c r="M898" t="s">
        <v>36</v>
      </c>
      <c r="N898" s="8">
        <v>45722</v>
      </c>
      <c r="O898" s="8">
        <v>45849</v>
      </c>
      <c r="P898" s="8">
        <v>45849</v>
      </c>
      <c r="Q898" t="s">
        <v>47</v>
      </c>
      <c r="Y898" t="s">
        <v>255</v>
      </c>
      <c r="Z898" t="s">
        <v>255</v>
      </c>
      <c r="AB898" t="s">
        <v>1490</v>
      </c>
      <c r="AC898" t="s">
        <v>41</v>
      </c>
      <c r="AD898" t="s">
        <v>42</v>
      </c>
    </row>
    <row r="899" spans="3:30" x14ac:dyDescent="0.25">
      <c r="C899" s="32" t="s">
        <v>206</v>
      </c>
      <c r="D899" s="32" t="s">
        <v>72</v>
      </c>
      <c r="E899" s="32" t="s">
        <v>1474</v>
      </c>
      <c r="F899">
        <v>850</v>
      </c>
      <c r="G899" t="s">
        <v>1475</v>
      </c>
      <c r="H899" t="s">
        <v>1478</v>
      </c>
      <c r="I899" t="s">
        <v>1865</v>
      </c>
      <c r="K899" t="s">
        <v>204</v>
      </c>
      <c r="L899" t="s">
        <v>35</v>
      </c>
      <c r="M899" t="s">
        <v>36</v>
      </c>
      <c r="N899" s="8">
        <v>45722</v>
      </c>
      <c r="O899" s="8"/>
      <c r="P899" s="8"/>
      <c r="Q899" t="s">
        <v>127</v>
      </c>
      <c r="AC899" t="s">
        <v>41</v>
      </c>
      <c r="AD899" t="s">
        <v>42</v>
      </c>
    </row>
    <row r="900" spans="3:30" x14ac:dyDescent="0.25">
      <c r="C900" s="32" t="s">
        <v>206</v>
      </c>
      <c r="D900" s="32" t="s">
        <v>72</v>
      </c>
      <c r="E900" s="32" t="s">
        <v>1474</v>
      </c>
      <c r="F900">
        <v>800</v>
      </c>
      <c r="G900" t="s">
        <v>1475</v>
      </c>
      <c r="H900" t="s">
        <v>1478</v>
      </c>
      <c r="I900" t="s">
        <v>1866</v>
      </c>
      <c r="K900" t="s">
        <v>204</v>
      </c>
      <c r="L900" t="s">
        <v>35</v>
      </c>
      <c r="M900" t="s">
        <v>36</v>
      </c>
      <c r="N900" s="8">
        <v>45722</v>
      </c>
      <c r="O900" s="8"/>
      <c r="P900" s="8"/>
      <c r="Q900" t="s">
        <v>127</v>
      </c>
      <c r="AC900" t="s">
        <v>41</v>
      </c>
      <c r="AD900" t="s">
        <v>42</v>
      </c>
    </row>
    <row r="901" spans="3:30" x14ac:dyDescent="0.25">
      <c r="C901" s="32" t="s">
        <v>206</v>
      </c>
      <c r="D901" s="32" t="s">
        <v>72</v>
      </c>
      <c r="E901" s="32" t="s">
        <v>1474</v>
      </c>
      <c r="F901">
        <v>1800</v>
      </c>
      <c r="G901" t="s">
        <v>1475</v>
      </c>
      <c r="H901" t="s">
        <v>1478</v>
      </c>
      <c r="I901" t="s">
        <v>1867</v>
      </c>
      <c r="K901" t="s">
        <v>204</v>
      </c>
      <c r="L901" t="s">
        <v>35</v>
      </c>
      <c r="M901" t="s">
        <v>36</v>
      </c>
      <c r="N901" s="8">
        <v>45722</v>
      </c>
      <c r="O901" s="8">
        <v>45814</v>
      </c>
      <c r="P901" s="8">
        <v>45814</v>
      </c>
      <c r="Q901" t="s">
        <v>37</v>
      </c>
      <c r="R901" t="s">
        <v>1868</v>
      </c>
      <c r="S901" t="s">
        <v>1869</v>
      </c>
      <c r="T901" t="s">
        <v>1870</v>
      </c>
      <c r="U901" t="s">
        <v>399</v>
      </c>
      <c r="Y901" t="s">
        <v>86</v>
      </c>
      <c r="Z901" t="s">
        <v>86</v>
      </c>
      <c r="AB901" t="s">
        <v>1544</v>
      </c>
      <c r="AC901" t="s">
        <v>41</v>
      </c>
      <c r="AD901" t="s">
        <v>42</v>
      </c>
    </row>
    <row r="902" spans="3:30" x14ac:dyDescent="0.25">
      <c r="C902" s="32" t="s">
        <v>206</v>
      </c>
      <c r="D902" s="32" t="s">
        <v>72</v>
      </c>
      <c r="E902" s="32" t="s">
        <v>1474</v>
      </c>
      <c r="F902">
        <v>1800</v>
      </c>
      <c r="G902" t="s">
        <v>1475</v>
      </c>
      <c r="H902" t="s">
        <v>1478</v>
      </c>
      <c r="I902" t="s">
        <v>1871</v>
      </c>
      <c r="K902" t="s">
        <v>204</v>
      </c>
      <c r="L902" t="s">
        <v>35</v>
      </c>
      <c r="M902" t="s">
        <v>36</v>
      </c>
      <c r="N902" s="8">
        <v>45722</v>
      </c>
      <c r="O902" s="8">
        <v>45814</v>
      </c>
      <c r="P902" s="8">
        <v>45814</v>
      </c>
      <c r="Q902" t="s">
        <v>37</v>
      </c>
      <c r="S902" t="s">
        <v>1869</v>
      </c>
      <c r="T902" t="s">
        <v>1870</v>
      </c>
      <c r="U902" t="s">
        <v>399</v>
      </c>
      <c r="Y902" t="s">
        <v>86</v>
      </c>
      <c r="Z902" t="s">
        <v>86</v>
      </c>
      <c r="AB902" t="s">
        <v>1544</v>
      </c>
      <c r="AC902" t="s">
        <v>41</v>
      </c>
      <c r="AD902" t="s">
        <v>42</v>
      </c>
    </row>
    <row r="903" spans="3:30" x14ac:dyDescent="0.25">
      <c r="C903" s="32" t="s">
        <v>206</v>
      </c>
      <c r="D903" s="32" t="s">
        <v>72</v>
      </c>
      <c r="E903" s="32" t="s">
        <v>1474</v>
      </c>
      <c r="F903">
        <v>850</v>
      </c>
      <c r="G903" t="s">
        <v>1475</v>
      </c>
      <c r="H903" t="s">
        <v>1872</v>
      </c>
      <c r="I903" t="s">
        <v>1873</v>
      </c>
      <c r="K903" t="s">
        <v>204</v>
      </c>
      <c r="L903" t="s">
        <v>35</v>
      </c>
      <c r="M903" t="s">
        <v>36</v>
      </c>
      <c r="N903" s="8">
        <v>45777</v>
      </c>
      <c r="O903" s="8"/>
      <c r="P903" s="8"/>
      <c r="Q903" t="s">
        <v>47</v>
      </c>
      <c r="T903" t="s">
        <v>1874</v>
      </c>
      <c r="AC903" t="s">
        <v>41</v>
      </c>
      <c r="AD903" t="s">
        <v>42</v>
      </c>
    </row>
    <row r="904" spans="3:30" x14ac:dyDescent="0.25">
      <c r="C904" s="32" t="s">
        <v>206</v>
      </c>
      <c r="D904" s="32" t="s">
        <v>72</v>
      </c>
      <c r="E904" s="32" t="s">
        <v>1474</v>
      </c>
      <c r="F904">
        <v>800</v>
      </c>
      <c r="G904" t="s">
        <v>1475</v>
      </c>
      <c r="H904" t="s">
        <v>1872</v>
      </c>
      <c r="I904" t="s">
        <v>1875</v>
      </c>
      <c r="K904" t="s">
        <v>204</v>
      </c>
      <c r="L904" t="s">
        <v>35</v>
      </c>
      <c r="M904" t="s">
        <v>36</v>
      </c>
      <c r="N904" s="8">
        <v>45777</v>
      </c>
      <c r="O904" s="8"/>
      <c r="P904" s="8"/>
      <c r="Q904" t="s">
        <v>47</v>
      </c>
      <c r="AC904" t="s">
        <v>41</v>
      </c>
      <c r="AD904" t="s">
        <v>42</v>
      </c>
    </row>
    <row r="905" spans="3:30" x14ac:dyDescent="0.25">
      <c r="F905">
        <v>850</v>
      </c>
      <c r="G905" t="s">
        <v>1475</v>
      </c>
      <c r="H905" t="s">
        <v>1876</v>
      </c>
      <c r="I905" t="s">
        <v>1877</v>
      </c>
      <c r="K905" t="s">
        <v>204</v>
      </c>
      <c r="L905" t="s">
        <v>35</v>
      </c>
      <c r="M905" t="s">
        <v>36</v>
      </c>
      <c r="N905" s="8">
        <v>45796</v>
      </c>
      <c r="O905" s="8"/>
      <c r="P905" s="8"/>
      <c r="Q905" t="s">
        <v>37</v>
      </c>
      <c r="AC905" t="s">
        <v>41</v>
      </c>
      <c r="AD905" t="s">
        <v>42</v>
      </c>
    </row>
    <row r="906" spans="3:30" x14ac:dyDescent="0.25">
      <c r="F906">
        <v>800</v>
      </c>
      <c r="G906" t="s">
        <v>1475</v>
      </c>
      <c r="H906" t="s">
        <v>1876</v>
      </c>
      <c r="I906" t="s">
        <v>1878</v>
      </c>
      <c r="K906" t="s">
        <v>204</v>
      </c>
      <c r="L906" t="s">
        <v>35</v>
      </c>
      <c r="M906" t="s">
        <v>36</v>
      </c>
      <c r="N906" s="8">
        <v>45796</v>
      </c>
      <c r="O906" s="8"/>
      <c r="P906" s="8"/>
      <c r="Q906" t="s">
        <v>37</v>
      </c>
      <c r="AC906" t="s">
        <v>41</v>
      </c>
      <c r="AD906" t="s">
        <v>42</v>
      </c>
    </row>
    <row r="907" spans="3:30" x14ac:dyDescent="0.25">
      <c r="G907" t="s">
        <v>1475</v>
      </c>
      <c r="H907" t="s">
        <v>1879</v>
      </c>
      <c r="I907" t="s">
        <v>1600</v>
      </c>
      <c r="K907" t="s">
        <v>204</v>
      </c>
      <c r="L907" t="s">
        <v>35</v>
      </c>
      <c r="M907" t="s">
        <v>36</v>
      </c>
      <c r="N907" s="8">
        <v>45797</v>
      </c>
      <c r="O907" s="8"/>
      <c r="P907" s="8"/>
      <c r="Q907" t="s">
        <v>64</v>
      </c>
      <c r="AC907" t="s">
        <v>64</v>
      </c>
      <c r="AD907" t="s">
        <v>42</v>
      </c>
    </row>
    <row r="908" spans="3:30" x14ac:dyDescent="0.25">
      <c r="G908" t="s">
        <v>1475</v>
      </c>
      <c r="H908" t="s">
        <v>1879</v>
      </c>
      <c r="I908" t="s">
        <v>1601</v>
      </c>
      <c r="K908" t="s">
        <v>204</v>
      </c>
      <c r="L908" t="s">
        <v>35</v>
      </c>
      <c r="M908" t="s">
        <v>36</v>
      </c>
      <c r="N908" s="8">
        <v>45797</v>
      </c>
      <c r="O908" s="8"/>
      <c r="P908" s="8"/>
      <c r="Q908" t="s">
        <v>64</v>
      </c>
      <c r="AC908" t="s">
        <v>64</v>
      </c>
      <c r="AD908" t="s">
        <v>42</v>
      </c>
    </row>
    <row r="909" spans="3:30" x14ac:dyDescent="0.25">
      <c r="G909" t="s">
        <v>1475</v>
      </c>
      <c r="H909" t="s">
        <v>1879</v>
      </c>
      <c r="I909" t="s">
        <v>1602</v>
      </c>
      <c r="K909" t="s">
        <v>204</v>
      </c>
      <c r="L909" t="s">
        <v>35</v>
      </c>
      <c r="M909" t="s">
        <v>36</v>
      </c>
      <c r="N909" s="8">
        <v>45797</v>
      </c>
      <c r="O909" s="8"/>
      <c r="P909" s="8"/>
      <c r="Q909" t="s">
        <v>64</v>
      </c>
      <c r="AC909" t="s">
        <v>64</v>
      </c>
      <c r="AD909" t="s">
        <v>42</v>
      </c>
    </row>
    <row r="910" spans="3:30" x14ac:dyDescent="0.25">
      <c r="G910" t="s">
        <v>1475</v>
      </c>
      <c r="H910" t="s">
        <v>1879</v>
      </c>
      <c r="I910" t="s">
        <v>1604</v>
      </c>
      <c r="K910" t="s">
        <v>204</v>
      </c>
      <c r="L910" t="s">
        <v>35</v>
      </c>
      <c r="M910" t="s">
        <v>36</v>
      </c>
      <c r="N910" s="8">
        <v>45797</v>
      </c>
      <c r="O910" s="8"/>
      <c r="P910" s="8"/>
      <c r="Q910" t="s">
        <v>64</v>
      </c>
      <c r="AC910" t="s">
        <v>64</v>
      </c>
      <c r="AD910" t="s">
        <v>42</v>
      </c>
    </row>
    <row r="911" spans="3:30" x14ac:dyDescent="0.25">
      <c r="G911" t="s">
        <v>1475</v>
      </c>
      <c r="H911" t="s">
        <v>1879</v>
      </c>
      <c r="I911" t="s">
        <v>1605</v>
      </c>
      <c r="K911" t="s">
        <v>204</v>
      </c>
      <c r="L911" t="s">
        <v>35</v>
      </c>
      <c r="M911" t="s">
        <v>36</v>
      </c>
      <c r="N911" s="8">
        <v>45797</v>
      </c>
      <c r="O911" s="8"/>
      <c r="P911" s="8"/>
      <c r="Q911" t="s">
        <v>64</v>
      </c>
      <c r="AC911" t="s">
        <v>64</v>
      </c>
      <c r="AD911" t="s">
        <v>42</v>
      </c>
    </row>
    <row r="912" spans="3:30" x14ac:dyDescent="0.25">
      <c r="G912" t="s">
        <v>1475</v>
      </c>
      <c r="H912" t="s">
        <v>1879</v>
      </c>
      <c r="I912" t="s">
        <v>1606</v>
      </c>
      <c r="K912" t="s">
        <v>204</v>
      </c>
      <c r="L912" t="s">
        <v>35</v>
      </c>
      <c r="M912" t="s">
        <v>36</v>
      </c>
      <c r="N912" s="8">
        <v>45797</v>
      </c>
      <c r="O912" s="8"/>
      <c r="P912" s="8"/>
      <c r="Q912" t="s">
        <v>64</v>
      </c>
      <c r="AC912" t="s">
        <v>64</v>
      </c>
      <c r="AD912" t="s">
        <v>42</v>
      </c>
    </row>
    <row r="913" spans="7:30" x14ac:dyDescent="0.25">
      <c r="G913" t="s">
        <v>1475</v>
      </c>
      <c r="H913" t="s">
        <v>1879</v>
      </c>
      <c r="I913" t="s">
        <v>1607</v>
      </c>
      <c r="K913" t="s">
        <v>204</v>
      </c>
      <c r="L913" t="s">
        <v>35</v>
      </c>
      <c r="M913" t="s">
        <v>36</v>
      </c>
      <c r="N913" s="8">
        <v>45797</v>
      </c>
      <c r="O913" s="8"/>
      <c r="P913" s="8"/>
      <c r="Q913" t="s">
        <v>64</v>
      </c>
      <c r="AC913" t="s">
        <v>64</v>
      </c>
      <c r="AD913" t="s">
        <v>42</v>
      </c>
    </row>
    <row r="914" spans="7:30" x14ac:dyDescent="0.25">
      <c r="G914" t="s">
        <v>1475</v>
      </c>
      <c r="H914" t="s">
        <v>1879</v>
      </c>
      <c r="I914" t="s">
        <v>1608</v>
      </c>
      <c r="K914" t="s">
        <v>204</v>
      </c>
      <c r="L914" t="s">
        <v>35</v>
      </c>
      <c r="M914" t="s">
        <v>36</v>
      </c>
      <c r="N914" s="8">
        <v>45797</v>
      </c>
      <c r="O914" s="8"/>
      <c r="P914" s="8"/>
      <c r="Q914" t="s">
        <v>64</v>
      </c>
      <c r="AC914" t="s">
        <v>64</v>
      </c>
      <c r="AD914" t="s">
        <v>42</v>
      </c>
    </row>
    <row r="915" spans="7:30" x14ac:dyDescent="0.25">
      <c r="G915" t="s">
        <v>1475</v>
      </c>
      <c r="H915" t="s">
        <v>1879</v>
      </c>
      <c r="I915" t="s">
        <v>1609</v>
      </c>
      <c r="K915" t="s">
        <v>204</v>
      </c>
      <c r="L915" t="s">
        <v>35</v>
      </c>
      <c r="M915" t="s">
        <v>36</v>
      </c>
      <c r="N915" s="8">
        <v>45797</v>
      </c>
      <c r="O915" s="8"/>
      <c r="P915" s="8"/>
      <c r="Q915" t="s">
        <v>64</v>
      </c>
      <c r="AC915" t="s">
        <v>64</v>
      </c>
      <c r="AD915" t="s">
        <v>42</v>
      </c>
    </row>
    <row r="916" spans="7:30" x14ac:dyDescent="0.25">
      <c r="G916" t="s">
        <v>1475</v>
      </c>
      <c r="H916" t="s">
        <v>1879</v>
      </c>
      <c r="I916" t="s">
        <v>1610</v>
      </c>
      <c r="K916" t="s">
        <v>204</v>
      </c>
      <c r="L916" t="s">
        <v>35</v>
      </c>
      <c r="M916" t="s">
        <v>36</v>
      </c>
      <c r="N916" s="8">
        <v>45797</v>
      </c>
      <c r="O916" s="8"/>
      <c r="P916" s="8"/>
      <c r="Q916" t="s">
        <v>64</v>
      </c>
      <c r="AC916" t="s">
        <v>64</v>
      </c>
      <c r="AD916" t="s">
        <v>42</v>
      </c>
    </row>
    <row r="917" spans="7:30" x14ac:dyDescent="0.25">
      <c r="G917" t="s">
        <v>1475</v>
      </c>
      <c r="H917" t="s">
        <v>1879</v>
      </c>
      <c r="I917" t="s">
        <v>1611</v>
      </c>
      <c r="K917" t="s">
        <v>204</v>
      </c>
      <c r="L917" t="s">
        <v>35</v>
      </c>
      <c r="M917" t="s">
        <v>36</v>
      </c>
      <c r="N917" s="8">
        <v>45797</v>
      </c>
      <c r="O917" s="8"/>
      <c r="P917" s="8"/>
      <c r="Q917" t="s">
        <v>64</v>
      </c>
      <c r="AC917" t="s">
        <v>64</v>
      </c>
      <c r="AD917" t="s">
        <v>42</v>
      </c>
    </row>
    <row r="918" spans="7:30" x14ac:dyDescent="0.25">
      <c r="G918" t="s">
        <v>1475</v>
      </c>
      <c r="H918" t="s">
        <v>1879</v>
      </c>
      <c r="I918" t="s">
        <v>1612</v>
      </c>
      <c r="K918" t="s">
        <v>204</v>
      </c>
      <c r="L918" t="s">
        <v>35</v>
      </c>
      <c r="M918" t="s">
        <v>36</v>
      </c>
      <c r="N918" s="8">
        <v>45797</v>
      </c>
      <c r="O918" s="8"/>
      <c r="P918" s="8"/>
      <c r="Q918" t="s">
        <v>64</v>
      </c>
      <c r="AC918" t="s">
        <v>64</v>
      </c>
      <c r="AD918" t="s">
        <v>42</v>
      </c>
    </row>
    <row r="919" spans="7:30" x14ac:dyDescent="0.25">
      <c r="G919" t="s">
        <v>1475</v>
      </c>
      <c r="H919" t="s">
        <v>1879</v>
      </c>
      <c r="I919" t="s">
        <v>1613</v>
      </c>
      <c r="K919" t="s">
        <v>204</v>
      </c>
      <c r="L919" t="s">
        <v>35</v>
      </c>
      <c r="M919" t="s">
        <v>36</v>
      </c>
      <c r="N919" s="8">
        <v>45797</v>
      </c>
      <c r="O919" s="8"/>
      <c r="P919" s="8"/>
      <c r="Q919" t="s">
        <v>64</v>
      </c>
      <c r="AC919" t="s">
        <v>64</v>
      </c>
      <c r="AD919" t="s">
        <v>42</v>
      </c>
    </row>
    <row r="920" spans="7:30" x14ac:dyDescent="0.25">
      <c r="G920" t="s">
        <v>1475</v>
      </c>
      <c r="H920" t="s">
        <v>1879</v>
      </c>
      <c r="I920" t="s">
        <v>1614</v>
      </c>
      <c r="K920" t="s">
        <v>204</v>
      </c>
      <c r="L920" t="s">
        <v>35</v>
      </c>
      <c r="M920" t="s">
        <v>36</v>
      </c>
      <c r="N920" s="8">
        <v>45797</v>
      </c>
      <c r="O920" s="8"/>
      <c r="P920" s="8"/>
      <c r="Q920" t="s">
        <v>64</v>
      </c>
      <c r="AC920" t="s">
        <v>64</v>
      </c>
      <c r="AD920" t="s">
        <v>42</v>
      </c>
    </row>
    <row r="921" spans="7:30" x14ac:dyDescent="0.25">
      <c r="G921" t="s">
        <v>1475</v>
      </c>
      <c r="H921" t="s">
        <v>1879</v>
      </c>
      <c r="I921" t="s">
        <v>1615</v>
      </c>
      <c r="K921" t="s">
        <v>204</v>
      </c>
      <c r="L921" t="s">
        <v>35</v>
      </c>
      <c r="M921" t="s">
        <v>36</v>
      </c>
      <c r="N921" s="8">
        <v>45797</v>
      </c>
      <c r="O921" s="8"/>
      <c r="P921" s="8"/>
      <c r="Q921" t="s">
        <v>64</v>
      </c>
      <c r="AC921" t="s">
        <v>64</v>
      </c>
      <c r="AD921" t="s">
        <v>42</v>
      </c>
    </row>
    <row r="922" spans="7:30" x14ac:dyDescent="0.25">
      <c r="G922" t="s">
        <v>1475</v>
      </c>
      <c r="H922" t="s">
        <v>1879</v>
      </c>
      <c r="I922" t="s">
        <v>1616</v>
      </c>
      <c r="K922" t="s">
        <v>204</v>
      </c>
      <c r="L922" t="s">
        <v>35</v>
      </c>
      <c r="M922" t="s">
        <v>36</v>
      </c>
      <c r="N922" s="8">
        <v>45797</v>
      </c>
      <c r="O922" s="8"/>
      <c r="P922" s="8"/>
      <c r="Q922" t="s">
        <v>64</v>
      </c>
      <c r="AC922" t="s">
        <v>64</v>
      </c>
      <c r="AD922" t="s">
        <v>42</v>
      </c>
    </row>
    <row r="923" spans="7:30" x14ac:dyDescent="0.25">
      <c r="G923" t="s">
        <v>1475</v>
      </c>
      <c r="H923" t="s">
        <v>1879</v>
      </c>
      <c r="I923" t="s">
        <v>1617</v>
      </c>
      <c r="K923" t="s">
        <v>204</v>
      </c>
      <c r="L923" t="s">
        <v>35</v>
      </c>
      <c r="M923" t="s">
        <v>36</v>
      </c>
      <c r="N923" s="8">
        <v>45797</v>
      </c>
      <c r="O923" s="8"/>
      <c r="P923" s="8"/>
      <c r="Q923" t="s">
        <v>64</v>
      </c>
      <c r="AC923" t="s">
        <v>64</v>
      </c>
      <c r="AD923" t="s">
        <v>42</v>
      </c>
    </row>
    <row r="924" spans="7:30" x14ac:dyDescent="0.25">
      <c r="G924" t="s">
        <v>1475</v>
      </c>
      <c r="H924" t="s">
        <v>1879</v>
      </c>
      <c r="I924" t="s">
        <v>1618</v>
      </c>
      <c r="K924" t="s">
        <v>204</v>
      </c>
      <c r="L924" t="s">
        <v>35</v>
      </c>
      <c r="M924" t="s">
        <v>36</v>
      </c>
      <c r="N924" s="8">
        <v>45797</v>
      </c>
      <c r="O924" s="8"/>
      <c r="P924" s="8"/>
      <c r="Q924" t="s">
        <v>64</v>
      </c>
      <c r="AC924" t="s">
        <v>64</v>
      </c>
      <c r="AD924" t="s">
        <v>42</v>
      </c>
    </row>
    <row r="925" spans="7:30" x14ac:dyDescent="0.25">
      <c r="G925" t="s">
        <v>1475</v>
      </c>
      <c r="H925" t="s">
        <v>1879</v>
      </c>
      <c r="I925" t="s">
        <v>1619</v>
      </c>
      <c r="K925" t="s">
        <v>204</v>
      </c>
      <c r="L925" t="s">
        <v>35</v>
      </c>
      <c r="M925" t="s">
        <v>36</v>
      </c>
      <c r="N925" s="8">
        <v>45797</v>
      </c>
      <c r="O925" s="8"/>
      <c r="P925" s="8"/>
      <c r="Q925" t="s">
        <v>64</v>
      </c>
      <c r="R925" t="s">
        <v>419</v>
      </c>
      <c r="S925" t="s">
        <v>1620</v>
      </c>
      <c r="T925" t="s">
        <v>1621</v>
      </c>
      <c r="W925" t="s">
        <v>489</v>
      </c>
      <c r="AC925" t="s">
        <v>64</v>
      </c>
      <c r="AD925" t="s">
        <v>42</v>
      </c>
    </row>
    <row r="926" spans="7:30" x14ac:dyDescent="0.25">
      <c r="G926" t="s">
        <v>1475</v>
      </c>
      <c r="H926" t="s">
        <v>1879</v>
      </c>
      <c r="I926" t="s">
        <v>1622</v>
      </c>
      <c r="K926" t="s">
        <v>204</v>
      </c>
      <c r="L926" t="s">
        <v>35</v>
      </c>
      <c r="M926" t="s">
        <v>36</v>
      </c>
      <c r="N926" s="8">
        <v>45797</v>
      </c>
      <c r="O926" s="8"/>
      <c r="P926" s="8"/>
      <c r="Q926" t="s">
        <v>64</v>
      </c>
      <c r="R926" t="s">
        <v>419</v>
      </c>
      <c r="S926" t="s">
        <v>1620</v>
      </c>
      <c r="T926" t="s">
        <v>1623</v>
      </c>
      <c r="W926" t="s">
        <v>460</v>
      </c>
      <c r="AC926" t="s">
        <v>64</v>
      </c>
      <c r="AD926" t="s">
        <v>42</v>
      </c>
    </row>
    <row r="927" spans="7:30" x14ac:dyDescent="0.25">
      <c r="G927" t="s">
        <v>1475</v>
      </c>
      <c r="H927" t="s">
        <v>1879</v>
      </c>
      <c r="I927" t="s">
        <v>1624</v>
      </c>
      <c r="K927" t="s">
        <v>204</v>
      </c>
      <c r="L927" t="s">
        <v>35</v>
      </c>
      <c r="M927" t="s">
        <v>36</v>
      </c>
      <c r="N927" s="8">
        <v>45797</v>
      </c>
      <c r="O927" s="8"/>
      <c r="P927" s="8"/>
      <c r="Q927" t="s">
        <v>64</v>
      </c>
      <c r="AC927" t="s">
        <v>64</v>
      </c>
      <c r="AD927" t="s">
        <v>42</v>
      </c>
    </row>
    <row r="928" spans="7:30" x14ac:dyDescent="0.25">
      <c r="G928" t="s">
        <v>1475</v>
      </c>
      <c r="H928" t="s">
        <v>1879</v>
      </c>
      <c r="I928" t="s">
        <v>1625</v>
      </c>
      <c r="K928" t="s">
        <v>204</v>
      </c>
      <c r="L928" t="s">
        <v>35</v>
      </c>
      <c r="M928" t="s">
        <v>36</v>
      </c>
      <c r="N928" s="8">
        <v>45797</v>
      </c>
      <c r="O928" s="8"/>
      <c r="P928" s="8"/>
      <c r="Q928" t="s">
        <v>64</v>
      </c>
      <c r="AC928" t="s">
        <v>64</v>
      </c>
      <c r="AD928" t="s">
        <v>42</v>
      </c>
    </row>
    <row r="929" spans="7:30" x14ac:dyDescent="0.25">
      <c r="G929" t="s">
        <v>1475</v>
      </c>
      <c r="H929" t="s">
        <v>1879</v>
      </c>
      <c r="I929" t="s">
        <v>1626</v>
      </c>
      <c r="K929" t="s">
        <v>204</v>
      </c>
      <c r="L929" t="s">
        <v>35</v>
      </c>
      <c r="M929" t="s">
        <v>36</v>
      </c>
      <c r="N929" s="8">
        <v>45797</v>
      </c>
      <c r="O929" s="8"/>
      <c r="P929" s="8"/>
      <c r="Q929" t="s">
        <v>64</v>
      </c>
      <c r="AC929" t="s">
        <v>64</v>
      </c>
      <c r="AD929" t="s">
        <v>42</v>
      </c>
    </row>
    <row r="930" spans="7:30" x14ac:dyDescent="0.25">
      <c r="G930" t="s">
        <v>1475</v>
      </c>
      <c r="H930" t="s">
        <v>1879</v>
      </c>
      <c r="I930" t="s">
        <v>1627</v>
      </c>
      <c r="K930" t="s">
        <v>204</v>
      </c>
      <c r="L930" t="s">
        <v>35</v>
      </c>
      <c r="M930" t="s">
        <v>36</v>
      </c>
      <c r="N930" s="8">
        <v>45797</v>
      </c>
      <c r="O930" s="8"/>
      <c r="P930" s="8"/>
      <c r="Q930" t="s">
        <v>64</v>
      </c>
      <c r="AC930" t="s">
        <v>64</v>
      </c>
      <c r="AD930" t="s">
        <v>42</v>
      </c>
    </row>
    <row r="931" spans="7:30" x14ac:dyDescent="0.25">
      <c r="G931" t="s">
        <v>1475</v>
      </c>
      <c r="H931" t="s">
        <v>1879</v>
      </c>
      <c r="I931" t="s">
        <v>1628</v>
      </c>
      <c r="K931" t="s">
        <v>204</v>
      </c>
      <c r="L931" t="s">
        <v>35</v>
      </c>
      <c r="M931" t="s">
        <v>36</v>
      </c>
      <c r="N931" s="8">
        <v>45797</v>
      </c>
      <c r="O931" s="8"/>
      <c r="P931" s="8"/>
      <c r="Q931" t="s">
        <v>64</v>
      </c>
      <c r="AC931" t="s">
        <v>64</v>
      </c>
      <c r="AD931" t="s">
        <v>42</v>
      </c>
    </row>
    <row r="932" spans="7:30" x14ac:dyDescent="0.25">
      <c r="G932" t="s">
        <v>1475</v>
      </c>
      <c r="H932" t="s">
        <v>1879</v>
      </c>
      <c r="I932" t="s">
        <v>1630</v>
      </c>
      <c r="K932" t="s">
        <v>204</v>
      </c>
      <c r="L932" t="s">
        <v>35</v>
      </c>
      <c r="M932" t="s">
        <v>36</v>
      </c>
      <c r="N932" s="8">
        <v>45797</v>
      </c>
      <c r="O932" s="8"/>
      <c r="P932" s="8"/>
      <c r="Q932" t="s">
        <v>64</v>
      </c>
      <c r="AC932" t="s">
        <v>64</v>
      </c>
      <c r="AD932" t="s">
        <v>42</v>
      </c>
    </row>
    <row r="933" spans="7:30" x14ac:dyDescent="0.25">
      <c r="G933" t="s">
        <v>1475</v>
      </c>
      <c r="H933" t="s">
        <v>1879</v>
      </c>
      <c r="I933" t="s">
        <v>1631</v>
      </c>
      <c r="K933" t="s">
        <v>204</v>
      </c>
      <c r="L933" t="s">
        <v>35</v>
      </c>
      <c r="M933" t="s">
        <v>36</v>
      </c>
      <c r="N933" s="8">
        <v>45797</v>
      </c>
      <c r="O933" s="8"/>
      <c r="P933" s="8"/>
      <c r="Q933" t="s">
        <v>64</v>
      </c>
      <c r="AC933" t="s">
        <v>64</v>
      </c>
      <c r="AD933" t="s">
        <v>42</v>
      </c>
    </row>
    <row r="934" spans="7:30" x14ac:dyDescent="0.25">
      <c r="G934" t="s">
        <v>1475</v>
      </c>
      <c r="H934" t="s">
        <v>1879</v>
      </c>
      <c r="I934" t="s">
        <v>1632</v>
      </c>
      <c r="K934" t="s">
        <v>204</v>
      </c>
      <c r="L934" t="s">
        <v>35</v>
      </c>
      <c r="M934" t="s">
        <v>36</v>
      </c>
      <c r="N934" s="8">
        <v>45797</v>
      </c>
      <c r="O934" s="8"/>
      <c r="P934" s="8"/>
      <c r="Q934" t="s">
        <v>64</v>
      </c>
      <c r="AC934" t="s">
        <v>64</v>
      </c>
      <c r="AD934" t="s">
        <v>42</v>
      </c>
    </row>
    <row r="935" spans="7:30" x14ac:dyDescent="0.25">
      <c r="G935" t="s">
        <v>1475</v>
      </c>
      <c r="H935" t="s">
        <v>1879</v>
      </c>
      <c r="I935" t="s">
        <v>1633</v>
      </c>
      <c r="K935" t="s">
        <v>204</v>
      </c>
      <c r="L935" t="s">
        <v>35</v>
      </c>
      <c r="M935" t="s">
        <v>36</v>
      </c>
      <c r="N935" s="8">
        <v>45797</v>
      </c>
      <c r="O935" s="8"/>
      <c r="P935" s="8"/>
      <c r="Q935" t="s">
        <v>64</v>
      </c>
      <c r="AC935" t="s">
        <v>64</v>
      </c>
      <c r="AD935" t="s">
        <v>42</v>
      </c>
    </row>
    <row r="936" spans="7:30" x14ac:dyDescent="0.25">
      <c r="G936" t="s">
        <v>1475</v>
      </c>
      <c r="H936" t="s">
        <v>1879</v>
      </c>
      <c r="I936" t="s">
        <v>1634</v>
      </c>
      <c r="K936" t="s">
        <v>204</v>
      </c>
      <c r="L936" t="s">
        <v>35</v>
      </c>
      <c r="M936" t="s">
        <v>36</v>
      </c>
      <c r="N936" s="8">
        <v>45797</v>
      </c>
      <c r="O936" s="8"/>
      <c r="P936" s="8"/>
      <c r="Q936" t="s">
        <v>64</v>
      </c>
      <c r="AC936" t="s">
        <v>64</v>
      </c>
      <c r="AD936" t="s">
        <v>42</v>
      </c>
    </row>
    <row r="937" spans="7:30" x14ac:dyDescent="0.25">
      <c r="G937" t="s">
        <v>1475</v>
      </c>
      <c r="H937" t="s">
        <v>1879</v>
      </c>
      <c r="I937" t="s">
        <v>1635</v>
      </c>
      <c r="K937" t="s">
        <v>204</v>
      </c>
      <c r="L937" t="s">
        <v>35</v>
      </c>
      <c r="M937" t="s">
        <v>36</v>
      </c>
      <c r="N937" s="8">
        <v>45797</v>
      </c>
      <c r="O937" s="8"/>
      <c r="P937" s="8"/>
      <c r="Q937" t="s">
        <v>64</v>
      </c>
      <c r="AC937" t="s">
        <v>64</v>
      </c>
      <c r="AD937" t="s">
        <v>42</v>
      </c>
    </row>
    <row r="938" spans="7:30" x14ac:dyDescent="0.25">
      <c r="G938" t="s">
        <v>1475</v>
      </c>
      <c r="H938" t="s">
        <v>1879</v>
      </c>
      <c r="I938" t="s">
        <v>1636</v>
      </c>
      <c r="K938" t="s">
        <v>204</v>
      </c>
      <c r="L938" t="s">
        <v>35</v>
      </c>
      <c r="M938" t="s">
        <v>36</v>
      </c>
      <c r="N938" s="8">
        <v>45797</v>
      </c>
      <c r="O938" s="8"/>
      <c r="P938" s="8"/>
      <c r="Q938" t="s">
        <v>64</v>
      </c>
      <c r="AC938" t="s">
        <v>64</v>
      </c>
      <c r="AD938" t="s">
        <v>42</v>
      </c>
    </row>
    <row r="939" spans="7:30" x14ac:dyDescent="0.25">
      <c r="G939" t="s">
        <v>1475</v>
      </c>
      <c r="H939" t="s">
        <v>1879</v>
      </c>
      <c r="I939" t="s">
        <v>1637</v>
      </c>
      <c r="K939" t="s">
        <v>204</v>
      </c>
      <c r="L939" t="s">
        <v>35</v>
      </c>
      <c r="M939" t="s">
        <v>36</v>
      </c>
      <c r="N939" s="8">
        <v>45797</v>
      </c>
      <c r="O939" s="8"/>
      <c r="P939" s="8"/>
      <c r="Q939" t="s">
        <v>64</v>
      </c>
      <c r="AC939" t="s">
        <v>64</v>
      </c>
      <c r="AD939" t="s">
        <v>42</v>
      </c>
    </row>
    <row r="940" spans="7:30" x14ac:dyDescent="0.25">
      <c r="G940" t="s">
        <v>1475</v>
      </c>
      <c r="H940" t="s">
        <v>1879</v>
      </c>
      <c r="I940" t="s">
        <v>1638</v>
      </c>
      <c r="K940" t="s">
        <v>204</v>
      </c>
      <c r="L940" t="s">
        <v>35</v>
      </c>
      <c r="M940" t="s">
        <v>36</v>
      </c>
      <c r="N940" s="8">
        <v>45797</v>
      </c>
      <c r="O940" s="8"/>
      <c r="P940" s="8"/>
      <c r="Q940" t="s">
        <v>64</v>
      </c>
      <c r="AC940" t="s">
        <v>64</v>
      </c>
      <c r="AD940" t="s">
        <v>42</v>
      </c>
    </row>
    <row r="941" spans="7:30" x14ac:dyDescent="0.25">
      <c r="G941" t="s">
        <v>1475</v>
      </c>
      <c r="H941" t="s">
        <v>1879</v>
      </c>
      <c r="I941" t="s">
        <v>1639</v>
      </c>
      <c r="K941" t="s">
        <v>204</v>
      </c>
      <c r="L941" t="s">
        <v>35</v>
      </c>
      <c r="M941" t="s">
        <v>36</v>
      </c>
      <c r="N941" s="8">
        <v>45797</v>
      </c>
      <c r="O941" s="8"/>
      <c r="P941" s="8"/>
      <c r="Q941" t="s">
        <v>64</v>
      </c>
      <c r="AC941" t="s">
        <v>64</v>
      </c>
      <c r="AD941" t="s">
        <v>42</v>
      </c>
    </row>
    <row r="942" spans="7:30" x14ac:dyDescent="0.25">
      <c r="G942" t="s">
        <v>1475</v>
      </c>
      <c r="H942" t="s">
        <v>1879</v>
      </c>
      <c r="I942" t="s">
        <v>1640</v>
      </c>
      <c r="K942" t="s">
        <v>204</v>
      </c>
      <c r="L942" t="s">
        <v>35</v>
      </c>
      <c r="M942" t="s">
        <v>36</v>
      </c>
      <c r="N942" s="8">
        <v>45797</v>
      </c>
      <c r="O942" s="8"/>
      <c r="P942" s="8"/>
      <c r="Q942" t="s">
        <v>64</v>
      </c>
      <c r="AC942" t="s">
        <v>64</v>
      </c>
      <c r="AD942" t="s">
        <v>42</v>
      </c>
    </row>
    <row r="943" spans="7:30" x14ac:dyDescent="0.25">
      <c r="G943" t="s">
        <v>1475</v>
      </c>
      <c r="H943" t="s">
        <v>1879</v>
      </c>
      <c r="I943" t="s">
        <v>1641</v>
      </c>
      <c r="K943" t="s">
        <v>204</v>
      </c>
      <c r="L943" t="s">
        <v>35</v>
      </c>
      <c r="M943" t="s">
        <v>36</v>
      </c>
      <c r="N943" s="8">
        <v>45797</v>
      </c>
      <c r="O943" s="8"/>
      <c r="P943" s="8"/>
      <c r="Q943" t="s">
        <v>64</v>
      </c>
      <c r="AC943" t="s">
        <v>64</v>
      </c>
      <c r="AD943" t="s">
        <v>42</v>
      </c>
    </row>
    <row r="944" spans="7:30" x14ac:dyDescent="0.25">
      <c r="G944" t="s">
        <v>1475</v>
      </c>
      <c r="H944" t="s">
        <v>1879</v>
      </c>
      <c r="I944" t="s">
        <v>1642</v>
      </c>
      <c r="K944" t="s">
        <v>204</v>
      </c>
      <c r="L944" t="s">
        <v>35</v>
      </c>
      <c r="M944" t="s">
        <v>36</v>
      </c>
      <c r="N944" s="8">
        <v>45797</v>
      </c>
      <c r="O944" s="8"/>
      <c r="P944" s="8"/>
      <c r="Q944" t="s">
        <v>64</v>
      </c>
      <c r="AC944" t="s">
        <v>64</v>
      </c>
      <c r="AD944" t="s">
        <v>42</v>
      </c>
    </row>
    <row r="945" spans="7:30" x14ac:dyDescent="0.25">
      <c r="G945" t="s">
        <v>1475</v>
      </c>
      <c r="H945" t="s">
        <v>1879</v>
      </c>
      <c r="I945" t="s">
        <v>1643</v>
      </c>
      <c r="K945" t="s">
        <v>204</v>
      </c>
      <c r="L945" t="s">
        <v>35</v>
      </c>
      <c r="M945" t="s">
        <v>36</v>
      </c>
      <c r="N945" s="8">
        <v>45797</v>
      </c>
      <c r="O945" s="8"/>
      <c r="P945" s="8"/>
      <c r="Q945" t="s">
        <v>64</v>
      </c>
      <c r="AC945" t="s">
        <v>64</v>
      </c>
      <c r="AD945" t="s">
        <v>42</v>
      </c>
    </row>
    <row r="946" spans="7:30" x14ac:dyDescent="0.25">
      <c r="G946" t="s">
        <v>1475</v>
      </c>
      <c r="H946" t="s">
        <v>1879</v>
      </c>
      <c r="I946" t="s">
        <v>1644</v>
      </c>
      <c r="K946" t="s">
        <v>204</v>
      </c>
      <c r="L946" t="s">
        <v>35</v>
      </c>
      <c r="M946" t="s">
        <v>36</v>
      </c>
      <c r="N946" s="8">
        <v>45797</v>
      </c>
      <c r="O946" s="8"/>
      <c r="P946" s="8"/>
      <c r="Q946" t="s">
        <v>64</v>
      </c>
      <c r="AC946" t="s">
        <v>64</v>
      </c>
      <c r="AD946" t="s">
        <v>42</v>
      </c>
    </row>
    <row r="947" spans="7:30" x14ac:dyDescent="0.25">
      <c r="G947" t="s">
        <v>1475</v>
      </c>
      <c r="H947" t="s">
        <v>1879</v>
      </c>
      <c r="I947" t="s">
        <v>1645</v>
      </c>
      <c r="K947" t="s">
        <v>204</v>
      </c>
      <c r="L947" t="s">
        <v>35</v>
      </c>
      <c r="M947" t="s">
        <v>36</v>
      </c>
      <c r="N947" s="8">
        <v>45797</v>
      </c>
      <c r="O947" s="8"/>
      <c r="P947" s="8"/>
      <c r="Q947" t="s">
        <v>64</v>
      </c>
      <c r="AC947" t="s">
        <v>64</v>
      </c>
      <c r="AD947" t="s">
        <v>42</v>
      </c>
    </row>
    <row r="948" spans="7:30" x14ac:dyDescent="0.25">
      <c r="G948" t="s">
        <v>1475</v>
      </c>
      <c r="H948" t="s">
        <v>1879</v>
      </c>
      <c r="I948" t="s">
        <v>1646</v>
      </c>
      <c r="K948" t="s">
        <v>204</v>
      </c>
      <c r="L948" t="s">
        <v>35</v>
      </c>
      <c r="M948" t="s">
        <v>36</v>
      </c>
      <c r="N948" s="8">
        <v>45797</v>
      </c>
      <c r="O948" s="8"/>
      <c r="P948" s="8"/>
      <c r="Q948" t="s">
        <v>64</v>
      </c>
      <c r="AC948" t="s">
        <v>64</v>
      </c>
      <c r="AD948" t="s">
        <v>42</v>
      </c>
    </row>
    <row r="949" spans="7:30" x14ac:dyDescent="0.25">
      <c r="G949" t="s">
        <v>1475</v>
      </c>
      <c r="H949" t="s">
        <v>1879</v>
      </c>
      <c r="I949" t="s">
        <v>1647</v>
      </c>
      <c r="K949" t="s">
        <v>204</v>
      </c>
      <c r="L949" t="s">
        <v>35</v>
      </c>
      <c r="M949" t="s">
        <v>36</v>
      </c>
      <c r="N949" s="8">
        <v>45797</v>
      </c>
      <c r="O949" s="8"/>
      <c r="P949" s="8"/>
      <c r="Q949" t="s">
        <v>64</v>
      </c>
      <c r="R949" t="s">
        <v>1648</v>
      </c>
      <c r="S949" t="s">
        <v>1649</v>
      </c>
      <c r="T949" t="s">
        <v>1650</v>
      </c>
      <c r="W949" t="s">
        <v>550</v>
      </c>
      <c r="AC949" t="s">
        <v>64</v>
      </c>
      <c r="AD949" t="s">
        <v>42</v>
      </c>
    </row>
    <row r="950" spans="7:30" x14ac:dyDescent="0.25">
      <c r="G950" t="s">
        <v>1475</v>
      </c>
      <c r="H950" t="s">
        <v>1879</v>
      </c>
      <c r="I950" t="s">
        <v>1651</v>
      </c>
      <c r="K950" t="s">
        <v>204</v>
      </c>
      <c r="L950" t="s">
        <v>35</v>
      </c>
      <c r="M950" t="s">
        <v>36</v>
      </c>
      <c r="N950" s="8">
        <v>45797</v>
      </c>
      <c r="O950" s="8"/>
      <c r="P950" s="8"/>
      <c r="Q950" t="s">
        <v>64</v>
      </c>
      <c r="R950" t="s">
        <v>1648</v>
      </c>
      <c r="S950" t="s">
        <v>1652</v>
      </c>
      <c r="T950" t="s">
        <v>1653</v>
      </c>
      <c r="W950" t="s">
        <v>550</v>
      </c>
      <c r="AC950" t="s">
        <v>64</v>
      </c>
      <c r="AD950" t="s">
        <v>42</v>
      </c>
    </row>
    <row r="951" spans="7:30" x14ac:dyDescent="0.25">
      <c r="G951" t="s">
        <v>1475</v>
      </c>
      <c r="H951" t="s">
        <v>1879</v>
      </c>
      <c r="I951" t="s">
        <v>1655</v>
      </c>
      <c r="K951" t="s">
        <v>204</v>
      </c>
      <c r="L951" t="s">
        <v>35</v>
      </c>
      <c r="M951" t="s">
        <v>36</v>
      </c>
      <c r="N951" s="8">
        <v>45797</v>
      </c>
      <c r="O951" s="8"/>
      <c r="P951" s="8"/>
      <c r="Q951" t="s">
        <v>64</v>
      </c>
      <c r="AC951" t="s">
        <v>64</v>
      </c>
      <c r="AD951" t="s">
        <v>42</v>
      </c>
    </row>
    <row r="952" spans="7:30" x14ac:dyDescent="0.25">
      <c r="G952" t="s">
        <v>1475</v>
      </c>
      <c r="H952" t="s">
        <v>1879</v>
      </c>
      <c r="I952" t="s">
        <v>1656</v>
      </c>
      <c r="K952" t="s">
        <v>204</v>
      </c>
      <c r="L952" t="s">
        <v>35</v>
      </c>
      <c r="M952" t="s">
        <v>36</v>
      </c>
      <c r="N952" s="8">
        <v>45797</v>
      </c>
      <c r="O952" s="8"/>
      <c r="P952" s="8"/>
      <c r="Q952" t="s">
        <v>64</v>
      </c>
      <c r="AC952" t="s">
        <v>64</v>
      </c>
      <c r="AD952" t="s">
        <v>42</v>
      </c>
    </row>
    <row r="953" spans="7:30" x14ac:dyDescent="0.25">
      <c r="G953" t="s">
        <v>1475</v>
      </c>
      <c r="H953" t="s">
        <v>1879</v>
      </c>
      <c r="I953" t="s">
        <v>1657</v>
      </c>
      <c r="K953" t="s">
        <v>204</v>
      </c>
      <c r="L953" t="s">
        <v>35</v>
      </c>
      <c r="M953" t="s">
        <v>36</v>
      </c>
      <c r="N953" s="8">
        <v>45797</v>
      </c>
      <c r="O953" s="8"/>
      <c r="P953" s="8"/>
      <c r="Q953" t="s">
        <v>64</v>
      </c>
      <c r="R953" t="s">
        <v>1658</v>
      </c>
      <c r="S953" t="s">
        <v>1659</v>
      </c>
      <c r="T953" t="s">
        <v>1660</v>
      </c>
      <c r="AC953" t="s">
        <v>64</v>
      </c>
      <c r="AD953" t="s">
        <v>42</v>
      </c>
    </row>
    <row r="954" spans="7:30" x14ac:dyDescent="0.25">
      <c r="G954" t="s">
        <v>1475</v>
      </c>
      <c r="H954" t="s">
        <v>1879</v>
      </c>
      <c r="I954" t="s">
        <v>1661</v>
      </c>
      <c r="K954" t="s">
        <v>204</v>
      </c>
      <c r="L954" t="s">
        <v>35</v>
      </c>
      <c r="M954" t="s">
        <v>36</v>
      </c>
      <c r="N954" s="8">
        <v>45797</v>
      </c>
      <c r="O954" s="8"/>
      <c r="P954" s="8"/>
      <c r="Q954" t="s">
        <v>64</v>
      </c>
      <c r="R954" t="s">
        <v>1658</v>
      </c>
      <c r="S954" t="s">
        <v>1662</v>
      </c>
      <c r="T954" t="s">
        <v>1663</v>
      </c>
      <c r="AC954" t="s">
        <v>64</v>
      </c>
      <c r="AD954" t="s">
        <v>42</v>
      </c>
    </row>
    <row r="955" spans="7:30" x14ac:dyDescent="0.25">
      <c r="G955" t="s">
        <v>1475</v>
      </c>
      <c r="H955" t="s">
        <v>1879</v>
      </c>
      <c r="I955" t="s">
        <v>1664</v>
      </c>
      <c r="K955" t="s">
        <v>204</v>
      </c>
      <c r="L955" t="s">
        <v>35</v>
      </c>
      <c r="M955" t="s">
        <v>36</v>
      </c>
      <c r="N955" s="8">
        <v>45797</v>
      </c>
      <c r="O955" s="8"/>
      <c r="P955" s="8"/>
      <c r="Q955" t="s">
        <v>64</v>
      </c>
      <c r="AC955" t="s">
        <v>64</v>
      </c>
      <c r="AD955" t="s">
        <v>42</v>
      </c>
    </row>
    <row r="956" spans="7:30" x14ac:dyDescent="0.25">
      <c r="G956" t="s">
        <v>1475</v>
      </c>
      <c r="H956" t="s">
        <v>1879</v>
      </c>
      <c r="I956" t="s">
        <v>1665</v>
      </c>
      <c r="K956" t="s">
        <v>204</v>
      </c>
      <c r="L956" t="s">
        <v>35</v>
      </c>
      <c r="M956" t="s">
        <v>36</v>
      </c>
      <c r="N956" s="8">
        <v>45797</v>
      </c>
      <c r="O956" s="8"/>
      <c r="P956" s="8"/>
      <c r="Q956" t="s">
        <v>64</v>
      </c>
      <c r="AC956" t="s">
        <v>64</v>
      </c>
      <c r="AD956" t="s">
        <v>42</v>
      </c>
    </row>
    <row r="957" spans="7:30" x14ac:dyDescent="0.25">
      <c r="G957" t="s">
        <v>1475</v>
      </c>
      <c r="H957" t="s">
        <v>1879</v>
      </c>
      <c r="I957" t="s">
        <v>1666</v>
      </c>
      <c r="K957" t="s">
        <v>204</v>
      </c>
      <c r="L957" t="s">
        <v>35</v>
      </c>
      <c r="M957" t="s">
        <v>36</v>
      </c>
      <c r="N957" s="8">
        <v>45797</v>
      </c>
      <c r="O957" s="8"/>
      <c r="P957" s="8"/>
      <c r="Q957" t="s">
        <v>64</v>
      </c>
      <c r="AC957" t="s">
        <v>64</v>
      </c>
      <c r="AD957" t="s">
        <v>42</v>
      </c>
    </row>
    <row r="958" spans="7:30" x14ac:dyDescent="0.25">
      <c r="G958" t="s">
        <v>1475</v>
      </c>
      <c r="H958" t="s">
        <v>1879</v>
      </c>
      <c r="I958" t="s">
        <v>1667</v>
      </c>
      <c r="K958" t="s">
        <v>204</v>
      </c>
      <c r="L958" t="s">
        <v>35</v>
      </c>
      <c r="M958" t="s">
        <v>36</v>
      </c>
      <c r="N958" s="8">
        <v>45797</v>
      </c>
      <c r="O958" s="8"/>
      <c r="P958" s="8"/>
      <c r="Q958" t="s">
        <v>64</v>
      </c>
      <c r="AC958" t="s">
        <v>64</v>
      </c>
      <c r="AD958" t="s">
        <v>42</v>
      </c>
    </row>
    <row r="959" spans="7:30" x14ac:dyDescent="0.25">
      <c r="G959" t="s">
        <v>1475</v>
      </c>
      <c r="H959" t="s">
        <v>1879</v>
      </c>
      <c r="I959" t="s">
        <v>1668</v>
      </c>
      <c r="K959" t="s">
        <v>204</v>
      </c>
      <c r="L959" t="s">
        <v>35</v>
      </c>
      <c r="M959" t="s">
        <v>36</v>
      </c>
      <c r="N959" s="8">
        <v>45797</v>
      </c>
      <c r="O959" s="8"/>
      <c r="P959" s="8"/>
      <c r="Q959" t="s">
        <v>64</v>
      </c>
      <c r="AC959" t="s">
        <v>64</v>
      </c>
      <c r="AD959" t="s">
        <v>42</v>
      </c>
    </row>
    <row r="960" spans="7:30" x14ac:dyDescent="0.25">
      <c r="G960" t="s">
        <v>1475</v>
      </c>
      <c r="H960" t="s">
        <v>1879</v>
      </c>
      <c r="I960" t="s">
        <v>1669</v>
      </c>
      <c r="K960" t="s">
        <v>204</v>
      </c>
      <c r="L960" t="s">
        <v>35</v>
      </c>
      <c r="M960" t="s">
        <v>36</v>
      </c>
      <c r="N960" s="8">
        <v>45797</v>
      </c>
      <c r="O960" s="8"/>
      <c r="P960" s="8"/>
      <c r="Q960" t="s">
        <v>64</v>
      </c>
      <c r="AC960" t="s">
        <v>64</v>
      </c>
      <c r="AD960" t="s">
        <v>42</v>
      </c>
    </row>
    <row r="961" spans="7:30" x14ac:dyDescent="0.25">
      <c r="G961" t="s">
        <v>1475</v>
      </c>
      <c r="H961" t="s">
        <v>1879</v>
      </c>
      <c r="I961" t="s">
        <v>1670</v>
      </c>
      <c r="K961" t="s">
        <v>204</v>
      </c>
      <c r="L961" t="s">
        <v>35</v>
      </c>
      <c r="M961" t="s">
        <v>36</v>
      </c>
      <c r="N961" s="8">
        <v>45797</v>
      </c>
      <c r="O961" s="8"/>
      <c r="P961" s="8"/>
      <c r="Q961" t="s">
        <v>64</v>
      </c>
      <c r="AC961" t="s">
        <v>64</v>
      </c>
      <c r="AD961" t="s">
        <v>42</v>
      </c>
    </row>
    <row r="962" spans="7:30" x14ac:dyDescent="0.25">
      <c r="G962" t="s">
        <v>1475</v>
      </c>
      <c r="H962" t="s">
        <v>1879</v>
      </c>
      <c r="I962" t="s">
        <v>1671</v>
      </c>
      <c r="K962" t="s">
        <v>204</v>
      </c>
      <c r="L962" t="s">
        <v>35</v>
      </c>
      <c r="M962" t="s">
        <v>36</v>
      </c>
      <c r="N962" s="8">
        <v>45797</v>
      </c>
      <c r="O962" s="8"/>
      <c r="P962" s="8"/>
      <c r="Q962" t="s">
        <v>64</v>
      </c>
      <c r="AC962" t="s">
        <v>64</v>
      </c>
      <c r="AD962" t="s">
        <v>42</v>
      </c>
    </row>
    <row r="963" spans="7:30" x14ac:dyDescent="0.25">
      <c r="G963" t="s">
        <v>1475</v>
      </c>
      <c r="H963" t="s">
        <v>1879</v>
      </c>
      <c r="I963" t="s">
        <v>1672</v>
      </c>
      <c r="K963" t="s">
        <v>204</v>
      </c>
      <c r="L963" t="s">
        <v>35</v>
      </c>
      <c r="M963" t="s">
        <v>36</v>
      </c>
      <c r="N963" s="8">
        <v>45797</v>
      </c>
      <c r="O963" s="8"/>
      <c r="P963" s="8"/>
      <c r="Q963" t="s">
        <v>64</v>
      </c>
      <c r="AC963" t="s">
        <v>64</v>
      </c>
      <c r="AD963" t="s">
        <v>42</v>
      </c>
    </row>
    <row r="964" spans="7:30" x14ac:dyDescent="0.25">
      <c r="G964" t="s">
        <v>1475</v>
      </c>
      <c r="H964" t="s">
        <v>1879</v>
      </c>
      <c r="I964" t="s">
        <v>1673</v>
      </c>
      <c r="K964" t="s">
        <v>204</v>
      </c>
      <c r="L964" t="s">
        <v>35</v>
      </c>
      <c r="M964" t="s">
        <v>36</v>
      </c>
      <c r="N964" s="8">
        <v>45797</v>
      </c>
      <c r="O964" s="8"/>
      <c r="P964" s="8"/>
      <c r="Q964" t="s">
        <v>64</v>
      </c>
      <c r="AC964" t="s">
        <v>64</v>
      </c>
      <c r="AD964" t="s">
        <v>42</v>
      </c>
    </row>
    <row r="965" spans="7:30" x14ac:dyDescent="0.25">
      <c r="G965" t="s">
        <v>1475</v>
      </c>
      <c r="H965" t="s">
        <v>1879</v>
      </c>
      <c r="I965" t="s">
        <v>1674</v>
      </c>
      <c r="K965" t="s">
        <v>204</v>
      </c>
      <c r="L965" t="s">
        <v>35</v>
      </c>
      <c r="M965" t="s">
        <v>36</v>
      </c>
      <c r="N965" s="8">
        <v>45797</v>
      </c>
      <c r="O965" s="8"/>
      <c r="P965" s="8"/>
      <c r="Q965" t="s">
        <v>64</v>
      </c>
      <c r="AC965" t="s">
        <v>64</v>
      </c>
      <c r="AD965" t="s">
        <v>42</v>
      </c>
    </row>
    <row r="966" spans="7:30" x14ac:dyDescent="0.25">
      <c r="G966" t="s">
        <v>1475</v>
      </c>
      <c r="H966" t="s">
        <v>1879</v>
      </c>
      <c r="I966" t="s">
        <v>1675</v>
      </c>
      <c r="K966" t="s">
        <v>204</v>
      </c>
      <c r="L966" t="s">
        <v>35</v>
      </c>
      <c r="M966" t="s">
        <v>36</v>
      </c>
      <c r="N966" s="8">
        <v>45797</v>
      </c>
      <c r="O966" s="8"/>
      <c r="P966" s="8"/>
      <c r="Q966" t="s">
        <v>64</v>
      </c>
      <c r="AC966" t="s">
        <v>64</v>
      </c>
      <c r="AD966" t="s">
        <v>42</v>
      </c>
    </row>
    <row r="967" spans="7:30" x14ac:dyDescent="0.25">
      <c r="G967" t="s">
        <v>1475</v>
      </c>
      <c r="H967" t="s">
        <v>1879</v>
      </c>
      <c r="I967" t="s">
        <v>1676</v>
      </c>
      <c r="K967" t="s">
        <v>204</v>
      </c>
      <c r="L967" t="s">
        <v>35</v>
      </c>
      <c r="M967" t="s">
        <v>36</v>
      </c>
      <c r="N967" s="8">
        <v>45797</v>
      </c>
      <c r="O967" s="8"/>
      <c r="P967" s="8"/>
      <c r="Q967" t="s">
        <v>64</v>
      </c>
      <c r="AC967" t="s">
        <v>64</v>
      </c>
      <c r="AD967" t="s">
        <v>42</v>
      </c>
    </row>
    <row r="968" spans="7:30" x14ac:dyDescent="0.25">
      <c r="G968" t="s">
        <v>1475</v>
      </c>
      <c r="H968" t="s">
        <v>1879</v>
      </c>
      <c r="I968" t="s">
        <v>1677</v>
      </c>
      <c r="K968" t="s">
        <v>204</v>
      </c>
      <c r="L968" t="s">
        <v>35</v>
      </c>
      <c r="M968" t="s">
        <v>36</v>
      </c>
      <c r="N968" s="8">
        <v>45797</v>
      </c>
      <c r="O968" s="8"/>
      <c r="P968" s="8"/>
      <c r="Q968" t="s">
        <v>64</v>
      </c>
      <c r="AC968" t="s">
        <v>64</v>
      </c>
      <c r="AD968" t="s">
        <v>42</v>
      </c>
    </row>
    <row r="969" spans="7:30" x14ac:dyDescent="0.25">
      <c r="G969" t="s">
        <v>1475</v>
      </c>
      <c r="H969" t="s">
        <v>1879</v>
      </c>
      <c r="I969" t="s">
        <v>1880</v>
      </c>
      <c r="K969" t="s">
        <v>204</v>
      </c>
      <c r="L969" t="s">
        <v>35</v>
      </c>
      <c r="M969" t="s">
        <v>36</v>
      </c>
      <c r="N969" s="8">
        <v>45797</v>
      </c>
      <c r="O969" s="8"/>
      <c r="P969" s="8"/>
      <c r="Q969" t="s">
        <v>64</v>
      </c>
      <c r="R969" t="s">
        <v>419</v>
      </c>
      <c r="S969" t="s">
        <v>1881</v>
      </c>
      <c r="T969" t="s">
        <v>1881</v>
      </c>
      <c r="W969" t="s">
        <v>489</v>
      </c>
      <c r="AC969" t="s">
        <v>64</v>
      </c>
      <c r="AD969" t="s">
        <v>42</v>
      </c>
    </row>
    <row r="970" spans="7:30" x14ac:dyDescent="0.25">
      <c r="G970" t="s">
        <v>1475</v>
      </c>
      <c r="H970" t="s">
        <v>1879</v>
      </c>
      <c r="I970" t="s">
        <v>1882</v>
      </c>
      <c r="K970" t="s">
        <v>204</v>
      </c>
      <c r="L970" t="s">
        <v>35</v>
      </c>
      <c r="M970" t="s">
        <v>36</v>
      </c>
      <c r="N970" s="8">
        <v>45797</v>
      </c>
      <c r="O970" s="8"/>
      <c r="P970" s="8"/>
      <c r="Q970" t="s">
        <v>64</v>
      </c>
      <c r="R970" t="s">
        <v>419</v>
      </c>
      <c r="S970" t="s">
        <v>1881</v>
      </c>
      <c r="T970" t="s">
        <v>1883</v>
      </c>
      <c r="W970" t="s">
        <v>489</v>
      </c>
      <c r="AC970" t="s">
        <v>64</v>
      </c>
      <c r="AD970" t="s">
        <v>42</v>
      </c>
    </row>
    <row r="971" spans="7:30" x14ac:dyDescent="0.25">
      <c r="G971" t="s">
        <v>1475</v>
      </c>
      <c r="H971" t="s">
        <v>1879</v>
      </c>
      <c r="I971" t="s">
        <v>1678</v>
      </c>
      <c r="K971" t="s">
        <v>204</v>
      </c>
      <c r="L971" t="s">
        <v>35</v>
      </c>
      <c r="M971" t="s">
        <v>36</v>
      </c>
      <c r="N971" s="8">
        <v>45797</v>
      </c>
      <c r="O971" s="8"/>
      <c r="P971" s="8"/>
      <c r="Q971" t="s">
        <v>64</v>
      </c>
      <c r="AC971" t="s">
        <v>64</v>
      </c>
      <c r="AD971" t="s">
        <v>42</v>
      </c>
    </row>
    <row r="972" spans="7:30" x14ac:dyDescent="0.25">
      <c r="G972" t="s">
        <v>1475</v>
      </c>
      <c r="H972" t="s">
        <v>1879</v>
      </c>
      <c r="I972" t="s">
        <v>1679</v>
      </c>
      <c r="K972" t="s">
        <v>204</v>
      </c>
      <c r="L972" t="s">
        <v>35</v>
      </c>
      <c r="M972" t="s">
        <v>36</v>
      </c>
      <c r="N972" s="8">
        <v>45797</v>
      </c>
      <c r="O972" s="8"/>
      <c r="P972" s="8"/>
      <c r="Q972" t="s">
        <v>64</v>
      </c>
      <c r="AC972" t="s">
        <v>64</v>
      </c>
      <c r="AD972" t="s">
        <v>42</v>
      </c>
    </row>
    <row r="973" spans="7:30" x14ac:dyDescent="0.25">
      <c r="G973" t="s">
        <v>1475</v>
      </c>
      <c r="H973" t="s">
        <v>1879</v>
      </c>
      <c r="I973" t="s">
        <v>1680</v>
      </c>
      <c r="K973" t="s">
        <v>204</v>
      </c>
      <c r="L973" t="s">
        <v>35</v>
      </c>
      <c r="M973" t="s">
        <v>36</v>
      </c>
      <c r="N973" s="8">
        <v>45797</v>
      </c>
      <c r="O973" s="8"/>
      <c r="P973" s="8"/>
      <c r="Q973" t="s">
        <v>64</v>
      </c>
      <c r="R973" t="s">
        <v>419</v>
      </c>
      <c r="S973" t="s">
        <v>1681</v>
      </c>
      <c r="T973" t="s">
        <v>1682</v>
      </c>
      <c r="W973" t="s">
        <v>40</v>
      </c>
      <c r="AC973" t="s">
        <v>64</v>
      </c>
      <c r="AD973" t="s">
        <v>42</v>
      </c>
    </row>
    <row r="974" spans="7:30" x14ac:dyDescent="0.25">
      <c r="G974" t="s">
        <v>1475</v>
      </c>
      <c r="H974" t="s">
        <v>1879</v>
      </c>
      <c r="I974" t="s">
        <v>1683</v>
      </c>
      <c r="K974" t="s">
        <v>204</v>
      </c>
      <c r="L974" t="s">
        <v>35</v>
      </c>
      <c r="M974" t="s">
        <v>36</v>
      </c>
      <c r="N974" s="8">
        <v>45797</v>
      </c>
      <c r="O974" s="8"/>
      <c r="P974" s="8"/>
      <c r="Q974" t="s">
        <v>64</v>
      </c>
      <c r="R974" t="s">
        <v>419</v>
      </c>
      <c r="S974" t="s">
        <v>1684</v>
      </c>
      <c r="T974" t="s">
        <v>1685</v>
      </c>
      <c r="W974" t="s">
        <v>40</v>
      </c>
      <c r="AC974" t="s">
        <v>64</v>
      </c>
      <c r="AD974" t="s">
        <v>42</v>
      </c>
    </row>
    <row r="975" spans="7:30" x14ac:dyDescent="0.25">
      <c r="G975" t="s">
        <v>1475</v>
      </c>
      <c r="H975" t="s">
        <v>1879</v>
      </c>
      <c r="I975" t="s">
        <v>1686</v>
      </c>
      <c r="K975" t="s">
        <v>204</v>
      </c>
      <c r="L975" t="s">
        <v>35</v>
      </c>
      <c r="M975" t="s">
        <v>36</v>
      </c>
      <c r="N975" s="8">
        <v>45797</v>
      </c>
      <c r="O975" s="8"/>
      <c r="P975" s="8"/>
      <c r="Q975" t="s">
        <v>64</v>
      </c>
      <c r="AC975" t="s">
        <v>64</v>
      </c>
      <c r="AD975" t="s">
        <v>42</v>
      </c>
    </row>
    <row r="976" spans="7:30" x14ac:dyDescent="0.25">
      <c r="G976" t="s">
        <v>1475</v>
      </c>
      <c r="H976" t="s">
        <v>1879</v>
      </c>
      <c r="I976" t="s">
        <v>1687</v>
      </c>
      <c r="K976" t="s">
        <v>204</v>
      </c>
      <c r="L976" t="s">
        <v>35</v>
      </c>
      <c r="M976" t="s">
        <v>36</v>
      </c>
      <c r="N976" s="8">
        <v>45797</v>
      </c>
      <c r="O976" s="8"/>
      <c r="P976" s="8"/>
      <c r="Q976" t="s">
        <v>64</v>
      </c>
      <c r="AC976" t="s">
        <v>64</v>
      </c>
      <c r="AD976" t="s">
        <v>42</v>
      </c>
    </row>
    <row r="977" spans="7:30" x14ac:dyDescent="0.25">
      <c r="G977" t="s">
        <v>1475</v>
      </c>
      <c r="H977" t="s">
        <v>1879</v>
      </c>
      <c r="I977" t="s">
        <v>1688</v>
      </c>
      <c r="K977" t="s">
        <v>204</v>
      </c>
      <c r="L977" t="s">
        <v>35</v>
      </c>
      <c r="M977" t="s">
        <v>36</v>
      </c>
      <c r="N977" s="8">
        <v>45797</v>
      </c>
      <c r="O977" s="8"/>
      <c r="P977" s="8"/>
      <c r="Q977" t="s">
        <v>64</v>
      </c>
      <c r="R977" t="s">
        <v>1007</v>
      </c>
      <c r="T977" t="s">
        <v>1689</v>
      </c>
      <c r="AC977" t="s">
        <v>64</v>
      </c>
      <c r="AD977" t="s">
        <v>42</v>
      </c>
    </row>
    <row r="978" spans="7:30" x14ac:dyDescent="0.25">
      <c r="G978" t="s">
        <v>1475</v>
      </c>
      <c r="H978" t="s">
        <v>1879</v>
      </c>
      <c r="I978" t="s">
        <v>1690</v>
      </c>
      <c r="K978" t="s">
        <v>204</v>
      </c>
      <c r="L978" t="s">
        <v>35</v>
      </c>
      <c r="M978" t="s">
        <v>36</v>
      </c>
      <c r="N978" s="8">
        <v>45797</v>
      </c>
      <c r="O978" s="8"/>
      <c r="P978" s="8"/>
      <c r="Q978" t="s">
        <v>64</v>
      </c>
      <c r="R978" t="s">
        <v>1007</v>
      </c>
      <c r="T978" t="s">
        <v>1691</v>
      </c>
      <c r="AC978" t="s">
        <v>64</v>
      </c>
      <c r="AD978" t="s">
        <v>42</v>
      </c>
    </row>
    <row r="979" spans="7:30" x14ac:dyDescent="0.25">
      <c r="G979" t="s">
        <v>1475</v>
      </c>
      <c r="H979" t="s">
        <v>1879</v>
      </c>
      <c r="I979" t="s">
        <v>1692</v>
      </c>
      <c r="K979" t="s">
        <v>204</v>
      </c>
      <c r="L979" t="s">
        <v>35</v>
      </c>
      <c r="M979" t="s">
        <v>36</v>
      </c>
      <c r="N979" s="8">
        <v>45797</v>
      </c>
      <c r="O979" s="8"/>
      <c r="P979" s="8"/>
      <c r="Q979" t="s">
        <v>64</v>
      </c>
      <c r="AC979" t="s">
        <v>64</v>
      </c>
      <c r="AD979" t="s">
        <v>42</v>
      </c>
    </row>
    <row r="980" spans="7:30" x14ac:dyDescent="0.25">
      <c r="G980" t="s">
        <v>1475</v>
      </c>
      <c r="H980" t="s">
        <v>1879</v>
      </c>
      <c r="I980" t="s">
        <v>1693</v>
      </c>
      <c r="K980" t="s">
        <v>204</v>
      </c>
      <c r="L980" t="s">
        <v>35</v>
      </c>
      <c r="M980" t="s">
        <v>36</v>
      </c>
      <c r="N980" s="8">
        <v>45797</v>
      </c>
      <c r="O980" s="8"/>
      <c r="P980" s="8"/>
      <c r="Q980" t="s">
        <v>64</v>
      </c>
      <c r="AC980" t="s">
        <v>64</v>
      </c>
      <c r="AD980" t="s">
        <v>42</v>
      </c>
    </row>
    <row r="981" spans="7:30" x14ac:dyDescent="0.25">
      <c r="G981" t="s">
        <v>1475</v>
      </c>
      <c r="H981" t="s">
        <v>1879</v>
      </c>
      <c r="I981" t="s">
        <v>1694</v>
      </c>
      <c r="K981" t="s">
        <v>204</v>
      </c>
      <c r="L981" t="s">
        <v>35</v>
      </c>
      <c r="M981" t="s">
        <v>36</v>
      </c>
      <c r="N981" s="8">
        <v>45797</v>
      </c>
      <c r="O981" s="8"/>
      <c r="P981" s="8"/>
      <c r="Q981" t="s">
        <v>64</v>
      </c>
      <c r="AC981" t="s">
        <v>64</v>
      </c>
      <c r="AD981" t="s">
        <v>42</v>
      </c>
    </row>
    <row r="982" spans="7:30" x14ac:dyDescent="0.25">
      <c r="G982" t="s">
        <v>1475</v>
      </c>
      <c r="H982" t="s">
        <v>1879</v>
      </c>
      <c r="I982" t="s">
        <v>1695</v>
      </c>
      <c r="K982" t="s">
        <v>204</v>
      </c>
      <c r="L982" t="s">
        <v>35</v>
      </c>
      <c r="M982" t="s">
        <v>36</v>
      </c>
      <c r="N982" s="8">
        <v>45797</v>
      </c>
      <c r="O982" s="8"/>
      <c r="P982" s="8"/>
      <c r="Q982" t="s">
        <v>64</v>
      </c>
      <c r="AC982" t="s">
        <v>64</v>
      </c>
      <c r="AD982" t="s">
        <v>42</v>
      </c>
    </row>
    <row r="983" spans="7:30" x14ac:dyDescent="0.25">
      <c r="G983" t="s">
        <v>1475</v>
      </c>
      <c r="H983" t="s">
        <v>1879</v>
      </c>
      <c r="I983" t="s">
        <v>1696</v>
      </c>
      <c r="K983" t="s">
        <v>204</v>
      </c>
      <c r="L983" t="s">
        <v>35</v>
      </c>
      <c r="M983" t="s">
        <v>36</v>
      </c>
      <c r="N983" s="8">
        <v>45797</v>
      </c>
      <c r="O983" s="8"/>
      <c r="P983" s="8"/>
      <c r="Q983" t="s">
        <v>64</v>
      </c>
      <c r="AC983" t="s">
        <v>64</v>
      </c>
      <c r="AD983" t="s">
        <v>42</v>
      </c>
    </row>
    <row r="984" spans="7:30" x14ac:dyDescent="0.25">
      <c r="G984" t="s">
        <v>1475</v>
      </c>
      <c r="H984" t="s">
        <v>1879</v>
      </c>
      <c r="I984" t="s">
        <v>1697</v>
      </c>
      <c r="K984" t="s">
        <v>204</v>
      </c>
      <c r="L984" t="s">
        <v>35</v>
      </c>
      <c r="M984" t="s">
        <v>36</v>
      </c>
      <c r="N984" s="8">
        <v>45797</v>
      </c>
      <c r="O984" s="8"/>
      <c r="P984" s="8"/>
      <c r="Q984" t="s">
        <v>64</v>
      </c>
      <c r="AC984" t="s">
        <v>64</v>
      </c>
      <c r="AD984" t="s">
        <v>42</v>
      </c>
    </row>
    <row r="985" spans="7:30" x14ac:dyDescent="0.25">
      <c r="G985" t="s">
        <v>1475</v>
      </c>
      <c r="H985" t="s">
        <v>1879</v>
      </c>
      <c r="I985" t="s">
        <v>1698</v>
      </c>
      <c r="K985" t="s">
        <v>204</v>
      </c>
      <c r="L985" t="s">
        <v>35</v>
      </c>
      <c r="M985" t="s">
        <v>36</v>
      </c>
      <c r="N985" s="8">
        <v>45797</v>
      </c>
      <c r="O985" s="8"/>
      <c r="P985" s="8"/>
      <c r="Q985" t="s">
        <v>64</v>
      </c>
      <c r="AC985" t="s">
        <v>64</v>
      </c>
      <c r="AD985" t="s">
        <v>42</v>
      </c>
    </row>
    <row r="986" spans="7:30" x14ac:dyDescent="0.25">
      <c r="G986" t="s">
        <v>1475</v>
      </c>
      <c r="H986" t="s">
        <v>1879</v>
      </c>
      <c r="I986" t="s">
        <v>1699</v>
      </c>
      <c r="K986" t="s">
        <v>204</v>
      </c>
      <c r="L986" t="s">
        <v>35</v>
      </c>
      <c r="M986" t="s">
        <v>36</v>
      </c>
      <c r="N986" s="8">
        <v>45797</v>
      </c>
      <c r="O986" s="8"/>
      <c r="P986" s="8"/>
      <c r="Q986" t="s">
        <v>64</v>
      </c>
      <c r="AC986" t="s">
        <v>64</v>
      </c>
      <c r="AD986" t="s">
        <v>42</v>
      </c>
    </row>
    <row r="987" spans="7:30" x14ac:dyDescent="0.25">
      <c r="G987" t="s">
        <v>1475</v>
      </c>
      <c r="H987" t="s">
        <v>1879</v>
      </c>
      <c r="I987" t="s">
        <v>1700</v>
      </c>
      <c r="K987" t="s">
        <v>204</v>
      </c>
      <c r="L987" t="s">
        <v>35</v>
      </c>
      <c r="M987" t="s">
        <v>36</v>
      </c>
      <c r="N987" s="8">
        <v>45797</v>
      </c>
      <c r="O987" s="8"/>
      <c r="P987" s="8"/>
      <c r="Q987" t="s">
        <v>64</v>
      </c>
      <c r="R987" t="s">
        <v>419</v>
      </c>
      <c r="S987" t="s">
        <v>1701</v>
      </c>
      <c r="T987" t="s">
        <v>1702</v>
      </c>
      <c r="W987" t="s">
        <v>87</v>
      </c>
      <c r="AC987" t="s">
        <v>64</v>
      </c>
      <c r="AD987" t="s">
        <v>42</v>
      </c>
    </row>
    <row r="988" spans="7:30" x14ac:dyDescent="0.25">
      <c r="G988" t="s">
        <v>1475</v>
      </c>
      <c r="H988" t="s">
        <v>1879</v>
      </c>
      <c r="I988" t="s">
        <v>1703</v>
      </c>
      <c r="K988" t="s">
        <v>204</v>
      </c>
      <c r="L988" t="s">
        <v>35</v>
      </c>
      <c r="M988" t="s">
        <v>36</v>
      </c>
      <c r="N988" s="8">
        <v>45797</v>
      </c>
      <c r="O988" s="8"/>
      <c r="P988" s="8"/>
      <c r="Q988" t="s">
        <v>64</v>
      </c>
      <c r="R988" t="s">
        <v>419</v>
      </c>
      <c r="S988" t="s">
        <v>1704</v>
      </c>
      <c r="T988" t="s">
        <v>1705</v>
      </c>
      <c r="W988" t="s">
        <v>87</v>
      </c>
      <c r="AC988" t="s">
        <v>64</v>
      </c>
      <c r="AD988" t="s">
        <v>42</v>
      </c>
    </row>
    <row r="989" spans="7:30" x14ac:dyDescent="0.25">
      <c r="G989" t="s">
        <v>1475</v>
      </c>
      <c r="H989" t="s">
        <v>1879</v>
      </c>
      <c r="I989" t="s">
        <v>1706</v>
      </c>
      <c r="K989" t="s">
        <v>204</v>
      </c>
      <c r="L989" t="s">
        <v>35</v>
      </c>
      <c r="M989" t="s">
        <v>36</v>
      </c>
      <c r="N989" s="8">
        <v>45797</v>
      </c>
      <c r="O989" s="8"/>
      <c r="P989" s="8"/>
      <c r="Q989" t="s">
        <v>64</v>
      </c>
      <c r="AC989" t="s">
        <v>64</v>
      </c>
      <c r="AD989" t="s">
        <v>42</v>
      </c>
    </row>
    <row r="990" spans="7:30" x14ac:dyDescent="0.25">
      <c r="G990" t="s">
        <v>1475</v>
      </c>
      <c r="H990" t="s">
        <v>1879</v>
      </c>
      <c r="I990" t="s">
        <v>1707</v>
      </c>
      <c r="K990" t="s">
        <v>204</v>
      </c>
      <c r="L990" t="s">
        <v>35</v>
      </c>
      <c r="M990" t="s">
        <v>36</v>
      </c>
      <c r="N990" s="8">
        <v>45797</v>
      </c>
      <c r="O990" s="8"/>
      <c r="P990" s="8"/>
      <c r="Q990" t="s">
        <v>64</v>
      </c>
      <c r="AC990" t="s">
        <v>64</v>
      </c>
      <c r="AD990" t="s">
        <v>42</v>
      </c>
    </row>
    <row r="991" spans="7:30" x14ac:dyDescent="0.25">
      <c r="G991" t="s">
        <v>1475</v>
      </c>
      <c r="H991" t="s">
        <v>1879</v>
      </c>
      <c r="I991" t="s">
        <v>1708</v>
      </c>
      <c r="K991" t="s">
        <v>204</v>
      </c>
      <c r="L991" t="s">
        <v>35</v>
      </c>
      <c r="M991" t="s">
        <v>36</v>
      </c>
      <c r="N991" s="8">
        <v>45797</v>
      </c>
      <c r="O991" s="8"/>
      <c r="P991" s="8"/>
      <c r="Q991" t="s">
        <v>64</v>
      </c>
      <c r="AC991" t="s">
        <v>64</v>
      </c>
      <c r="AD991" t="s">
        <v>42</v>
      </c>
    </row>
    <row r="992" spans="7:30" x14ac:dyDescent="0.25">
      <c r="G992" t="s">
        <v>1475</v>
      </c>
      <c r="H992" t="s">
        <v>1879</v>
      </c>
      <c r="I992" t="s">
        <v>1709</v>
      </c>
      <c r="K992" t="s">
        <v>204</v>
      </c>
      <c r="L992" t="s">
        <v>35</v>
      </c>
      <c r="M992" t="s">
        <v>36</v>
      </c>
      <c r="N992" s="8">
        <v>45797</v>
      </c>
      <c r="O992" s="8"/>
      <c r="P992" s="8"/>
      <c r="Q992" t="s">
        <v>64</v>
      </c>
      <c r="AC992" t="s">
        <v>64</v>
      </c>
      <c r="AD992" t="s">
        <v>42</v>
      </c>
    </row>
    <row r="993" spans="7:30" x14ac:dyDescent="0.25">
      <c r="G993" t="s">
        <v>1475</v>
      </c>
      <c r="H993" t="s">
        <v>1879</v>
      </c>
      <c r="I993" t="s">
        <v>1710</v>
      </c>
      <c r="K993" t="s">
        <v>204</v>
      </c>
      <c r="L993" t="s">
        <v>35</v>
      </c>
      <c r="M993" t="s">
        <v>36</v>
      </c>
      <c r="N993" s="8">
        <v>45797</v>
      </c>
      <c r="O993" s="8"/>
      <c r="P993" s="8"/>
      <c r="Q993" t="s">
        <v>64</v>
      </c>
      <c r="AC993" t="s">
        <v>64</v>
      </c>
      <c r="AD993" t="s">
        <v>42</v>
      </c>
    </row>
    <row r="994" spans="7:30" x14ac:dyDescent="0.25">
      <c r="G994" t="s">
        <v>1475</v>
      </c>
      <c r="H994" t="s">
        <v>1879</v>
      </c>
      <c r="I994" t="s">
        <v>1711</v>
      </c>
      <c r="K994" t="s">
        <v>204</v>
      </c>
      <c r="L994" t="s">
        <v>35</v>
      </c>
      <c r="M994" t="s">
        <v>36</v>
      </c>
      <c r="N994" s="8">
        <v>45797</v>
      </c>
      <c r="O994" s="8"/>
      <c r="P994" s="8"/>
      <c r="Q994" t="s">
        <v>64</v>
      </c>
      <c r="AC994" t="s">
        <v>64</v>
      </c>
      <c r="AD994" t="s">
        <v>42</v>
      </c>
    </row>
    <row r="995" spans="7:30" x14ac:dyDescent="0.25">
      <c r="G995" t="s">
        <v>1475</v>
      </c>
      <c r="H995" t="s">
        <v>1879</v>
      </c>
      <c r="I995" t="s">
        <v>1712</v>
      </c>
      <c r="K995" t="s">
        <v>204</v>
      </c>
      <c r="L995" t="s">
        <v>35</v>
      </c>
      <c r="M995" t="s">
        <v>36</v>
      </c>
      <c r="N995" s="8">
        <v>45797</v>
      </c>
      <c r="O995" s="8"/>
      <c r="P995" s="8"/>
      <c r="Q995" t="s">
        <v>64</v>
      </c>
      <c r="R995" t="s">
        <v>419</v>
      </c>
      <c r="S995" t="s">
        <v>1713</v>
      </c>
      <c r="T995" t="s">
        <v>1714</v>
      </c>
      <c r="W995" t="s">
        <v>87</v>
      </c>
      <c r="AC995" t="s">
        <v>64</v>
      </c>
      <c r="AD995" t="s">
        <v>42</v>
      </c>
    </row>
    <row r="996" spans="7:30" x14ac:dyDescent="0.25">
      <c r="G996" t="s">
        <v>1475</v>
      </c>
      <c r="H996" t="s">
        <v>1879</v>
      </c>
      <c r="I996" t="s">
        <v>1715</v>
      </c>
      <c r="K996" t="s">
        <v>204</v>
      </c>
      <c r="L996" t="s">
        <v>35</v>
      </c>
      <c r="M996" t="s">
        <v>36</v>
      </c>
      <c r="N996" s="8">
        <v>45797</v>
      </c>
      <c r="O996" s="8"/>
      <c r="P996" s="8"/>
      <c r="Q996" t="s">
        <v>64</v>
      </c>
      <c r="R996" t="s">
        <v>419</v>
      </c>
      <c r="S996" t="s">
        <v>1713</v>
      </c>
      <c r="T996" t="s">
        <v>1716</v>
      </c>
      <c r="W996" t="s">
        <v>87</v>
      </c>
      <c r="AC996" t="s">
        <v>64</v>
      </c>
      <c r="AD996" t="s">
        <v>42</v>
      </c>
    </row>
    <row r="997" spans="7:30" x14ac:dyDescent="0.25">
      <c r="G997" t="s">
        <v>1475</v>
      </c>
      <c r="H997" t="s">
        <v>1879</v>
      </c>
      <c r="I997" t="s">
        <v>1717</v>
      </c>
      <c r="K997" t="s">
        <v>204</v>
      </c>
      <c r="L997" t="s">
        <v>35</v>
      </c>
      <c r="M997" t="s">
        <v>36</v>
      </c>
      <c r="N997" s="8">
        <v>45797</v>
      </c>
      <c r="O997" s="8"/>
      <c r="P997" s="8"/>
      <c r="Q997" t="s">
        <v>64</v>
      </c>
      <c r="AC997" t="s">
        <v>64</v>
      </c>
      <c r="AD997" t="s">
        <v>42</v>
      </c>
    </row>
    <row r="998" spans="7:30" x14ac:dyDescent="0.25">
      <c r="G998" t="s">
        <v>1475</v>
      </c>
      <c r="H998" t="s">
        <v>1879</v>
      </c>
      <c r="I998" t="s">
        <v>1718</v>
      </c>
      <c r="K998" t="s">
        <v>204</v>
      </c>
      <c r="L998" t="s">
        <v>35</v>
      </c>
      <c r="M998" t="s">
        <v>36</v>
      </c>
      <c r="N998" s="8">
        <v>45797</v>
      </c>
      <c r="O998" s="8"/>
      <c r="P998" s="8"/>
      <c r="Q998" t="s">
        <v>64</v>
      </c>
      <c r="AC998" t="s">
        <v>64</v>
      </c>
      <c r="AD998" t="s">
        <v>42</v>
      </c>
    </row>
    <row r="999" spans="7:30" x14ac:dyDescent="0.25">
      <c r="G999" t="s">
        <v>1475</v>
      </c>
      <c r="H999" t="s">
        <v>1879</v>
      </c>
      <c r="I999" t="s">
        <v>1719</v>
      </c>
      <c r="K999" t="s">
        <v>204</v>
      </c>
      <c r="L999" t="s">
        <v>35</v>
      </c>
      <c r="M999" t="s">
        <v>36</v>
      </c>
      <c r="N999" s="8">
        <v>45797</v>
      </c>
      <c r="O999" s="8"/>
      <c r="P999" s="8"/>
      <c r="Q999" t="s">
        <v>64</v>
      </c>
      <c r="AC999" t="s">
        <v>64</v>
      </c>
      <c r="AD999" t="s">
        <v>42</v>
      </c>
    </row>
    <row r="1000" spans="7:30" x14ac:dyDescent="0.25">
      <c r="G1000" t="s">
        <v>1475</v>
      </c>
      <c r="H1000" t="s">
        <v>1879</v>
      </c>
      <c r="I1000" t="s">
        <v>1720</v>
      </c>
      <c r="K1000" t="s">
        <v>204</v>
      </c>
      <c r="L1000" t="s">
        <v>35</v>
      </c>
      <c r="M1000" t="s">
        <v>36</v>
      </c>
      <c r="N1000" s="8">
        <v>45797</v>
      </c>
      <c r="O1000" s="8"/>
      <c r="P1000" s="8"/>
      <c r="Q1000" t="s">
        <v>64</v>
      </c>
      <c r="AC1000" t="s">
        <v>64</v>
      </c>
      <c r="AD1000" t="s">
        <v>42</v>
      </c>
    </row>
    <row r="1001" spans="7:30" x14ac:dyDescent="0.25">
      <c r="G1001" t="s">
        <v>1475</v>
      </c>
      <c r="H1001" t="s">
        <v>1879</v>
      </c>
      <c r="I1001" t="s">
        <v>1721</v>
      </c>
      <c r="K1001" t="s">
        <v>204</v>
      </c>
      <c r="L1001" t="s">
        <v>35</v>
      </c>
      <c r="M1001" t="s">
        <v>36</v>
      </c>
      <c r="N1001" s="8">
        <v>45797</v>
      </c>
      <c r="O1001" s="8"/>
      <c r="P1001" s="8"/>
      <c r="Q1001" t="s">
        <v>64</v>
      </c>
      <c r="AC1001" t="s">
        <v>64</v>
      </c>
      <c r="AD1001" t="s">
        <v>42</v>
      </c>
    </row>
    <row r="1002" spans="7:30" x14ac:dyDescent="0.25">
      <c r="G1002" t="s">
        <v>1475</v>
      </c>
      <c r="H1002" t="s">
        <v>1879</v>
      </c>
      <c r="I1002" t="s">
        <v>1722</v>
      </c>
      <c r="K1002" t="s">
        <v>204</v>
      </c>
      <c r="L1002" t="s">
        <v>35</v>
      </c>
      <c r="M1002" t="s">
        <v>36</v>
      </c>
      <c r="N1002" s="8">
        <v>45797</v>
      </c>
      <c r="O1002" s="8"/>
      <c r="P1002" s="8"/>
      <c r="Q1002" t="s">
        <v>64</v>
      </c>
      <c r="AC1002" t="s">
        <v>64</v>
      </c>
      <c r="AD1002" t="s">
        <v>42</v>
      </c>
    </row>
    <row r="1003" spans="7:30" x14ac:dyDescent="0.25">
      <c r="G1003" t="s">
        <v>1475</v>
      </c>
      <c r="H1003" t="s">
        <v>1879</v>
      </c>
      <c r="I1003" t="s">
        <v>1723</v>
      </c>
      <c r="K1003" t="s">
        <v>204</v>
      </c>
      <c r="L1003" t="s">
        <v>35</v>
      </c>
      <c r="M1003" t="s">
        <v>36</v>
      </c>
      <c r="N1003" s="8">
        <v>45797</v>
      </c>
      <c r="O1003" s="8"/>
      <c r="P1003" s="8"/>
      <c r="Q1003" t="s">
        <v>64</v>
      </c>
      <c r="AC1003" t="s">
        <v>64</v>
      </c>
      <c r="AD1003" t="s">
        <v>42</v>
      </c>
    </row>
    <row r="1004" spans="7:30" x14ac:dyDescent="0.25">
      <c r="G1004" t="s">
        <v>1475</v>
      </c>
      <c r="H1004" t="s">
        <v>1879</v>
      </c>
      <c r="I1004" t="s">
        <v>1725</v>
      </c>
      <c r="K1004" t="s">
        <v>204</v>
      </c>
      <c r="L1004" t="s">
        <v>35</v>
      </c>
      <c r="M1004" t="s">
        <v>36</v>
      </c>
      <c r="N1004" s="8">
        <v>45797</v>
      </c>
      <c r="O1004" s="8"/>
      <c r="P1004" s="8"/>
      <c r="Q1004" t="s">
        <v>64</v>
      </c>
      <c r="AC1004" t="s">
        <v>64</v>
      </c>
      <c r="AD1004" t="s">
        <v>42</v>
      </c>
    </row>
    <row r="1005" spans="7:30" x14ac:dyDescent="0.25">
      <c r="G1005" t="s">
        <v>1475</v>
      </c>
      <c r="H1005" t="s">
        <v>1879</v>
      </c>
      <c r="I1005" t="s">
        <v>1726</v>
      </c>
      <c r="K1005" t="s">
        <v>204</v>
      </c>
      <c r="L1005" t="s">
        <v>35</v>
      </c>
      <c r="M1005" t="s">
        <v>36</v>
      </c>
      <c r="N1005" s="8">
        <v>45797</v>
      </c>
      <c r="O1005" s="8"/>
      <c r="P1005" s="8"/>
      <c r="Q1005" t="s">
        <v>64</v>
      </c>
      <c r="AC1005" t="s">
        <v>64</v>
      </c>
      <c r="AD1005" t="s">
        <v>42</v>
      </c>
    </row>
    <row r="1006" spans="7:30" x14ac:dyDescent="0.25">
      <c r="G1006" t="s">
        <v>1475</v>
      </c>
      <c r="H1006" t="s">
        <v>1879</v>
      </c>
      <c r="I1006" t="s">
        <v>1727</v>
      </c>
      <c r="K1006" t="s">
        <v>204</v>
      </c>
      <c r="L1006" t="s">
        <v>35</v>
      </c>
      <c r="M1006" t="s">
        <v>36</v>
      </c>
      <c r="N1006" s="8">
        <v>45797</v>
      </c>
      <c r="O1006" s="8"/>
      <c r="P1006" s="8"/>
      <c r="Q1006" t="s">
        <v>64</v>
      </c>
      <c r="AC1006" t="s">
        <v>64</v>
      </c>
      <c r="AD1006" t="s">
        <v>42</v>
      </c>
    </row>
    <row r="1007" spans="7:30" x14ac:dyDescent="0.25">
      <c r="G1007" t="s">
        <v>1475</v>
      </c>
      <c r="H1007" t="s">
        <v>1879</v>
      </c>
      <c r="I1007" t="s">
        <v>1728</v>
      </c>
      <c r="K1007" t="s">
        <v>204</v>
      </c>
      <c r="L1007" t="s">
        <v>35</v>
      </c>
      <c r="M1007" t="s">
        <v>36</v>
      </c>
      <c r="N1007" s="8">
        <v>45797</v>
      </c>
      <c r="O1007" s="8"/>
      <c r="P1007" s="8"/>
      <c r="Q1007" t="s">
        <v>64</v>
      </c>
      <c r="AC1007" t="s">
        <v>64</v>
      </c>
      <c r="AD1007" t="s">
        <v>42</v>
      </c>
    </row>
    <row r="1008" spans="7:30" x14ac:dyDescent="0.25">
      <c r="G1008" t="s">
        <v>1475</v>
      </c>
      <c r="H1008" t="s">
        <v>1879</v>
      </c>
      <c r="I1008" t="s">
        <v>1729</v>
      </c>
      <c r="K1008" t="s">
        <v>204</v>
      </c>
      <c r="L1008" t="s">
        <v>35</v>
      </c>
      <c r="M1008" t="s">
        <v>36</v>
      </c>
      <c r="N1008" s="8">
        <v>45797</v>
      </c>
      <c r="O1008" s="8"/>
      <c r="P1008" s="8"/>
      <c r="Q1008" t="s">
        <v>64</v>
      </c>
      <c r="AC1008" t="s">
        <v>64</v>
      </c>
      <c r="AD1008" t="s">
        <v>42</v>
      </c>
    </row>
    <row r="1009" spans="7:30" x14ac:dyDescent="0.25">
      <c r="G1009" t="s">
        <v>1475</v>
      </c>
      <c r="H1009" t="s">
        <v>1879</v>
      </c>
      <c r="I1009" t="s">
        <v>1730</v>
      </c>
      <c r="K1009" t="s">
        <v>204</v>
      </c>
      <c r="L1009" t="s">
        <v>35</v>
      </c>
      <c r="M1009" t="s">
        <v>36</v>
      </c>
      <c r="N1009" s="8">
        <v>45797</v>
      </c>
      <c r="O1009" s="8"/>
      <c r="P1009" s="8"/>
      <c r="Q1009" t="s">
        <v>64</v>
      </c>
      <c r="AC1009" t="s">
        <v>64</v>
      </c>
      <c r="AD1009" t="s">
        <v>42</v>
      </c>
    </row>
    <row r="1010" spans="7:30" x14ac:dyDescent="0.25">
      <c r="G1010" t="s">
        <v>1475</v>
      </c>
      <c r="H1010" t="s">
        <v>1879</v>
      </c>
      <c r="I1010" t="s">
        <v>1731</v>
      </c>
      <c r="K1010" t="s">
        <v>204</v>
      </c>
      <c r="L1010" t="s">
        <v>35</v>
      </c>
      <c r="M1010" t="s">
        <v>36</v>
      </c>
      <c r="N1010" s="8">
        <v>45797</v>
      </c>
      <c r="O1010" s="8"/>
      <c r="P1010" s="8"/>
      <c r="Q1010" t="s">
        <v>64</v>
      </c>
      <c r="AC1010" t="s">
        <v>64</v>
      </c>
      <c r="AD1010" t="s">
        <v>42</v>
      </c>
    </row>
    <row r="1011" spans="7:30" x14ac:dyDescent="0.25">
      <c r="G1011" t="s">
        <v>1475</v>
      </c>
      <c r="H1011" t="s">
        <v>1879</v>
      </c>
      <c r="I1011" t="s">
        <v>1732</v>
      </c>
      <c r="K1011" t="s">
        <v>204</v>
      </c>
      <c r="L1011" t="s">
        <v>35</v>
      </c>
      <c r="M1011" t="s">
        <v>36</v>
      </c>
      <c r="N1011" s="8">
        <v>45797</v>
      </c>
      <c r="O1011" s="8"/>
      <c r="P1011" s="8"/>
      <c r="Q1011" t="s">
        <v>64</v>
      </c>
      <c r="AC1011" t="s">
        <v>64</v>
      </c>
      <c r="AD1011" t="s">
        <v>42</v>
      </c>
    </row>
    <row r="1012" spans="7:30" x14ac:dyDescent="0.25">
      <c r="G1012" t="s">
        <v>1475</v>
      </c>
      <c r="H1012" t="s">
        <v>1879</v>
      </c>
      <c r="I1012" t="s">
        <v>1733</v>
      </c>
      <c r="K1012" t="s">
        <v>204</v>
      </c>
      <c r="L1012" t="s">
        <v>35</v>
      </c>
      <c r="M1012" t="s">
        <v>36</v>
      </c>
      <c r="N1012" s="8">
        <v>45797</v>
      </c>
      <c r="O1012" s="8"/>
      <c r="P1012" s="8"/>
      <c r="Q1012" t="s">
        <v>64</v>
      </c>
      <c r="AC1012" t="s">
        <v>64</v>
      </c>
      <c r="AD1012" t="s">
        <v>42</v>
      </c>
    </row>
    <row r="1013" spans="7:30" x14ac:dyDescent="0.25">
      <c r="G1013" t="s">
        <v>1475</v>
      </c>
      <c r="H1013" t="s">
        <v>1879</v>
      </c>
      <c r="I1013" t="s">
        <v>1734</v>
      </c>
      <c r="K1013" t="s">
        <v>204</v>
      </c>
      <c r="L1013" t="s">
        <v>35</v>
      </c>
      <c r="M1013" t="s">
        <v>36</v>
      </c>
      <c r="N1013" s="8">
        <v>45797</v>
      </c>
      <c r="O1013" s="8"/>
      <c r="P1013" s="8"/>
      <c r="Q1013" t="s">
        <v>64</v>
      </c>
      <c r="AC1013" t="s">
        <v>64</v>
      </c>
      <c r="AD1013" t="s">
        <v>42</v>
      </c>
    </row>
    <row r="1014" spans="7:30" x14ac:dyDescent="0.25">
      <c r="G1014" t="s">
        <v>1475</v>
      </c>
      <c r="H1014" t="s">
        <v>1879</v>
      </c>
      <c r="I1014" t="s">
        <v>1735</v>
      </c>
      <c r="K1014" t="s">
        <v>204</v>
      </c>
      <c r="L1014" t="s">
        <v>35</v>
      </c>
      <c r="M1014" t="s">
        <v>36</v>
      </c>
      <c r="N1014" s="8">
        <v>45797</v>
      </c>
      <c r="O1014" s="8"/>
      <c r="P1014" s="8"/>
      <c r="Q1014" t="s">
        <v>64</v>
      </c>
      <c r="AC1014" t="s">
        <v>64</v>
      </c>
      <c r="AD1014" t="s">
        <v>42</v>
      </c>
    </row>
    <row r="1015" spans="7:30" x14ac:dyDescent="0.25">
      <c r="G1015" t="s">
        <v>1475</v>
      </c>
      <c r="H1015" t="s">
        <v>1879</v>
      </c>
      <c r="I1015" t="s">
        <v>1736</v>
      </c>
      <c r="K1015" t="s">
        <v>204</v>
      </c>
      <c r="L1015" t="s">
        <v>35</v>
      </c>
      <c r="M1015" t="s">
        <v>36</v>
      </c>
      <c r="N1015" s="8">
        <v>45797</v>
      </c>
      <c r="O1015" s="8"/>
      <c r="P1015" s="8"/>
      <c r="Q1015" t="s">
        <v>64</v>
      </c>
      <c r="AC1015" t="s">
        <v>64</v>
      </c>
      <c r="AD1015" t="s">
        <v>42</v>
      </c>
    </row>
    <row r="1016" spans="7:30" x14ac:dyDescent="0.25">
      <c r="G1016" t="s">
        <v>1475</v>
      </c>
      <c r="H1016" t="s">
        <v>1879</v>
      </c>
      <c r="I1016" t="s">
        <v>1737</v>
      </c>
      <c r="K1016" t="s">
        <v>204</v>
      </c>
      <c r="L1016" t="s">
        <v>35</v>
      </c>
      <c r="M1016" t="s">
        <v>36</v>
      </c>
      <c r="N1016" s="8">
        <v>45797</v>
      </c>
      <c r="O1016" s="8"/>
      <c r="P1016" s="8"/>
      <c r="Q1016" t="s">
        <v>64</v>
      </c>
      <c r="AC1016" t="s">
        <v>64</v>
      </c>
      <c r="AD1016" t="s">
        <v>42</v>
      </c>
    </row>
    <row r="1017" spans="7:30" x14ac:dyDescent="0.25">
      <c r="G1017" t="s">
        <v>1475</v>
      </c>
      <c r="H1017" t="s">
        <v>1879</v>
      </c>
      <c r="I1017" t="s">
        <v>1738</v>
      </c>
      <c r="K1017" t="s">
        <v>204</v>
      </c>
      <c r="L1017" t="s">
        <v>35</v>
      </c>
      <c r="M1017" t="s">
        <v>36</v>
      </c>
      <c r="N1017" s="8">
        <v>45797</v>
      </c>
      <c r="O1017" s="8"/>
      <c r="P1017" s="8"/>
      <c r="Q1017" t="s">
        <v>64</v>
      </c>
      <c r="AC1017" t="s">
        <v>64</v>
      </c>
      <c r="AD1017" t="s">
        <v>42</v>
      </c>
    </row>
    <row r="1018" spans="7:30" x14ac:dyDescent="0.25">
      <c r="G1018" t="s">
        <v>1475</v>
      </c>
      <c r="H1018" t="s">
        <v>1879</v>
      </c>
      <c r="I1018" t="s">
        <v>1739</v>
      </c>
      <c r="K1018" t="s">
        <v>204</v>
      </c>
      <c r="L1018" t="s">
        <v>35</v>
      </c>
      <c r="M1018" t="s">
        <v>36</v>
      </c>
      <c r="N1018" s="8">
        <v>45797</v>
      </c>
      <c r="O1018" s="8"/>
      <c r="P1018" s="8"/>
      <c r="Q1018" t="s">
        <v>64</v>
      </c>
      <c r="AC1018" t="s">
        <v>64</v>
      </c>
      <c r="AD1018" t="s">
        <v>42</v>
      </c>
    </row>
    <row r="1019" spans="7:30" x14ac:dyDescent="0.25">
      <c r="G1019" t="s">
        <v>1475</v>
      </c>
      <c r="H1019" t="s">
        <v>1879</v>
      </c>
      <c r="I1019" t="s">
        <v>1884</v>
      </c>
      <c r="K1019" t="s">
        <v>204</v>
      </c>
      <c r="L1019" t="s">
        <v>35</v>
      </c>
      <c r="M1019" t="s">
        <v>36</v>
      </c>
      <c r="N1019" s="8">
        <v>45797</v>
      </c>
      <c r="O1019" s="8"/>
      <c r="P1019" s="8"/>
      <c r="Q1019" t="s">
        <v>64</v>
      </c>
      <c r="R1019" t="s">
        <v>419</v>
      </c>
      <c r="S1019" t="s">
        <v>1885</v>
      </c>
      <c r="T1019" t="s">
        <v>1886</v>
      </c>
      <c r="W1019" t="s">
        <v>40</v>
      </c>
      <c r="AC1019" t="s">
        <v>64</v>
      </c>
      <c r="AD1019" t="s">
        <v>42</v>
      </c>
    </row>
    <row r="1020" spans="7:30" x14ac:dyDescent="0.25">
      <c r="G1020" t="s">
        <v>1475</v>
      </c>
      <c r="H1020" t="s">
        <v>1879</v>
      </c>
      <c r="I1020" t="s">
        <v>1887</v>
      </c>
      <c r="K1020" t="s">
        <v>204</v>
      </c>
      <c r="L1020" t="s">
        <v>35</v>
      </c>
      <c r="M1020" t="s">
        <v>36</v>
      </c>
      <c r="N1020" s="8">
        <v>45797</v>
      </c>
      <c r="O1020" s="8"/>
      <c r="P1020" s="8"/>
      <c r="Q1020" t="s">
        <v>64</v>
      </c>
      <c r="R1020" t="s">
        <v>419</v>
      </c>
      <c r="S1020" t="s">
        <v>1888</v>
      </c>
      <c r="T1020" t="s">
        <v>1889</v>
      </c>
      <c r="W1020" t="s">
        <v>40</v>
      </c>
      <c r="AC1020" t="s">
        <v>64</v>
      </c>
      <c r="AD1020" t="s">
        <v>42</v>
      </c>
    </row>
    <row r="1021" spans="7:30" x14ac:dyDescent="0.25">
      <c r="G1021" t="s">
        <v>1475</v>
      </c>
      <c r="H1021" t="s">
        <v>1879</v>
      </c>
      <c r="I1021" t="s">
        <v>1890</v>
      </c>
      <c r="K1021" t="s">
        <v>204</v>
      </c>
      <c r="L1021" t="s">
        <v>35</v>
      </c>
      <c r="M1021" t="s">
        <v>36</v>
      </c>
      <c r="N1021" s="8">
        <v>45797</v>
      </c>
      <c r="O1021" s="8"/>
      <c r="P1021" s="8"/>
      <c r="Q1021" t="s">
        <v>64</v>
      </c>
      <c r="AC1021" t="s">
        <v>64</v>
      </c>
      <c r="AD1021" t="s">
        <v>42</v>
      </c>
    </row>
    <row r="1022" spans="7:30" x14ac:dyDescent="0.25">
      <c r="G1022" t="s">
        <v>1475</v>
      </c>
      <c r="H1022" t="s">
        <v>1879</v>
      </c>
      <c r="I1022" t="s">
        <v>1891</v>
      </c>
      <c r="K1022" t="s">
        <v>204</v>
      </c>
      <c r="L1022" t="s">
        <v>35</v>
      </c>
      <c r="M1022" t="s">
        <v>36</v>
      </c>
      <c r="N1022" s="8">
        <v>45797</v>
      </c>
      <c r="O1022" s="8"/>
      <c r="P1022" s="8"/>
      <c r="Q1022" t="s">
        <v>64</v>
      </c>
      <c r="AC1022" t="s">
        <v>64</v>
      </c>
      <c r="AD1022" t="s">
        <v>42</v>
      </c>
    </row>
    <row r="1023" spans="7:30" x14ac:dyDescent="0.25">
      <c r="G1023" t="s">
        <v>1475</v>
      </c>
      <c r="H1023" t="s">
        <v>1879</v>
      </c>
      <c r="I1023" t="s">
        <v>1740</v>
      </c>
      <c r="K1023" t="s">
        <v>204</v>
      </c>
      <c r="L1023" t="s">
        <v>35</v>
      </c>
      <c r="M1023" t="s">
        <v>36</v>
      </c>
      <c r="N1023" s="8">
        <v>45797</v>
      </c>
      <c r="O1023" s="8"/>
      <c r="P1023" s="8"/>
      <c r="Q1023" t="s">
        <v>64</v>
      </c>
      <c r="AC1023" t="s">
        <v>64</v>
      </c>
      <c r="AD1023" t="s">
        <v>42</v>
      </c>
    </row>
    <row r="1024" spans="7:30" x14ac:dyDescent="0.25">
      <c r="G1024" t="s">
        <v>1475</v>
      </c>
      <c r="H1024" t="s">
        <v>1879</v>
      </c>
      <c r="I1024" t="s">
        <v>1741</v>
      </c>
      <c r="K1024" t="s">
        <v>204</v>
      </c>
      <c r="L1024" t="s">
        <v>35</v>
      </c>
      <c r="M1024" t="s">
        <v>36</v>
      </c>
      <c r="N1024" s="8">
        <v>45797</v>
      </c>
      <c r="O1024" s="8"/>
      <c r="P1024" s="8"/>
      <c r="Q1024" t="s">
        <v>64</v>
      </c>
      <c r="AC1024" t="s">
        <v>64</v>
      </c>
      <c r="AD1024" t="s">
        <v>42</v>
      </c>
    </row>
    <row r="1025" spans="7:30" x14ac:dyDescent="0.25">
      <c r="G1025" t="s">
        <v>1475</v>
      </c>
      <c r="H1025" t="s">
        <v>1879</v>
      </c>
      <c r="I1025" t="s">
        <v>1742</v>
      </c>
      <c r="K1025" t="s">
        <v>204</v>
      </c>
      <c r="L1025" t="s">
        <v>35</v>
      </c>
      <c r="M1025" t="s">
        <v>36</v>
      </c>
      <c r="N1025" s="8">
        <v>45797</v>
      </c>
      <c r="O1025" s="8"/>
      <c r="P1025" s="8"/>
      <c r="Q1025" t="s">
        <v>64</v>
      </c>
      <c r="R1025" t="s">
        <v>260</v>
      </c>
      <c r="AC1025" t="s">
        <v>64</v>
      </c>
      <c r="AD1025" t="s">
        <v>42</v>
      </c>
    </row>
    <row r="1026" spans="7:30" x14ac:dyDescent="0.25">
      <c r="G1026" t="s">
        <v>1475</v>
      </c>
      <c r="H1026" t="s">
        <v>1879</v>
      </c>
      <c r="I1026" t="s">
        <v>1743</v>
      </c>
      <c r="K1026" t="s">
        <v>204</v>
      </c>
      <c r="L1026" t="s">
        <v>35</v>
      </c>
      <c r="M1026" t="s">
        <v>36</v>
      </c>
      <c r="N1026" s="8">
        <v>45797</v>
      </c>
      <c r="O1026" s="8"/>
      <c r="P1026" s="8"/>
      <c r="Q1026" t="s">
        <v>64</v>
      </c>
      <c r="R1026" t="s">
        <v>260</v>
      </c>
      <c r="AC1026" t="s">
        <v>64</v>
      </c>
      <c r="AD1026" t="s">
        <v>42</v>
      </c>
    </row>
    <row r="1027" spans="7:30" x14ac:dyDescent="0.25">
      <c r="G1027" t="s">
        <v>1475</v>
      </c>
      <c r="H1027" t="s">
        <v>1879</v>
      </c>
      <c r="I1027" t="s">
        <v>1744</v>
      </c>
      <c r="K1027" t="s">
        <v>204</v>
      </c>
      <c r="L1027" t="s">
        <v>35</v>
      </c>
      <c r="M1027" t="s">
        <v>36</v>
      </c>
      <c r="N1027" s="8">
        <v>45797</v>
      </c>
      <c r="O1027" s="8"/>
      <c r="P1027" s="8"/>
      <c r="Q1027" t="s">
        <v>64</v>
      </c>
      <c r="AC1027" t="s">
        <v>64</v>
      </c>
      <c r="AD1027" t="s">
        <v>42</v>
      </c>
    </row>
    <row r="1028" spans="7:30" x14ac:dyDescent="0.25">
      <c r="G1028" t="s">
        <v>1475</v>
      </c>
      <c r="H1028" t="s">
        <v>1879</v>
      </c>
      <c r="I1028" t="s">
        <v>1745</v>
      </c>
      <c r="K1028" t="s">
        <v>204</v>
      </c>
      <c r="L1028" t="s">
        <v>35</v>
      </c>
      <c r="M1028" t="s">
        <v>36</v>
      </c>
      <c r="N1028" s="8">
        <v>45797</v>
      </c>
      <c r="O1028" s="8"/>
      <c r="P1028" s="8"/>
      <c r="Q1028" t="s">
        <v>64</v>
      </c>
      <c r="AC1028" t="s">
        <v>64</v>
      </c>
      <c r="AD1028" t="s">
        <v>42</v>
      </c>
    </row>
    <row r="1029" spans="7:30" x14ac:dyDescent="0.25">
      <c r="G1029" t="s">
        <v>1475</v>
      </c>
      <c r="H1029" t="s">
        <v>1879</v>
      </c>
      <c r="I1029" t="s">
        <v>1746</v>
      </c>
      <c r="K1029" t="s">
        <v>204</v>
      </c>
      <c r="L1029" t="s">
        <v>35</v>
      </c>
      <c r="M1029" t="s">
        <v>36</v>
      </c>
      <c r="N1029" s="8">
        <v>45797</v>
      </c>
      <c r="O1029" s="8"/>
      <c r="P1029" s="8"/>
      <c r="Q1029" t="s">
        <v>64</v>
      </c>
      <c r="AC1029" t="s">
        <v>64</v>
      </c>
      <c r="AD1029" t="s">
        <v>42</v>
      </c>
    </row>
    <row r="1030" spans="7:30" x14ac:dyDescent="0.25">
      <c r="G1030" t="s">
        <v>1475</v>
      </c>
      <c r="H1030" t="s">
        <v>1879</v>
      </c>
      <c r="I1030" t="s">
        <v>1747</v>
      </c>
      <c r="K1030" t="s">
        <v>204</v>
      </c>
      <c r="L1030" t="s">
        <v>35</v>
      </c>
      <c r="M1030" t="s">
        <v>36</v>
      </c>
      <c r="N1030" s="8">
        <v>45797</v>
      </c>
      <c r="O1030" s="8"/>
      <c r="P1030" s="8"/>
      <c r="Q1030" t="s">
        <v>64</v>
      </c>
      <c r="AC1030" t="s">
        <v>64</v>
      </c>
      <c r="AD1030" t="s">
        <v>42</v>
      </c>
    </row>
    <row r="1031" spans="7:30" x14ac:dyDescent="0.25">
      <c r="G1031" t="s">
        <v>1475</v>
      </c>
      <c r="H1031" t="s">
        <v>1879</v>
      </c>
      <c r="I1031" t="s">
        <v>1748</v>
      </c>
      <c r="K1031" t="s">
        <v>204</v>
      </c>
      <c r="L1031" t="s">
        <v>35</v>
      </c>
      <c r="M1031" t="s">
        <v>36</v>
      </c>
      <c r="N1031" s="8">
        <v>45797</v>
      </c>
      <c r="O1031" s="8"/>
      <c r="P1031" s="8"/>
      <c r="Q1031" t="s">
        <v>64</v>
      </c>
      <c r="AC1031" t="s">
        <v>64</v>
      </c>
      <c r="AD1031" t="s">
        <v>42</v>
      </c>
    </row>
    <row r="1032" spans="7:30" x14ac:dyDescent="0.25">
      <c r="G1032" t="s">
        <v>1475</v>
      </c>
      <c r="H1032" t="s">
        <v>1879</v>
      </c>
      <c r="I1032" t="s">
        <v>1749</v>
      </c>
      <c r="K1032" t="s">
        <v>204</v>
      </c>
      <c r="L1032" t="s">
        <v>35</v>
      </c>
      <c r="M1032" t="s">
        <v>36</v>
      </c>
      <c r="N1032" s="8">
        <v>45797</v>
      </c>
      <c r="O1032" s="8"/>
      <c r="P1032" s="8"/>
      <c r="Q1032" t="s">
        <v>64</v>
      </c>
      <c r="AC1032" t="s">
        <v>64</v>
      </c>
      <c r="AD1032" t="s">
        <v>42</v>
      </c>
    </row>
    <row r="1033" spans="7:30" x14ac:dyDescent="0.25">
      <c r="G1033" t="s">
        <v>1475</v>
      </c>
      <c r="H1033" t="s">
        <v>1879</v>
      </c>
      <c r="I1033" t="s">
        <v>1750</v>
      </c>
      <c r="K1033" t="s">
        <v>204</v>
      </c>
      <c r="L1033" t="s">
        <v>35</v>
      </c>
      <c r="M1033" t="s">
        <v>36</v>
      </c>
      <c r="N1033" s="8">
        <v>45797</v>
      </c>
      <c r="O1033" s="8"/>
      <c r="P1033" s="8"/>
      <c r="Q1033" t="s">
        <v>64</v>
      </c>
      <c r="AC1033" t="s">
        <v>64</v>
      </c>
      <c r="AD1033" t="s">
        <v>42</v>
      </c>
    </row>
    <row r="1034" spans="7:30" x14ac:dyDescent="0.25">
      <c r="G1034" t="s">
        <v>1475</v>
      </c>
      <c r="H1034" t="s">
        <v>1879</v>
      </c>
      <c r="I1034" t="s">
        <v>1751</v>
      </c>
      <c r="K1034" t="s">
        <v>204</v>
      </c>
      <c r="L1034" t="s">
        <v>35</v>
      </c>
      <c r="M1034" t="s">
        <v>36</v>
      </c>
      <c r="N1034" s="8">
        <v>45797</v>
      </c>
      <c r="O1034" s="8"/>
      <c r="P1034" s="8"/>
      <c r="Q1034" t="s">
        <v>64</v>
      </c>
      <c r="AC1034" t="s">
        <v>64</v>
      </c>
      <c r="AD1034" t="s">
        <v>42</v>
      </c>
    </row>
    <row r="1035" spans="7:30" x14ac:dyDescent="0.25">
      <c r="G1035" t="s">
        <v>1475</v>
      </c>
      <c r="H1035" t="s">
        <v>1879</v>
      </c>
      <c r="I1035" t="s">
        <v>1892</v>
      </c>
      <c r="K1035" t="s">
        <v>204</v>
      </c>
      <c r="L1035" t="s">
        <v>35</v>
      </c>
      <c r="M1035" t="s">
        <v>36</v>
      </c>
      <c r="N1035" s="8">
        <v>45797</v>
      </c>
      <c r="O1035" s="8"/>
      <c r="P1035" s="8"/>
      <c r="Q1035" t="s">
        <v>64</v>
      </c>
      <c r="AC1035" t="s">
        <v>64</v>
      </c>
      <c r="AD1035" t="s">
        <v>42</v>
      </c>
    </row>
    <row r="1036" spans="7:30" x14ac:dyDescent="0.25">
      <c r="G1036" t="s">
        <v>1475</v>
      </c>
      <c r="H1036" t="s">
        <v>1879</v>
      </c>
      <c r="I1036" t="s">
        <v>1893</v>
      </c>
      <c r="K1036" t="s">
        <v>204</v>
      </c>
      <c r="L1036" t="s">
        <v>35</v>
      </c>
      <c r="M1036" t="s">
        <v>36</v>
      </c>
      <c r="N1036" s="8">
        <v>45797</v>
      </c>
      <c r="O1036" s="8"/>
      <c r="P1036" s="8"/>
      <c r="Q1036" t="s">
        <v>64</v>
      </c>
      <c r="AC1036" t="s">
        <v>64</v>
      </c>
      <c r="AD1036" t="s">
        <v>42</v>
      </c>
    </row>
    <row r="1037" spans="7:30" x14ac:dyDescent="0.25">
      <c r="G1037" t="s">
        <v>1475</v>
      </c>
      <c r="H1037" t="s">
        <v>1879</v>
      </c>
      <c r="I1037" t="s">
        <v>1752</v>
      </c>
      <c r="K1037" t="s">
        <v>204</v>
      </c>
      <c r="L1037" t="s">
        <v>35</v>
      </c>
      <c r="M1037" t="s">
        <v>36</v>
      </c>
      <c r="N1037" s="8">
        <v>45797</v>
      </c>
      <c r="O1037" s="8"/>
      <c r="P1037" s="8"/>
      <c r="Q1037" t="s">
        <v>64</v>
      </c>
      <c r="AC1037" t="s">
        <v>64</v>
      </c>
      <c r="AD1037" t="s">
        <v>42</v>
      </c>
    </row>
    <row r="1038" spans="7:30" x14ac:dyDescent="0.25">
      <c r="G1038" t="s">
        <v>1475</v>
      </c>
      <c r="H1038" t="s">
        <v>1879</v>
      </c>
      <c r="I1038" t="s">
        <v>1753</v>
      </c>
      <c r="K1038" t="s">
        <v>204</v>
      </c>
      <c r="L1038" t="s">
        <v>35</v>
      </c>
      <c r="M1038" t="s">
        <v>36</v>
      </c>
      <c r="N1038" s="8">
        <v>45797</v>
      </c>
      <c r="O1038" s="8"/>
      <c r="P1038" s="8"/>
      <c r="Q1038" t="s">
        <v>64</v>
      </c>
      <c r="AC1038" t="s">
        <v>64</v>
      </c>
      <c r="AD1038" t="s">
        <v>42</v>
      </c>
    </row>
    <row r="1039" spans="7:30" x14ac:dyDescent="0.25">
      <c r="G1039" t="s">
        <v>1475</v>
      </c>
      <c r="H1039" t="s">
        <v>1879</v>
      </c>
      <c r="I1039" t="s">
        <v>1754</v>
      </c>
      <c r="K1039" t="s">
        <v>204</v>
      </c>
      <c r="L1039" t="s">
        <v>35</v>
      </c>
      <c r="M1039" t="s">
        <v>36</v>
      </c>
      <c r="N1039" s="8">
        <v>45797</v>
      </c>
      <c r="O1039" s="8"/>
      <c r="P1039" s="8"/>
      <c r="Q1039" t="s">
        <v>64</v>
      </c>
      <c r="AC1039" t="s">
        <v>64</v>
      </c>
      <c r="AD1039" t="s">
        <v>42</v>
      </c>
    </row>
    <row r="1040" spans="7:30" x14ac:dyDescent="0.25">
      <c r="G1040" t="s">
        <v>1475</v>
      </c>
      <c r="H1040" t="s">
        <v>1879</v>
      </c>
      <c r="I1040" t="s">
        <v>1755</v>
      </c>
      <c r="K1040" t="s">
        <v>204</v>
      </c>
      <c r="L1040" t="s">
        <v>35</v>
      </c>
      <c r="M1040" t="s">
        <v>36</v>
      </c>
      <c r="N1040" s="8">
        <v>45797</v>
      </c>
      <c r="O1040" s="8"/>
      <c r="P1040" s="8"/>
      <c r="Q1040" t="s">
        <v>64</v>
      </c>
      <c r="AC1040" t="s">
        <v>64</v>
      </c>
      <c r="AD1040" t="s">
        <v>42</v>
      </c>
    </row>
    <row r="1041" spans="7:30" x14ac:dyDescent="0.25">
      <c r="G1041" t="s">
        <v>1475</v>
      </c>
      <c r="H1041" t="s">
        <v>1879</v>
      </c>
      <c r="I1041" t="s">
        <v>1756</v>
      </c>
      <c r="K1041" t="s">
        <v>204</v>
      </c>
      <c r="L1041" t="s">
        <v>35</v>
      </c>
      <c r="M1041" t="s">
        <v>36</v>
      </c>
      <c r="N1041" s="8">
        <v>45797</v>
      </c>
      <c r="O1041" s="8"/>
      <c r="P1041" s="8"/>
      <c r="Q1041" t="s">
        <v>64</v>
      </c>
      <c r="R1041" t="s">
        <v>85</v>
      </c>
      <c r="S1041" t="s">
        <v>1757</v>
      </c>
      <c r="W1041" t="s">
        <v>40</v>
      </c>
      <c r="AC1041" t="s">
        <v>64</v>
      </c>
      <c r="AD1041" t="s">
        <v>42</v>
      </c>
    </row>
    <row r="1042" spans="7:30" x14ac:dyDescent="0.25">
      <c r="G1042" t="s">
        <v>1475</v>
      </c>
      <c r="H1042" t="s">
        <v>1879</v>
      </c>
      <c r="I1042" t="s">
        <v>1758</v>
      </c>
      <c r="K1042" t="s">
        <v>204</v>
      </c>
      <c r="L1042" t="s">
        <v>35</v>
      </c>
      <c r="M1042" t="s">
        <v>36</v>
      </c>
      <c r="N1042" s="8">
        <v>45797</v>
      </c>
      <c r="O1042" s="8"/>
      <c r="P1042" s="8"/>
      <c r="Q1042" t="s">
        <v>64</v>
      </c>
      <c r="R1042" t="s">
        <v>85</v>
      </c>
      <c r="S1042" t="s">
        <v>1759</v>
      </c>
      <c r="W1042" t="s">
        <v>40</v>
      </c>
      <c r="AC1042" t="s">
        <v>64</v>
      </c>
      <c r="AD1042" t="s">
        <v>42</v>
      </c>
    </row>
    <row r="1043" spans="7:30" x14ac:dyDescent="0.25">
      <c r="G1043" t="s">
        <v>1475</v>
      </c>
      <c r="H1043" t="s">
        <v>1879</v>
      </c>
      <c r="I1043" t="s">
        <v>1760</v>
      </c>
      <c r="K1043" t="s">
        <v>204</v>
      </c>
      <c r="L1043" t="s">
        <v>35</v>
      </c>
      <c r="M1043" t="s">
        <v>36</v>
      </c>
      <c r="N1043" s="8">
        <v>45797</v>
      </c>
      <c r="O1043" s="8"/>
      <c r="P1043" s="8"/>
      <c r="Q1043" t="s">
        <v>64</v>
      </c>
      <c r="AC1043" t="s">
        <v>64</v>
      </c>
      <c r="AD1043" t="s">
        <v>42</v>
      </c>
    </row>
    <row r="1044" spans="7:30" x14ac:dyDescent="0.25">
      <c r="G1044" t="s">
        <v>1475</v>
      </c>
      <c r="H1044" t="s">
        <v>1879</v>
      </c>
      <c r="I1044" t="s">
        <v>1761</v>
      </c>
      <c r="K1044" t="s">
        <v>204</v>
      </c>
      <c r="L1044" t="s">
        <v>35</v>
      </c>
      <c r="M1044" t="s">
        <v>36</v>
      </c>
      <c r="N1044" s="8">
        <v>45797</v>
      </c>
      <c r="O1044" s="8"/>
      <c r="P1044" s="8"/>
      <c r="Q1044" t="s">
        <v>64</v>
      </c>
      <c r="AC1044" t="s">
        <v>64</v>
      </c>
      <c r="AD1044" t="s">
        <v>42</v>
      </c>
    </row>
    <row r="1045" spans="7:30" x14ac:dyDescent="0.25">
      <c r="G1045" t="s">
        <v>1475</v>
      </c>
      <c r="H1045" t="s">
        <v>1879</v>
      </c>
      <c r="I1045" t="s">
        <v>1762</v>
      </c>
      <c r="K1045" t="s">
        <v>204</v>
      </c>
      <c r="L1045" t="s">
        <v>35</v>
      </c>
      <c r="M1045" t="s">
        <v>36</v>
      </c>
      <c r="N1045" s="8">
        <v>45797</v>
      </c>
      <c r="O1045" s="8"/>
      <c r="P1045" s="8"/>
      <c r="Q1045" t="s">
        <v>64</v>
      </c>
      <c r="AC1045" t="s">
        <v>64</v>
      </c>
      <c r="AD1045" t="s">
        <v>42</v>
      </c>
    </row>
    <row r="1046" spans="7:30" x14ac:dyDescent="0.25">
      <c r="G1046" t="s">
        <v>1475</v>
      </c>
      <c r="H1046" t="s">
        <v>1879</v>
      </c>
      <c r="I1046" t="s">
        <v>1763</v>
      </c>
      <c r="K1046" t="s">
        <v>204</v>
      </c>
      <c r="L1046" t="s">
        <v>35</v>
      </c>
      <c r="M1046" t="s">
        <v>36</v>
      </c>
      <c r="N1046" s="8">
        <v>45797</v>
      </c>
      <c r="O1046" s="8"/>
      <c r="P1046" s="8"/>
      <c r="Q1046" t="s">
        <v>64</v>
      </c>
      <c r="AC1046" t="s">
        <v>64</v>
      </c>
      <c r="AD1046" t="s">
        <v>42</v>
      </c>
    </row>
    <row r="1047" spans="7:30" x14ac:dyDescent="0.25">
      <c r="G1047" t="s">
        <v>1475</v>
      </c>
      <c r="H1047" t="s">
        <v>1879</v>
      </c>
      <c r="I1047" t="s">
        <v>1764</v>
      </c>
      <c r="K1047" t="s">
        <v>204</v>
      </c>
      <c r="L1047" t="s">
        <v>35</v>
      </c>
      <c r="M1047" t="s">
        <v>36</v>
      </c>
      <c r="N1047" s="8">
        <v>45797</v>
      </c>
      <c r="O1047" s="8"/>
      <c r="P1047" s="8"/>
      <c r="Q1047" t="s">
        <v>64</v>
      </c>
      <c r="AC1047" t="s">
        <v>64</v>
      </c>
      <c r="AD1047" t="s">
        <v>42</v>
      </c>
    </row>
    <row r="1048" spans="7:30" x14ac:dyDescent="0.25">
      <c r="G1048" t="s">
        <v>1475</v>
      </c>
      <c r="H1048" t="s">
        <v>1879</v>
      </c>
      <c r="I1048" t="s">
        <v>1765</v>
      </c>
      <c r="K1048" t="s">
        <v>204</v>
      </c>
      <c r="L1048" t="s">
        <v>35</v>
      </c>
      <c r="M1048" t="s">
        <v>36</v>
      </c>
      <c r="N1048" s="8">
        <v>45797</v>
      </c>
      <c r="O1048" s="8"/>
      <c r="P1048" s="8"/>
      <c r="Q1048" t="s">
        <v>64</v>
      </c>
      <c r="AC1048" t="s">
        <v>64</v>
      </c>
      <c r="AD1048" t="s">
        <v>42</v>
      </c>
    </row>
    <row r="1049" spans="7:30" x14ac:dyDescent="0.25">
      <c r="G1049" t="s">
        <v>1475</v>
      </c>
      <c r="H1049" t="s">
        <v>1879</v>
      </c>
      <c r="I1049" t="s">
        <v>1766</v>
      </c>
      <c r="K1049" t="s">
        <v>204</v>
      </c>
      <c r="L1049" t="s">
        <v>35</v>
      </c>
      <c r="M1049" t="s">
        <v>36</v>
      </c>
      <c r="N1049" s="8">
        <v>45797</v>
      </c>
      <c r="O1049" s="8"/>
      <c r="P1049" s="8"/>
      <c r="Q1049" t="s">
        <v>64</v>
      </c>
      <c r="AC1049" t="s">
        <v>64</v>
      </c>
      <c r="AD1049" t="s">
        <v>42</v>
      </c>
    </row>
    <row r="1050" spans="7:30" x14ac:dyDescent="0.25">
      <c r="G1050" t="s">
        <v>1475</v>
      </c>
      <c r="H1050" t="s">
        <v>1879</v>
      </c>
      <c r="I1050" t="s">
        <v>1767</v>
      </c>
      <c r="K1050" t="s">
        <v>204</v>
      </c>
      <c r="L1050" t="s">
        <v>35</v>
      </c>
      <c r="M1050" t="s">
        <v>36</v>
      </c>
      <c r="N1050" s="8">
        <v>45797</v>
      </c>
      <c r="O1050" s="8"/>
      <c r="P1050" s="8"/>
      <c r="Q1050" t="s">
        <v>64</v>
      </c>
      <c r="AC1050" t="s">
        <v>64</v>
      </c>
      <c r="AD1050" t="s">
        <v>42</v>
      </c>
    </row>
    <row r="1051" spans="7:30" x14ac:dyDescent="0.25">
      <c r="G1051" t="s">
        <v>1475</v>
      </c>
      <c r="H1051" t="s">
        <v>1879</v>
      </c>
      <c r="I1051" t="s">
        <v>1768</v>
      </c>
      <c r="K1051" t="s">
        <v>204</v>
      </c>
      <c r="L1051" t="s">
        <v>35</v>
      </c>
      <c r="M1051" t="s">
        <v>36</v>
      </c>
      <c r="N1051" s="8">
        <v>45797</v>
      </c>
      <c r="O1051" s="8"/>
      <c r="P1051" s="8"/>
      <c r="Q1051" t="s">
        <v>64</v>
      </c>
      <c r="AC1051" t="s">
        <v>64</v>
      </c>
      <c r="AD1051" t="s">
        <v>42</v>
      </c>
    </row>
    <row r="1052" spans="7:30" x14ac:dyDescent="0.25">
      <c r="G1052" t="s">
        <v>1475</v>
      </c>
      <c r="H1052" t="s">
        <v>1879</v>
      </c>
      <c r="I1052" t="s">
        <v>1769</v>
      </c>
      <c r="K1052" t="s">
        <v>204</v>
      </c>
      <c r="L1052" t="s">
        <v>35</v>
      </c>
      <c r="M1052" t="s">
        <v>36</v>
      </c>
      <c r="N1052" s="8">
        <v>45797</v>
      </c>
      <c r="O1052" s="8"/>
      <c r="P1052" s="8"/>
      <c r="Q1052" t="s">
        <v>64</v>
      </c>
      <c r="AC1052" t="s">
        <v>64</v>
      </c>
      <c r="AD1052" t="s">
        <v>42</v>
      </c>
    </row>
    <row r="1053" spans="7:30" x14ac:dyDescent="0.25">
      <c r="G1053" t="s">
        <v>1475</v>
      </c>
      <c r="H1053" t="s">
        <v>1879</v>
      </c>
      <c r="I1053" t="s">
        <v>1770</v>
      </c>
      <c r="K1053" t="s">
        <v>204</v>
      </c>
      <c r="L1053" t="s">
        <v>35</v>
      </c>
      <c r="M1053" t="s">
        <v>36</v>
      </c>
      <c r="N1053" s="8">
        <v>45797</v>
      </c>
      <c r="O1053" s="8"/>
      <c r="P1053" s="8"/>
      <c r="Q1053" t="s">
        <v>64</v>
      </c>
      <c r="AC1053" t="s">
        <v>64</v>
      </c>
      <c r="AD1053" t="s">
        <v>42</v>
      </c>
    </row>
    <row r="1054" spans="7:30" x14ac:dyDescent="0.25">
      <c r="G1054" t="s">
        <v>1475</v>
      </c>
      <c r="H1054" t="s">
        <v>1879</v>
      </c>
      <c r="I1054" t="s">
        <v>1772</v>
      </c>
      <c r="K1054" t="s">
        <v>204</v>
      </c>
      <c r="L1054" t="s">
        <v>35</v>
      </c>
      <c r="M1054" t="s">
        <v>36</v>
      </c>
      <c r="N1054" s="8">
        <v>45797</v>
      </c>
      <c r="O1054" s="8"/>
      <c r="P1054" s="8"/>
      <c r="Q1054" t="s">
        <v>64</v>
      </c>
      <c r="AC1054" t="s">
        <v>64</v>
      </c>
      <c r="AD1054" t="s">
        <v>42</v>
      </c>
    </row>
    <row r="1055" spans="7:30" x14ac:dyDescent="0.25">
      <c r="G1055" t="s">
        <v>1475</v>
      </c>
      <c r="H1055" t="s">
        <v>1879</v>
      </c>
      <c r="I1055" t="s">
        <v>1773</v>
      </c>
      <c r="K1055" t="s">
        <v>204</v>
      </c>
      <c r="L1055" t="s">
        <v>35</v>
      </c>
      <c r="M1055" t="s">
        <v>36</v>
      </c>
      <c r="N1055" s="8">
        <v>45797</v>
      </c>
      <c r="O1055" s="8"/>
      <c r="P1055" s="8"/>
      <c r="Q1055" t="s">
        <v>64</v>
      </c>
      <c r="AC1055" t="s">
        <v>64</v>
      </c>
      <c r="AD1055" t="s">
        <v>42</v>
      </c>
    </row>
    <row r="1056" spans="7:30" x14ac:dyDescent="0.25">
      <c r="G1056" t="s">
        <v>1475</v>
      </c>
      <c r="H1056" t="s">
        <v>1879</v>
      </c>
      <c r="I1056" t="s">
        <v>1774</v>
      </c>
      <c r="K1056" t="s">
        <v>204</v>
      </c>
      <c r="L1056" t="s">
        <v>35</v>
      </c>
      <c r="M1056" t="s">
        <v>36</v>
      </c>
      <c r="N1056" s="8">
        <v>45797</v>
      </c>
      <c r="O1056" s="8"/>
      <c r="P1056" s="8"/>
      <c r="Q1056" t="s">
        <v>64</v>
      </c>
      <c r="AC1056" t="s">
        <v>64</v>
      </c>
      <c r="AD1056" t="s">
        <v>42</v>
      </c>
    </row>
    <row r="1057" spans="7:30" x14ac:dyDescent="0.25">
      <c r="G1057" t="s">
        <v>1475</v>
      </c>
      <c r="H1057" t="s">
        <v>1879</v>
      </c>
      <c r="I1057" t="s">
        <v>1775</v>
      </c>
      <c r="K1057" t="s">
        <v>204</v>
      </c>
      <c r="L1057" t="s">
        <v>35</v>
      </c>
      <c r="M1057" t="s">
        <v>36</v>
      </c>
      <c r="N1057" s="8">
        <v>45797</v>
      </c>
      <c r="O1057" s="8"/>
      <c r="P1057" s="8"/>
      <c r="Q1057" t="s">
        <v>64</v>
      </c>
      <c r="AC1057" t="s">
        <v>64</v>
      </c>
      <c r="AD1057" t="s">
        <v>42</v>
      </c>
    </row>
    <row r="1058" spans="7:30" x14ac:dyDescent="0.25">
      <c r="G1058" t="s">
        <v>1475</v>
      </c>
      <c r="H1058" t="s">
        <v>1879</v>
      </c>
      <c r="I1058" t="s">
        <v>1776</v>
      </c>
      <c r="K1058" t="s">
        <v>204</v>
      </c>
      <c r="L1058" t="s">
        <v>35</v>
      </c>
      <c r="M1058" t="s">
        <v>36</v>
      </c>
      <c r="N1058" s="8">
        <v>45797</v>
      </c>
      <c r="O1058" s="8"/>
      <c r="P1058" s="8"/>
      <c r="Q1058" t="s">
        <v>64</v>
      </c>
      <c r="AC1058" t="s">
        <v>64</v>
      </c>
      <c r="AD1058" t="s">
        <v>42</v>
      </c>
    </row>
    <row r="1059" spans="7:30" x14ac:dyDescent="0.25">
      <c r="G1059" t="s">
        <v>1475</v>
      </c>
      <c r="H1059" t="s">
        <v>1879</v>
      </c>
      <c r="I1059" t="s">
        <v>1777</v>
      </c>
      <c r="K1059" t="s">
        <v>204</v>
      </c>
      <c r="L1059" t="s">
        <v>35</v>
      </c>
      <c r="M1059" t="s">
        <v>36</v>
      </c>
      <c r="N1059" s="8">
        <v>45797</v>
      </c>
      <c r="O1059" s="8"/>
      <c r="P1059" s="8"/>
      <c r="Q1059" t="s">
        <v>64</v>
      </c>
      <c r="AC1059" t="s">
        <v>64</v>
      </c>
      <c r="AD1059" t="s">
        <v>42</v>
      </c>
    </row>
    <row r="1060" spans="7:30" x14ac:dyDescent="0.25">
      <c r="G1060" t="s">
        <v>1475</v>
      </c>
      <c r="H1060" t="s">
        <v>1879</v>
      </c>
      <c r="I1060" t="s">
        <v>1778</v>
      </c>
      <c r="K1060" t="s">
        <v>204</v>
      </c>
      <c r="L1060" t="s">
        <v>35</v>
      </c>
      <c r="M1060" t="s">
        <v>36</v>
      </c>
      <c r="N1060" s="8">
        <v>45797</v>
      </c>
      <c r="O1060" s="8"/>
      <c r="P1060" s="8"/>
      <c r="Q1060" t="s">
        <v>64</v>
      </c>
      <c r="AC1060" t="s">
        <v>64</v>
      </c>
      <c r="AD1060" t="s">
        <v>42</v>
      </c>
    </row>
    <row r="1061" spans="7:30" x14ac:dyDescent="0.25">
      <c r="G1061" t="s">
        <v>1475</v>
      </c>
      <c r="H1061" t="s">
        <v>1879</v>
      </c>
      <c r="I1061" t="s">
        <v>1779</v>
      </c>
      <c r="K1061" t="s">
        <v>204</v>
      </c>
      <c r="L1061" t="s">
        <v>35</v>
      </c>
      <c r="M1061" t="s">
        <v>36</v>
      </c>
      <c r="N1061" s="8">
        <v>45797</v>
      </c>
      <c r="O1061" s="8"/>
      <c r="P1061" s="8"/>
      <c r="Q1061" t="s">
        <v>64</v>
      </c>
      <c r="AC1061" t="s">
        <v>64</v>
      </c>
      <c r="AD1061" t="s">
        <v>42</v>
      </c>
    </row>
    <row r="1062" spans="7:30" x14ac:dyDescent="0.25">
      <c r="G1062" t="s">
        <v>1475</v>
      </c>
      <c r="H1062" t="s">
        <v>1879</v>
      </c>
      <c r="I1062" t="s">
        <v>1780</v>
      </c>
      <c r="K1062" t="s">
        <v>204</v>
      </c>
      <c r="L1062" t="s">
        <v>35</v>
      </c>
      <c r="M1062" t="s">
        <v>36</v>
      </c>
      <c r="N1062" s="8">
        <v>45797</v>
      </c>
      <c r="O1062" s="8"/>
      <c r="P1062" s="8"/>
      <c r="Q1062" t="s">
        <v>64</v>
      </c>
      <c r="AC1062" t="s">
        <v>64</v>
      </c>
      <c r="AD1062" t="s">
        <v>42</v>
      </c>
    </row>
    <row r="1063" spans="7:30" x14ac:dyDescent="0.25">
      <c r="G1063" t="s">
        <v>1475</v>
      </c>
      <c r="H1063" t="s">
        <v>1879</v>
      </c>
      <c r="I1063" t="s">
        <v>1781</v>
      </c>
      <c r="K1063" t="s">
        <v>204</v>
      </c>
      <c r="L1063" t="s">
        <v>35</v>
      </c>
      <c r="M1063" t="s">
        <v>36</v>
      </c>
      <c r="N1063" s="8">
        <v>45797</v>
      </c>
      <c r="O1063" s="8"/>
      <c r="P1063" s="8"/>
      <c r="Q1063" t="s">
        <v>64</v>
      </c>
      <c r="AC1063" t="s">
        <v>64</v>
      </c>
      <c r="AD1063" t="s">
        <v>42</v>
      </c>
    </row>
    <row r="1064" spans="7:30" x14ac:dyDescent="0.25">
      <c r="G1064" t="s">
        <v>1475</v>
      </c>
      <c r="H1064" t="s">
        <v>1879</v>
      </c>
      <c r="I1064" t="s">
        <v>1782</v>
      </c>
      <c r="K1064" t="s">
        <v>204</v>
      </c>
      <c r="L1064" t="s">
        <v>35</v>
      </c>
      <c r="M1064" t="s">
        <v>36</v>
      </c>
      <c r="N1064" s="8">
        <v>45797</v>
      </c>
      <c r="O1064" s="8"/>
      <c r="P1064" s="8"/>
      <c r="Q1064" t="s">
        <v>64</v>
      </c>
      <c r="AC1064" t="s">
        <v>64</v>
      </c>
      <c r="AD1064" t="s">
        <v>42</v>
      </c>
    </row>
    <row r="1065" spans="7:30" x14ac:dyDescent="0.25">
      <c r="G1065" t="s">
        <v>1475</v>
      </c>
      <c r="H1065" t="s">
        <v>1879</v>
      </c>
      <c r="I1065" t="s">
        <v>1783</v>
      </c>
      <c r="K1065" t="s">
        <v>204</v>
      </c>
      <c r="L1065" t="s">
        <v>35</v>
      </c>
      <c r="M1065" t="s">
        <v>36</v>
      </c>
      <c r="N1065" s="8">
        <v>45797</v>
      </c>
      <c r="O1065" s="8"/>
      <c r="P1065" s="8"/>
      <c r="Q1065" t="s">
        <v>64</v>
      </c>
      <c r="AC1065" t="s">
        <v>64</v>
      </c>
      <c r="AD1065" t="s">
        <v>42</v>
      </c>
    </row>
    <row r="1066" spans="7:30" x14ac:dyDescent="0.25">
      <c r="G1066" t="s">
        <v>1475</v>
      </c>
      <c r="H1066" t="s">
        <v>1879</v>
      </c>
      <c r="I1066" t="s">
        <v>1784</v>
      </c>
      <c r="K1066" t="s">
        <v>204</v>
      </c>
      <c r="L1066" t="s">
        <v>35</v>
      </c>
      <c r="M1066" t="s">
        <v>36</v>
      </c>
      <c r="N1066" s="8">
        <v>45797</v>
      </c>
      <c r="O1066" s="8"/>
      <c r="P1066" s="8"/>
      <c r="Q1066" t="s">
        <v>64</v>
      </c>
      <c r="AC1066" t="s">
        <v>64</v>
      </c>
      <c r="AD1066" t="s">
        <v>42</v>
      </c>
    </row>
    <row r="1067" spans="7:30" x14ac:dyDescent="0.25">
      <c r="G1067" t="s">
        <v>1475</v>
      </c>
      <c r="H1067" t="s">
        <v>1879</v>
      </c>
      <c r="I1067" t="s">
        <v>1785</v>
      </c>
      <c r="K1067" t="s">
        <v>204</v>
      </c>
      <c r="L1067" t="s">
        <v>35</v>
      </c>
      <c r="M1067" t="s">
        <v>36</v>
      </c>
      <c r="N1067" s="8">
        <v>45797</v>
      </c>
      <c r="O1067" s="8"/>
      <c r="P1067" s="8"/>
      <c r="Q1067" t="s">
        <v>64</v>
      </c>
      <c r="AC1067" t="s">
        <v>64</v>
      </c>
      <c r="AD1067" t="s">
        <v>42</v>
      </c>
    </row>
    <row r="1068" spans="7:30" x14ac:dyDescent="0.25">
      <c r="G1068" t="s">
        <v>1475</v>
      </c>
      <c r="H1068" t="s">
        <v>1879</v>
      </c>
      <c r="I1068" t="s">
        <v>1786</v>
      </c>
      <c r="K1068" t="s">
        <v>204</v>
      </c>
      <c r="L1068" t="s">
        <v>35</v>
      </c>
      <c r="M1068" t="s">
        <v>36</v>
      </c>
      <c r="N1068" s="8">
        <v>45797</v>
      </c>
      <c r="O1068" s="8"/>
      <c r="P1068" s="8"/>
      <c r="Q1068" t="s">
        <v>64</v>
      </c>
      <c r="AC1068" t="s">
        <v>64</v>
      </c>
      <c r="AD1068" t="s">
        <v>42</v>
      </c>
    </row>
    <row r="1069" spans="7:30" x14ac:dyDescent="0.25">
      <c r="G1069" t="s">
        <v>1475</v>
      </c>
      <c r="H1069" t="s">
        <v>1879</v>
      </c>
      <c r="I1069" t="s">
        <v>1894</v>
      </c>
      <c r="K1069" t="s">
        <v>204</v>
      </c>
      <c r="L1069" t="s">
        <v>35</v>
      </c>
      <c r="M1069" t="s">
        <v>36</v>
      </c>
      <c r="N1069" s="8">
        <v>45797</v>
      </c>
      <c r="O1069" s="8"/>
      <c r="P1069" s="8"/>
      <c r="Q1069" t="s">
        <v>64</v>
      </c>
      <c r="R1069" t="s">
        <v>85</v>
      </c>
      <c r="S1069" t="s">
        <v>1895</v>
      </c>
      <c r="T1069" t="s">
        <v>1896</v>
      </c>
      <c r="W1069" t="s">
        <v>40</v>
      </c>
      <c r="AC1069" t="s">
        <v>64</v>
      </c>
      <c r="AD1069" t="s">
        <v>42</v>
      </c>
    </row>
    <row r="1070" spans="7:30" x14ac:dyDescent="0.25">
      <c r="G1070" t="s">
        <v>1475</v>
      </c>
      <c r="H1070" t="s">
        <v>1879</v>
      </c>
      <c r="I1070" t="s">
        <v>1897</v>
      </c>
      <c r="K1070" t="s">
        <v>204</v>
      </c>
      <c r="L1070" t="s">
        <v>35</v>
      </c>
      <c r="M1070" t="s">
        <v>36</v>
      </c>
      <c r="N1070" s="8">
        <v>45797</v>
      </c>
      <c r="O1070" s="8"/>
      <c r="P1070" s="8"/>
      <c r="Q1070" t="s">
        <v>64</v>
      </c>
      <c r="R1070" t="s">
        <v>311</v>
      </c>
      <c r="S1070" t="s">
        <v>1898</v>
      </c>
      <c r="T1070" t="s">
        <v>1899</v>
      </c>
      <c r="AC1070" t="s">
        <v>64</v>
      </c>
      <c r="AD1070" t="s">
        <v>42</v>
      </c>
    </row>
    <row r="1071" spans="7:30" x14ac:dyDescent="0.25">
      <c r="G1071" t="s">
        <v>1475</v>
      </c>
      <c r="H1071" t="s">
        <v>1879</v>
      </c>
      <c r="I1071" t="s">
        <v>1787</v>
      </c>
      <c r="K1071" t="s">
        <v>204</v>
      </c>
      <c r="L1071" t="s">
        <v>35</v>
      </c>
      <c r="M1071" t="s">
        <v>36</v>
      </c>
      <c r="N1071" s="8">
        <v>45797</v>
      </c>
      <c r="O1071" s="8"/>
      <c r="P1071" s="8"/>
      <c r="Q1071" t="s">
        <v>64</v>
      </c>
      <c r="AC1071" t="s">
        <v>64</v>
      </c>
      <c r="AD1071" t="s">
        <v>42</v>
      </c>
    </row>
    <row r="1072" spans="7:30" x14ac:dyDescent="0.25">
      <c r="G1072" t="s">
        <v>1475</v>
      </c>
      <c r="H1072" t="s">
        <v>1879</v>
      </c>
      <c r="I1072" t="s">
        <v>1788</v>
      </c>
      <c r="K1072" t="s">
        <v>204</v>
      </c>
      <c r="L1072" t="s">
        <v>35</v>
      </c>
      <c r="M1072" t="s">
        <v>36</v>
      </c>
      <c r="N1072" s="8">
        <v>45797</v>
      </c>
      <c r="O1072" s="8"/>
      <c r="P1072" s="8"/>
      <c r="Q1072" t="s">
        <v>64</v>
      </c>
      <c r="AC1072" t="s">
        <v>64</v>
      </c>
      <c r="AD1072" t="s">
        <v>42</v>
      </c>
    </row>
    <row r="1073" spans="7:30" x14ac:dyDescent="0.25">
      <c r="G1073" t="s">
        <v>1475</v>
      </c>
      <c r="H1073" t="s">
        <v>1879</v>
      </c>
      <c r="I1073" t="s">
        <v>1789</v>
      </c>
      <c r="K1073" t="s">
        <v>204</v>
      </c>
      <c r="L1073" t="s">
        <v>35</v>
      </c>
      <c r="M1073" t="s">
        <v>36</v>
      </c>
      <c r="N1073" s="8">
        <v>45797</v>
      </c>
      <c r="O1073" s="8"/>
      <c r="P1073" s="8"/>
      <c r="Q1073" t="s">
        <v>64</v>
      </c>
      <c r="R1073" t="s">
        <v>505</v>
      </c>
      <c r="S1073" t="s">
        <v>1790</v>
      </c>
      <c r="T1073" t="s">
        <v>1791</v>
      </c>
      <c r="W1073" t="s">
        <v>57</v>
      </c>
      <c r="AC1073" t="s">
        <v>64</v>
      </c>
      <c r="AD1073" t="s">
        <v>42</v>
      </c>
    </row>
    <row r="1074" spans="7:30" x14ac:dyDescent="0.25">
      <c r="G1074" t="s">
        <v>1475</v>
      </c>
      <c r="H1074" t="s">
        <v>1879</v>
      </c>
      <c r="I1074" t="s">
        <v>1792</v>
      </c>
      <c r="K1074" t="s">
        <v>204</v>
      </c>
      <c r="L1074" t="s">
        <v>35</v>
      </c>
      <c r="M1074" t="s">
        <v>36</v>
      </c>
      <c r="N1074" s="8">
        <v>45797</v>
      </c>
      <c r="O1074" s="8"/>
      <c r="P1074" s="8"/>
      <c r="Q1074" t="s">
        <v>64</v>
      </c>
      <c r="R1074" t="s">
        <v>505</v>
      </c>
      <c r="S1074" t="s">
        <v>1793</v>
      </c>
      <c r="T1074" t="s">
        <v>1791</v>
      </c>
      <c r="W1074" t="s">
        <v>57</v>
      </c>
      <c r="AC1074" t="s">
        <v>64</v>
      </c>
      <c r="AD1074" t="s">
        <v>42</v>
      </c>
    </row>
    <row r="1075" spans="7:30" x14ac:dyDescent="0.25">
      <c r="G1075" t="s">
        <v>1475</v>
      </c>
      <c r="H1075" t="s">
        <v>1879</v>
      </c>
      <c r="I1075" t="s">
        <v>1794</v>
      </c>
      <c r="K1075" t="s">
        <v>204</v>
      </c>
      <c r="L1075" t="s">
        <v>35</v>
      </c>
      <c r="M1075" t="s">
        <v>36</v>
      </c>
      <c r="N1075" s="8">
        <v>45797</v>
      </c>
      <c r="O1075" s="8"/>
      <c r="P1075" s="8"/>
      <c r="Q1075" t="s">
        <v>64</v>
      </c>
      <c r="AC1075" t="s">
        <v>64</v>
      </c>
      <c r="AD1075" t="s">
        <v>42</v>
      </c>
    </row>
    <row r="1076" spans="7:30" x14ac:dyDescent="0.25">
      <c r="G1076" t="s">
        <v>1475</v>
      </c>
      <c r="H1076" t="s">
        <v>1879</v>
      </c>
      <c r="I1076" t="s">
        <v>1795</v>
      </c>
      <c r="K1076" t="s">
        <v>204</v>
      </c>
      <c r="L1076" t="s">
        <v>35</v>
      </c>
      <c r="M1076" t="s">
        <v>36</v>
      </c>
      <c r="N1076" s="8">
        <v>45797</v>
      </c>
      <c r="O1076" s="8"/>
      <c r="P1076" s="8"/>
      <c r="Q1076" t="s">
        <v>64</v>
      </c>
      <c r="AC1076" t="s">
        <v>64</v>
      </c>
      <c r="AD1076" t="s">
        <v>42</v>
      </c>
    </row>
    <row r="1077" spans="7:30" x14ac:dyDescent="0.25">
      <c r="G1077" t="s">
        <v>1475</v>
      </c>
      <c r="H1077" t="s">
        <v>1879</v>
      </c>
      <c r="I1077" t="s">
        <v>1796</v>
      </c>
      <c r="K1077" t="s">
        <v>204</v>
      </c>
      <c r="L1077" t="s">
        <v>35</v>
      </c>
      <c r="M1077" t="s">
        <v>36</v>
      </c>
      <c r="N1077" s="8">
        <v>45797</v>
      </c>
      <c r="O1077" s="8"/>
      <c r="P1077" s="8"/>
      <c r="Q1077" t="s">
        <v>64</v>
      </c>
      <c r="AC1077" t="s">
        <v>64</v>
      </c>
      <c r="AD1077" t="s">
        <v>42</v>
      </c>
    </row>
    <row r="1078" spans="7:30" x14ac:dyDescent="0.25">
      <c r="G1078" t="s">
        <v>1475</v>
      </c>
      <c r="H1078" t="s">
        <v>1879</v>
      </c>
      <c r="I1078" t="s">
        <v>1797</v>
      </c>
      <c r="K1078" t="s">
        <v>204</v>
      </c>
      <c r="L1078" t="s">
        <v>35</v>
      </c>
      <c r="M1078" t="s">
        <v>36</v>
      </c>
      <c r="N1078" s="8">
        <v>45797</v>
      </c>
      <c r="O1078" s="8"/>
      <c r="P1078" s="8"/>
      <c r="Q1078" t="s">
        <v>64</v>
      </c>
      <c r="AC1078" t="s">
        <v>64</v>
      </c>
      <c r="AD1078" t="s">
        <v>42</v>
      </c>
    </row>
    <row r="1079" spans="7:30" x14ac:dyDescent="0.25">
      <c r="G1079" t="s">
        <v>1475</v>
      </c>
      <c r="H1079" t="s">
        <v>1879</v>
      </c>
      <c r="I1079" t="s">
        <v>1798</v>
      </c>
      <c r="K1079" t="s">
        <v>204</v>
      </c>
      <c r="L1079" t="s">
        <v>35</v>
      </c>
      <c r="M1079" t="s">
        <v>36</v>
      </c>
      <c r="N1079" s="8">
        <v>45797</v>
      </c>
      <c r="O1079" s="8"/>
      <c r="P1079" s="8"/>
      <c r="Q1079" t="s">
        <v>64</v>
      </c>
      <c r="AC1079" t="s">
        <v>64</v>
      </c>
      <c r="AD1079" t="s">
        <v>42</v>
      </c>
    </row>
    <row r="1080" spans="7:30" x14ac:dyDescent="0.25">
      <c r="G1080" t="s">
        <v>1475</v>
      </c>
      <c r="H1080" t="s">
        <v>1879</v>
      </c>
      <c r="I1080" t="s">
        <v>1799</v>
      </c>
      <c r="K1080" t="s">
        <v>204</v>
      </c>
      <c r="L1080" t="s">
        <v>35</v>
      </c>
      <c r="M1080" t="s">
        <v>36</v>
      </c>
      <c r="N1080" s="8">
        <v>45797</v>
      </c>
      <c r="O1080" s="8"/>
      <c r="P1080" s="8"/>
      <c r="Q1080" t="s">
        <v>64</v>
      </c>
      <c r="AC1080" t="s">
        <v>64</v>
      </c>
      <c r="AD1080" t="s">
        <v>42</v>
      </c>
    </row>
    <row r="1081" spans="7:30" x14ac:dyDescent="0.25">
      <c r="G1081" t="s">
        <v>1475</v>
      </c>
      <c r="H1081" t="s">
        <v>1879</v>
      </c>
      <c r="I1081" t="s">
        <v>1800</v>
      </c>
      <c r="K1081" t="s">
        <v>204</v>
      </c>
      <c r="L1081" t="s">
        <v>35</v>
      </c>
      <c r="M1081" t="s">
        <v>36</v>
      </c>
      <c r="N1081" s="8">
        <v>45797</v>
      </c>
      <c r="O1081" s="8"/>
      <c r="P1081" s="8"/>
      <c r="Q1081" t="s">
        <v>64</v>
      </c>
      <c r="AC1081" t="s">
        <v>64</v>
      </c>
      <c r="AD1081" t="s">
        <v>42</v>
      </c>
    </row>
    <row r="1082" spans="7:30" x14ac:dyDescent="0.25">
      <c r="G1082" t="s">
        <v>1475</v>
      </c>
      <c r="H1082" t="s">
        <v>1879</v>
      </c>
      <c r="I1082" t="s">
        <v>1801</v>
      </c>
      <c r="K1082" t="s">
        <v>204</v>
      </c>
      <c r="L1082" t="s">
        <v>35</v>
      </c>
      <c r="M1082" t="s">
        <v>36</v>
      </c>
      <c r="N1082" s="8">
        <v>45797</v>
      </c>
      <c r="O1082" s="8"/>
      <c r="P1082" s="8"/>
      <c r="Q1082" t="s">
        <v>64</v>
      </c>
      <c r="AC1082" t="s">
        <v>64</v>
      </c>
      <c r="AD1082" t="s">
        <v>42</v>
      </c>
    </row>
    <row r="1083" spans="7:30" x14ac:dyDescent="0.25">
      <c r="G1083" t="s">
        <v>1475</v>
      </c>
      <c r="H1083" t="s">
        <v>1879</v>
      </c>
      <c r="I1083" t="s">
        <v>1802</v>
      </c>
      <c r="K1083" t="s">
        <v>204</v>
      </c>
      <c r="L1083" t="s">
        <v>35</v>
      </c>
      <c r="M1083" t="s">
        <v>36</v>
      </c>
      <c r="N1083" s="8">
        <v>45797</v>
      </c>
      <c r="O1083" s="8"/>
      <c r="P1083" s="8"/>
      <c r="Q1083" t="s">
        <v>64</v>
      </c>
      <c r="R1083" t="s">
        <v>419</v>
      </c>
      <c r="S1083" t="s">
        <v>1803</v>
      </c>
      <c r="W1083" t="s">
        <v>489</v>
      </c>
      <c r="AC1083" t="s">
        <v>64</v>
      </c>
      <c r="AD1083" t="s">
        <v>42</v>
      </c>
    </row>
    <row r="1084" spans="7:30" x14ac:dyDescent="0.25">
      <c r="G1084" t="s">
        <v>1475</v>
      </c>
      <c r="H1084" t="s">
        <v>1879</v>
      </c>
      <c r="I1084" t="s">
        <v>1804</v>
      </c>
      <c r="K1084" t="s">
        <v>204</v>
      </c>
      <c r="L1084" t="s">
        <v>35</v>
      </c>
      <c r="M1084" t="s">
        <v>36</v>
      </c>
      <c r="N1084" s="8">
        <v>45797</v>
      </c>
      <c r="O1084" s="8"/>
      <c r="P1084" s="8"/>
      <c r="Q1084" t="s">
        <v>64</v>
      </c>
      <c r="R1084" t="s">
        <v>419</v>
      </c>
      <c r="S1084" t="s">
        <v>1803</v>
      </c>
      <c r="W1084" t="s">
        <v>489</v>
      </c>
      <c r="AC1084" t="s">
        <v>64</v>
      </c>
      <c r="AD1084" t="s">
        <v>42</v>
      </c>
    </row>
    <row r="1085" spans="7:30" x14ac:dyDescent="0.25">
      <c r="G1085" t="s">
        <v>1475</v>
      </c>
      <c r="H1085" t="s">
        <v>1879</v>
      </c>
      <c r="I1085" t="s">
        <v>1805</v>
      </c>
      <c r="K1085" t="s">
        <v>204</v>
      </c>
      <c r="L1085" t="s">
        <v>35</v>
      </c>
      <c r="M1085" t="s">
        <v>36</v>
      </c>
      <c r="N1085" s="8">
        <v>45797</v>
      </c>
      <c r="O1085" s="8"/>
      <c r="P1085" s="8"/>
      <c r="Q1085" t="s">
        <v>64</v>
      </c>
      <c r="AC1085" t="s">
        <v>64</v>
      </c>
      <c r="AD1085" t="s">
        <v>42</v>
      </c>
    </row>
    <row r="1086" spans="7:30" x14ac:dyDescent="0.25">
      <c r="G1086" t="s">
        <v>1475</v>
      </c>
      <c r="H1086" t="s">
        <v>1879</v>
      </c>
      <c r="I1086" t="s">
        <v>1806</v>
      </c>
      <c r="K1086" t="s">
        <v>204</v>
      </c>
      <c r="L1086" t="s">
        <v>35</v>
      </c>
      <c r="M1086" t="s">
        <v>36</v>
      </c>
      <c r="N1086" s="8">
        <v>45797</v>
      </c>
      <c r="O1086" s="8"/>
      <c r="P1086" s="8"/>
      <c r="Q1086" t="s">
        <v>64</v>
      </c>
      <c r="AC1086" t="s">
        <v>64</v>
      </c>
      <c r="AD1086" t="s">
        <v>42</v>
      </c>
    </row>
    <row r="1087" spans="7:30" x14ac:dyDescent="0.25">
      <c r="G1087" t="s">
        <v>1475</v>
      </c>
      <c r="H1087" t="s">
        <v>1879</v>
      </c>
      <c r="I1087" t="s">
        <v>1900</v>
      </c>
      <c r="K1087" t="s">
        <v>204</v>
      </c>
      <c r="L1087" t="s">
        <v>35</v>
      </c>
      <c r="M1087" t="s">
        <v>36</v>
      </c>
      <c r="N1087" s="8">
        <v>45797</v>
      </c>
      <c r="O1087" s="8"/>
      <c r="P1087" s="8"/>
      <c r="Q1087" t="s">
        <v>64</v>
      </c>
      <c r="R1087" t="s">
        <v>419</v>
      </c>
      <c r="S1087" t="s">
        <v>1901</v>
      </c>
      <c r="T1087" t="s">
        <v>1902</v>
      </c>
      <c r="W1087" t="s">
        <v>460</v>
      </c>
      <c r="AC1087" t="s">
        <v>64</v>
      </c>
      <c r="AD1087" t="s">
        <v>42</v>
      </c>
    </row>
    <row r="1088" spans="7:30" x14ac:dyDescent="0.25">
      <c r="G1088" t="s">
        <v>1475</v>
      </c>
      <c r="H1088" t="s">
        <v>1879</v>
      </c>
      <c r="I1088" t="s">
        <v>1903</v>
      </c>
      <c r="K1088" t="s">
        <v>204</v>
      </c>
      <c r="L1088" t="s">
        <v>35</v>
      </c>
      <c r="M1088" t="s">
        <v>36</v>
      </c>
      <c r="N1088" s="8">
        <v>45797</v>
      </c>
      <c r="O1088" s="8"/>
      <c r="P1088" s="8"/>
      <c r="Q1088" t="s">
        <v>64</v>
      </c>
      <c r="R1088" t="s">
        <v>419</v>
      </c>
      <c r="S1088" t="s">
        <v>1904</v>
      </c>
      <c r="T1088" t="s">
        <v>1902</v>
      </c>
      <c r="W1088" t="s">
        <v>460</v>
      </c>
      <c r="AC1088" t="s">
        <v>64</v>
      </c>
      <c r="AD1088" t="s">
        <v>42</v>
      </c>
    </row>
    <row r="1089" spans="7:30" x14ac:dyDescent="0.25">
      <c r="G1089" t="s">
        <v>1475</v>
      </c>
      <c r="H1089" t="s">
        <v>1879</v>
      </c>
      <c r="I1089" t="s">
        <v>1807</v>
      </c>
      <c r="K1089" t="s">
        <v>204</v>
      </c>
      <c r="L1089" t="s">
        <v>35</v>
      </c>
      <c r="M1089" t="s">
        <v>36</v>
      </c>
      <c r="N1089" s="8">
        <v>45797</v>
      </c>
      <c r="O1089" s="8"/>
      <c r="P1089" s="8"/>
      <c r="Q1089" t="s">
        <v>64</v>
      </c>
      <c r="AC1089" t="s">
        <v>64</v>
      </c>
      <c r="AD1089" t="s">
        <v>42</v>
      </c>
    </row>
    <row r="1090" spans="7:30" x14ac:dyDescent="0.25">
      <c r="G1090" t="s">
        <v>1475</v>
      </c>
      <c r="H1090" t="s">
        <v>1879</v>
      </c>
      <c r="I1090" t="s">
        <v>1808</v>
      </c>
      <c r="K1090" t="s">
        <v>204</v>
      </c>
      <c r="L1090" t="s">
        <v>35</v>
      </c>
      <c r="M1090" t="s">
        <v>36</v>
      </c>
      <c r="N1090" s="8">
        <v>45797</v>
      </c>
      <c r="O1090" s="8"/>
      <c r="P1090" s="8"/>
      <c r="Q1090" t="s">
        <v>64</v>
      </c>
      <c r="AC1090" t="s">
        <v>64</v>
      </c>
      <c r="AD1090" t="s">
        <v>42</v>
      </c>
    </row>
    <row r="1091" spans="7:30" x14ac:dyDescent="0.25">
      <c r="G1091" t="s">
        <v>1475</v>
      </c>
      <c r="H1091" t="s">
        <v>1879</v>
      </c>
      <c r="I1091" t="s">
        <v>1809</v>
      </c>
      <c r="K1091" t="s">
        <v>204</v>
      </c>
      <c r="L1091" t="s">
        <v>35</v>
      </c>
      <c r="M1091" t="s">
        <v>36</v>
      </c>
      <c r="N1091" s="8">
        <v>45797</v>
      </c>
      <c r="O1091" s="8"/>
      <c r="P1091" s="8"/>
      <c r="Q1091" t="s">
        <v>64</v>
      </c>
      <c r="R1091" t="s">
        <v>419</v>
      </c>
      <c r="S1091" t="s">
        <v>1810</v>
      </c>
      <c r="T1091" t="s">
        <v>1811</v>
      </c>
      <c r="W1091" t="s">
        <v>87</v>
      </c>
      <c r="AC1091" t="s">
        <v>64</v>
      </c>
      <c r="AD1091" t="s">
        <v>42</v>
      </c>
    </row>
    <row r="1092" spans="7:30" x14ac:dyDescent="0.25">
      <c r="G1092" t="s">
        <v>1475</v>
      </c>
      <c r="H1092" t="s">
        <v>1879</v>
      </c>
      <c r="I1092" t="s">
        <v>1812</v>
      </c>
      <c r="K1092" t="s">
        <v>204</v>
      </c>
      <c r="L1092" t="s">
        <v>35</v>
      </c>
      <c r="M1092" t="s">
        <v>36</v>
      </c>
      <c r="N1092" s="8">
        <v>45797</v>
      </c>
      <c r="O1092" s="8"/>
      <c r="P1092" s="8"/>
      <c r="Q1092" t="s">
        <v>64</v>
      </c>
      <c r="R1092" t="s">
        <v>419</v>
      </c>
      <c r="S1092" t="s">
        <v>1810</v>
      </c>
      <c r="T1092" t="s">
        <v>1813</v>
      </c>
      <c r="W1092" t="s">
        <v>87</v>
      </c>
      <c r="AC1092" t="s">
        <v>64</v>
      </c>
      <c r="AD1092" t="s">
        <v>42</v>
      </c>
    </row>
    <row r="1093" spans="7:30" x14ac:dyDescent="0.25">
      <c r="G1093" t="s">
        <v>1475</v>
      </c>
      <c r="H1093" t="s">
        <v>1879</v>
      </c>
      <c r="I1093" t="s">
        <v>1814</v>
      </c>
      <c r="K1093" t="s">
        <v>204</v>
      </c>
      <c r="L1093" t="s">
        <v>35</v>
      </c>
      <c r="M1093" t="s">
        <v>36</v>
      </c>
      <c r="N1093" s="8">
        <v>45797</v>
      </c>
      <c r="O1093" s="8"/>
      <c r="P1093" s="8"/>
      <c r="Q1093" t="s">
        <v>64</v>
      </c>
      <c r="AC1093" t="s">
        <v>64</v>
      </c>
      <c r="AD1093" t="s">
        <v>42</v>
      </c>
    </row>
    <row r="1094" spans="7:30" x14ac:dyDescent="0.25">
      <c r="G1094" t="s">
        <v>1475</v>
      </c>
      <c r="H1094" t="s">
        <v>1879</v>
      </c>
      <c r="I1094" t="s">
        <v>1815</v>
      </c>
      <c r="K1094" t="s">
        <v>204</v>
      </c>
      <c r="L1094" t="s">
        <v>35</v>
      </c>
      <c r="M1094" t="s">
        <v>36</v>
      </c>
      <c r="N1094" s="8">
        <v>45797</v>
      </c>
      <c r="O1094" s="8"/>
      <c r="P1094" s="8"/>
      <c r="Q1094" t="s">
        <v>64</v>
      </c>
      <c r="AC1094" t="s">
        <v>64</v>
      </c>
      <c r="AD1094" t="s">
        <v>42</v>
      </c>
    </row>
    <row r="1095" spans="7:30" x14ac:dyDescent="0.25">
      <c r="G1095" t="s">
        <v>1475</v>
      </c>
      <c r="H1095" t="s">
        <v>1879</v>
      </c>
      <c r="I1095" t="s">
        <v>1816</v>
      </c>
      <c r="K1095" t="s">
        <v>204</v>
      </c>
      <c r="L1095" t="s">
        <v>35</v>
      </c>
      <c r="M1095" t="s">
        <v>36</v>
      </c>
      <c r="N1095" s="8">
        <v>45797</v>
      </c>
      <c r="O1095" s="8"/>
      <c r="P1095" s="8"/>
      <c r="Q1095" t="s">
        <v>64</v>
      </c>
      <c r="AC1095" t="s">
        <v>64</v>
      </c>
      <c r="AD1095" t="s">
        <v>42</v>
      </c>
    </row>
    <row r="1096" spans="7:30" x14ac:dyDescent="0.25">
      <c r="G1096" t="s">
        <v>1475</v>
      </c>
      <c r="H1096" t="s">
        <v>1879</v>
      </c>
      <c r="I1096" t="s">
        <v>1817</v>
      </c>
      <c r="K1096" t="s">
        <v>204</v>
      </c>
      <c r="L1096" t="s">
        <v>35</v>
      </c>
      <c r="M1096" t="s">
        <v>36</v>
      </c>
      <c r="N1096" s="8">
        <v>45797</v>
      </c>
      <c r="O1096" s="8"/>
      <c r="P1096" s="8"/>
      <c r="Q1096" t="s">
        <v>64</v>
      </c>
      <c r="AC1096" t="s">
        <v>64</v>
      </c>
      <c r="AD1096" t="s">
        <v>42</v>
      </c>
    </row>
    <row r="1097" spans="7:30" x14ac:dyDescent="0.25">
      <c r="G1097" t="s">
        <v>1475</v>
      </c>
      <c r="H1097" t="s">
        <v>1879</v>
      </c>
      <c r="I1097" t="s">
        <v>1818</v>
      </c>
      <c r="K1097" t="s">
        <v>204</v>
      </c>
      <c r="L1097" t="s">
        <v>35</v>
      </c>
      <c r="M1097" t="s">
        <v>36</v>
      </c>
      <c r="N1097" s="8">
        <v>45797</v>
      </c>
      <c r="O1097" s="8"/>
      <c r="P1097" s="8"/>
      <c r="Q1097" t="s">
        <v>64</v>
      </c>
      <c r="T1097" t="s">
        <v>1819</v>
      </c>
      <c r="AC1097" t="s">
        <v>64</v>
      </c>
      <c r="AD1097" t="s">
        <v>42</v>
      </c>
    </row>
    <row r="1098" spans="7:30" x14ac:dyDescent="0.25">
      <c r="G1098" t="s">
        <v>1475</v>
      </c>
      <c r="H1098" t="s">
        <v>1879</v>
      </c>
      <c r="I1098" t="s">
        <v>1820</v>
      </c>
      <c r="K1098" t="s">
        <v>204</v>
      </c>
      <c r="L1098" t="s">
        <v>35</v>
      </c>
      <c r="M1098" t="s">
        <v>36</v>
      </c>
      <c r="N1098" s="8">
        <v>45797</v>
      </c>
      <c r="O1098" s="8"/>
      <c r="P1098" s="8"/>
      <c r="Q1098" t="s">
        <v>64</v>
      </c>
      <c r="AC1098" t="s">
        <v>64</v>
      </c>
      <c r="AD1098" t="s">
        <v>42</v>
      </c>
    </row>
    <row r="1099" spans="7:30" x14ac:dyDescent="0.25">
      <c r="G1099" t="s">
        <v>1475</v>
      </c>
      <c r="H1099" t="s">
        <v>1879</v>
      </c>
      <c r="I1099" t="s">
        <v>1821</v>
      </c>
      <c r="K1099" t="s">
        <v>204</v>
      </c>
      <c r="L1099" t="s">
        <v>35</v>
      </c>
      <c r="M1099" t="s">
        <v>36</v>
      </c>
      <c r="N1099" s="8">
        <v>45797</v>
      </c>
      <c r="O1099" s="8"/>
      <c r="P1099" s="8"/>
      <c r="Q1099" t="s">
        <v>64</v>
      </c>
      <c r="AC1099" t="s">
        <v>64</v>
      </c>
      <c r="AD1099" t="s">
        <v>42</v>
      </c>
    </row>
    <row r="1100" spans="7:30" x14ac:dyDescent="0.25">
      <c r="G1100" t="s">
        <v>1475</v>
      </c>
      <c r="H1100" t="s">
        <v>1879</v>
      </c>
      <c r="I1100" t="s">
        <v>1822</v>
      </c>
      <c r="K1100" t="s">
        <v>204</v>
      </c>
      <c r="L1100" t="s">
        <v>35</v>
      </c>
      <c r="M1100" t="s">
        <v>36</v>
      </c>
      <c r="N1100" s="8">
        <v>45797</v>
      </c>
      <c r="O1100" s="8"/>
      <c r="P1100" s="8"/>
      <c r="Q1100" t="s">
        <v>64</v>
      </c>
      <c r="AC1100" t="s">
        <v>64</v>
      </c>
      <c r="AD1100" t="s">
        <v>42</v>
      </c>
    </row>
    <row r="1101" spans="7:30" x14ac:dyDescent="0.25">
      <c r="G1101" t="s">
        <v>1475</v>
      </c>
      <c r="H1101" t="s">
        <v>1879</v>
      </c>
      <c r="I1101" t="s">
        <v>1823</v>
      </c>
      <c r="K1101" t="s">
        <v>204</v>
      </c>
      <c r="L1101" t="s">
        <v>35</v>
      </c>
      <c r="M1101" t="s">
        <v>36</v>
      </c>
      <c r="N1101" s="8">
        <v>45797</v>
      </c>
      <c r="O1101" s="8"/>
      <c r="P1101" s="8"/>
      <c r="Q1101" t="s">
        <v>64</v>
      </c>
      <c r="AC1101" t="s">
        <v>64</v>
      </c>
      <c r="AD1101" t="s">
        <v>42</v>
      </c>
    </row>
    <row r="1102" spans="7:30" x14ac:dyDescent="0.25">
      <c r="G1102" t="s">
        <v>1475</v>
      </c>
      <c r="H1102" t="s">
        <v>1879</v>
      </c>
      <c r="I1102" t="s">
        <v>1824</v>
      </c>
      <c r="K1102" t="s">
        <v>204</v>
      </c>
      <c r="L1102" t="s">
        <v>35</v>
      </c>
      <c r="M1102" t="s">
        <v>36</v>
      </c>
      <c r="N1102" s="8">
        <v>45797</v>
      </c>
      <c r="O1102" s="8"/>
      <c r="P1102" s="8"/>
      <c r="Q1102" t="s">
        <v>64</v>
      </c>
      <c r="AC1102" t="s">
        <v>64</v>
      </c>
      <c r="AD1102" t="s">
        <v>42</v>
      </c>
    </row>
    <row r="1103" spans="7:30" x14ac:dyDescent="0.25">
      <c r="G1103" t="s">
        <v>1475</v>
      </c>
      <c r="H1103" t="s">
        <v>1879</v>
      </c>
      <c r="I1103" t="s">
        <v>1825</v>
      </c>
      <c r="K1103" t="s">
        <v>204</v>
      </c>
      <c r="L1103" t="s">
        <v>35</v>
      </c>
      <c r="M1103" t="s">
        <v>36</v>
      </c>
      <c r="N1103" s="8">
        <v>45797</v>
      </c>
      <c r="O1103" s="8"/>
      <c r="P1103" s="8"/>
      <c r="Q1103" t="s">
        <v>64</v>
      </c>
      <c r="R1103" t="s">
        <v>419</v>
      </c>
      <c r="S1103" t="s">
        <v>1826</v>
      </c>
      <c r="T1103" t="s">
        <v>1827</v>
      </c>
      <c r="W1103" t="s">
        <v>460</v>
      </c>
      <c r="AC1103" t="s">
        <v>64</v>
      </c>
      <c r="AD1103" t="s">
        <v>42</v>
      </c>
    </row>
    <row r="1104" spans="7:30" x14ac:dyDescent="0.25">
      <c r="G1104" t="s">
        <v>1475</v>
      </c>
      <c r="H1104" t="s">
        <v>1879</v>
      </c>
      <c r="I1104" t="s">
        <v>1828</v>
      </c>
      <c r="K1104" t="s">
        <v>204</v>
      </c>
      <c r="L1104" t="s">
        <v>35</v>
      </c>
      <c r="M1104" t="s">
        <v>36</v>
      </c>
      <c r="N1104" s="8">
        <v>45797</v>
      </c>
      <c r="O1104" s="8"/>
      <c r="P1104" s="8"/>
      <c r="Q1104" t="s">
        <v>64</v>
      </c>
      <c r="R1104" t="s">
        <v>419</v>
      </c>
      <c r="S1104" t="s">
        <v>1829</v>
      </c>
      <c r="T1104" t="s">
        <v>1830</v>
      </c>
      <c r="W1104" t="s">
        <v>460</v>
      </c>
      <c r="AC1104" t="s">
        <v>64</v>
      </c>
      <c r="AD1104" t="s">
        <v>42</v>
      </c>
    </row>
    <row r="1105" spans="7:30" x14ac:dyDescent="0.25">
      <c r="G1105" t="s">
        <v>1475</v>
      </c>
      <c r="H1105" t="s">
        <v>1879</v>
      </c>
      <c r="I1105" t="s">
        <v>1831</v>
      </c>
      <c r="K1105" t="s">
        <v>204</v>
      </c>
      <c r="L1105" t="s">
        <v>35</v>
      </c>
      <c r="M1105" t="s">
        <v>36</v>
      </c>
      <c r="N1105" s="8">
        <v>45797</v>
      </c>
      <c r="O1105" s="8"/>
      <c r="P1105" s="8"/>
      <c r="Q1105" t="s">
        <v>64</v>
      </c>
      <c r="AC1105" t="s">
        <v>64</v>
      </c>
      <c r="AD1105" t="s">
        <v>42</v>
      </c>
    </row>
    <row r="1106" spans="7:30" x14ac:dyDescent="0.25">
      <c r="G1106" t="s">
        <v>1475</v>
      </c>
      <c r="H1106" t="s">
        <v>1879</v>
      </c>
      <c r="I1106" t="s">
        <v>1832</v>
      </c>
      <c r="K1106" t="s">
        <v>204</v>
      </c>
      <c r="L1106" t="s">
        <v>35</v>
      </c>
      <c r="M1106" t="s">
        <v>36</v>
      </c>
      <c r="N1106" s="8">
        <v>45797</v>
      </c>
      <c r="O1106" s="8"/>
      <c r="P1106" s="8"/>
      <c r="Q1106" t="s">
        <v>64</v>
      </c>
      <c r="AC1106" t="s">
        <v>64</v>
      </c>
      <c r="AD1106" t="s">
        <v>42</v>
      </c>
    </row>
    <row r="1107" spans="7:30" x14ac:dyDescent="0.25">
      <c r="G1107" t="s">
        <v>1475</v>
      </c>
      <c r="H1107" t="s">
        <v>1879</v>
      </c>
      <c r="I1107" t="s">
        <v>1833</v>
      </c>
      <c r="K1107" t="s">
        <v>204</v>
      </c>
      <c r="L1107" t="s">
        <v>35</v>
      </c>
      <c r="M1107" t="s">
        <v>36</v>
      </c>
      <c r="N1107" s="8">
        <v>45797</v>
      </c>
      <c r="O1107" s="8"/>
      <c r="P1107" s="8"/>
      <c r="Q1107" t="s">
        <v>64</v>
      </c>
      <c r="R1107" t="s">
        <v>419</v>
      </c>
      <c r="S1107" t="s">
        <v>1834</v>
      </c>
      <c r="T1107" t="s">
        <v>1835</v>
      </c>
      <c r="W1107" t="s">
        <v>86</v>
      </c>
      <c r="AC1107" t="s">
        <v>64</v>
      </c>
      <c r="AD1107" t="s">
        <v>42</v>
      </c>
    </row>
    <row r="1108" spans="7:30" x14ac:dyDescent="0.25">
      <c r="G1108" t="s">
        <v>1475</v>
      </c>
      <c r="H1108" t="s">
        <v>1879</v>
      </c>
      <c r="I1108" t="s">
        <v>1836</v>
      </c>
      <c r="K1108" t="s">
        <v>204</v>
      </c>
      <c r="L1108" t="s">
        <v>35</v>
      </c>
      <c r="M1108" t="s">
        <v>36</v>
      </c>
      <c r="N1108" s="8">
        <v>45797</v>
      </c>
      <c r="O1108" s="8"/>
      <c r="P1108" s="8"/>
      <c r="Q1108" t="s">
        <v>64</v>
      </c>
      <c r="R1108" t="s">
        <v>419</v>
      </c>
      <c r="S1108" t="s">
        <v>1837</v>
      </c>
      <c r="T1108" t="s">
        <v>1838</v>
      </c>
      <c r="W1108" t="s">
        <v>86</v>
      </c>
      <c r="AC1108" t="s">
        <v>64</v>
      </c>
      <c r="AD1108" t="s">
        <v>42</v>
      </c>
    </row>
    <row r="1109" spans="7:30" x14ac:dyDescent="0.25">
      <c r="G1109" t="s">
        <v>1475</v>
      </c>
      <c r="H1109" t="s">
        <v>1879</v>
      </c>
      <c r="I1109" t="s">
        <v>1839</v>
      </c>
      <c r="K1109" t="s">
        <v>204</v>
      </c>
      <c r="L1109" t="s">
        <v>35</v>
      </c>
      <c r="M1109" t="s">
        <v>36</v>
      </c>
      <c r="N1109" s="8">
        <v>45797</v>
      </c>
      <c r="O1109" s="8"/>
      <c r="P1109" s="8"/>
      <c r="Q1109" t="s">
        <v>64</v>
      </c>
      <c r="AC1109" t="s">
        <v>64</v>
      </c>
      <c r="AD1109" t="s">
        <v>42</v>
      </c>
    </row>
    <row r="1110" spans="7:30" x14ac:dyDescent="0.25">
      <c r="G1110" t="s">
        <v>1475</v>
      </c>
      <c r="H1110" t="s">
        <v>1879</v>
      </c>
      <c r="I1110" t="s">
        <v>1840</v>
      </c>
      <c r="K1110" t="s">
        <v>204</v>
      </c>
      <c r="L1110" t="s">
        <v>35</v>
      </c>
      <c r="M1110" t="s">
        <v>36</v>
      </c>
      <c r="N1110" s="8">
        <v>45797</v>
      </c>
      <c r="O1110" s="8"/>
      <c r="P1110" s="8"/>
      <c r="Q1110" t="s">
        <v>64</v>
      </c>
      <c r="AC1110" t="s">
        <v>64</v>
      </c>
      <c r="AD1110" t="s">
        <v>42</v>
      </c>
    </row>
    <row r="1111" spans="7:30" x14ac:dyDescent="0.25">
      <c r="G1111" t="s">
        <v>1475</v>
      </c>
      <c r="H1111" t="s">
        <v>1879</v>
      </c>
      <c r="I1111" t="s">
        <v>1841</v>
      </c>
      <c r="K1111" t="s">
        <v>204</v>
      </c>
      <c r="L1111" t="s">
        <v>35</v>
      </c>
      <c r="M1111" t="s">
        <v>36</v>
      </c>
      <c r="N1111" s="8">
        <v>45797</v>
      </c>
      <c r="O1111" s="8"/>
      <c r="P1111" s="8"/>
      <c r="Q1111" t="s">
        <v>64</v>
      </c>
      <c r="AC1111" t="s">
        <v>64</v>
      </c>
      <c r="AD1111" t="s">
        <v>42</v>
      </c>
    </row>
    <row r="1112" spans="7:30" x14ac:dyDescent="0.25">
      <c r="G1112" t="s">
        <v>1475</v>
      </c>
      <c r="H1112" t="s">
        <v>1879</v>
      </c>
      <c r="I1112" t="s">
        <v>1842</v>
      </c>
      <c r="K1112" t="s">
        <v>204</v>
      </c>
      <c r="L1112" t="s">
        <v>35</v>
      </c>
      <c r="M1112" t="s">
        <v>36</v>
      </c>
      <c r="N1112" s="8">
        <v>45797</v>
      </c>
      <c r="O1112" s="8"/>
      <c r="P1112" s="8"/>
      <c r="Q1112" t="s">
        <v>64</v>
      </c>
      <c r="AC1112" t="s">
        <v>64</v>
      </c>
      <c r="AD1112" t="s">
        <v>42</v>
      </c>
    </row>
    <row r="1113" spans="7:30" x14ac:dyDescent="0.25">
      <c r="G1113" t="s">
        <v>1475</v>
      </c>
      <c r="H1113" t="s">
        <v>1879</v>
      </c>
      <c r="I1113" t="s">
        <v>1843</v>
      </c>
      <c r="K1113" t="s">
        <v>204</v>
      </c>
      <c r="L1113" t="s">
        <v>35</v>
      </c>
      <c r="M1113" t="s">
        <v>36</v>
      </c>
      <c r="N1113" s="8">
        <v>45797</v>
      </c>
      <c r="O1113" s="8"/>
      <c r="P1113" s="8"/>
      <c r="Q1113" t="s">
        <v>64</v>
      </c>
      <c r="R1113" t="s">
        <v>419</v>
      </c>
      <c r="S1113" t="s">
        <v>1844</v>
      </c>
      <c r="T1113" t="s">
        <v>1845</v>
      </c>
      <c r="W1113" t="s">
        <v>489</v>
      </c>
      <c r="AC1113" t="s">
        <v>64</v>
      </c>
      <c r="AD1113" t="s">
        <v>42</v>
      </c>
    </row>
    <row r="1114" spans="7:30" x14ac:dyDescent="0.25">
      <c r="G1114" t="s">
        <v>1475</v>
      </c>
      <c r="H1114" t="s">
        <v>1879</v>
      </c>
      <c r="I1114" t="s">
        <v>1846</v>
      </c>
      <c r="K1114" t="s">
        <v>204</v>
      </c>
      <c r="L1114" t="s">
        <v>35</v>
      </c>
      <c r="M1114" t="s">
        <v>36</v>
      </c>
      <c r="N1114" s="8">
        <v>45797</v>
      </c>
      <c r="O1114" s="8"/>
      <c r="P1114" s="8"/>
      <c r="Q1114" t="s">
        <v>64</v>
      </c>
      <c r="R1114" t="s">
        <v>419</v>
      </c>
      <c r="S1114" t="s">
        <v>1847</v>
      </c>
      <c r="T1114" t="s">
        <v>1848</v>
      </c>
      <c r="W1114" t="s">
        <v>489</v>
      </c>
      <c r="AC1114" t="s">
        <v>64</v>
      </c>
      <c r="AD1114" t="s">
        <v>42</v>
      </c>
    </row>
    <row r="1115" spans="7:30" x14ac:dyDescent="0.25">
      <c r="G1115" t="s">
        <v>1475</v>
      </c>
      <c r="H1115" t="s">
        <v>1879</v>
      </c>
      <c r="I1115" t="s">
        <v>1905</v>
      </c>
      <c r="K1115" t="s">
        <v>204</v>
      </c>
      <c r="L1115" t="s">
        <v>35</v>
      </c>
      <c r="M1115" t="s">
        <v>36</v>
      </c>
      <c r="N1115" s="8">
        <v>45797</v>
      </c>
      <c r="O1115" s="8"/>
      <c r="P1115" s="8"/>
      <c r="Q1115" t="s">
        <v>64</v>
      </c>
      <c r="AC1115" t="s">
        <v>64</v>
      </c>
      <c r="AD1115" t="s">
        <v>42</v>
      </c>
    </row>
    <row r="1116" spans="7:30" x14ac:dyDescent="0.25">
      <c r="G1116" t="s">
        <v>1475</v>
      </c>
      <c r="H1116" t="s">
        <v>1879</v>
      </c>
      <c r="I1116" t="s">
        <v>1906</v>
      </c>
      <c r="K1116" t="s">
        <v>204</v>
      </c>
      <c r="L1116" t="s">
        <v>35</v>
      </c>
      <c r="M1116" t="s">
        <v>36</v>
      </c>
      <c r="N1116" s="8">
        <v>45797</v>
      </c>
      <c r="O1116" s="8"/>
      <c r="P1116" s="8"/>
      <c r="Q1116" t="s">
        <v>64</v>
      </c>
      <c r="AC1116" t="s">
        <v>64</v>
      </c>
      <c r="AD1116" t="s">
        <v>42</v>
      </c>
    </row>
    <row r="1117" spans="7:30" x14ac:dyDescent="0.25">
      <c r="G1117" t="s">
        <v>1475</v>
      </c>
      <c r="H1117" t="s">
        <v>1879</v>
      </c>
      <c r="I1117" t="s">
        <v>1849</v>
      </c>
      <c r="K1117" t="s">
        <v>204</v>
      </c>
      <c r="L1117" t="s">
        <v>35</v>
      </c>
      <c r="M1117" t="s">
        <v>36</v>
      </c>
      <c r="N1117" s="8">
        <v>45797</v>
      </c>
      <c r="O1117" s="8"/>
      <c r="P1117" s="8"/>
      <c r="Q1117" t="s">
        <v>64</v>
      </c>
      <c r="AC1117" t="s">
        <v>64</v>
      </c>
      <c r="AD1117" t="s">
        <v>42</v>
      </c>
    </row>
    <row r="1118" spans="7:30" x14ac:dyDescent="0.25">
      <c r="G1118" t="s">
        <v>1475</v>
      </c>
      <c r="H1118" t="s">
        <v>1879</v>
      </c>
      <c r="I1118" t="s">
        <v>1850</v>
      </c>
      <c r="K1118" t="s">
        <v>204</v>
      </c>
      <c r="L1118" t="s">
        <v>35</v>
      </c>
      <c r="M1118" t="s">
        <v>36</v>
      </c>
      <c r="N1118" s="8">
        <v>45797</v>
      </c>
      <c r="O1118" s="8"/>
      <c r="P1118" s="8"/>
      <c r="Q1118" t="s">
        <v>64</v>
      </c>
      <c r="AC1118" t="s">
        <v>64</v>
      </c>
      <c r="AD1118" t="s">
        <v>42</v>
      </c>
    </row>
    <row r="1119" spans="7:30" x14ac:dyDescent="0.25">
      <c r="G1119" t="s">
        <v>1475</v>
      </c>
      <c r="H1119" t="s">
        <v>1879</v>
      </c>
      <c r="I1119" t="s">
        <v>1851</v>
      </c>
      <c r="K1119" t="s">
        <v>204</v>
      </c>
      <c r="L1119" t="s">
        <v>35</v>
      </c>
      <c r="M1119" t="s">
        <v>36</v>
      </c>
      <c r="N1119" s="8">
        <v>45797</v>
      </c>
      <c r="O1119" s="8"/>
      <c r="P1119" s="8"/>
      <c r="Q1119" t="s">
        <v>64</v>
      </c>
      <c r="AC1119" t="s">
        <v>64</v>
      </c>
      <c r="AD1119" t="s">
        <v>42</v>
      </c>
    </row>
    <row r="1120" spans="7:30" x14ac:dyDescent="0.25">
      <c r="G1120" t="s">
        <v>1475</v>
      </c>
      <c r="H1120" t="s">
        <v>1879</v>
      </c>
      <c r="I1120" t="s">
        <v>1852</v>
      </c>
      <c r="K1120" t="s">
        <v>204</v>
      </c>
      <c r="L1120" t="s">
        <v>35</v>
      </c>
      <c r="M1120" t="s">
        <v>36</v>
      </c>
      <c r="N1120" s="8">
        <v>45797</v>
      </c>
      <c r="O1120" s="8"/>
      <c r="P1120" s="8"/>
      <c r="Q1120" t="s">
        <v>64</v>
      </c>
      <c r="AC1120" t="s">
        <v>64</v>
      </c>
      <c r="AD1120" t="s">
        <v>42</v>
      </c>
    </row>
    <row r="1121" spans="7:30" x14ac:dyDescent="0.25">
      <c r="G1121" t="s">
        <v>1475</v>
      </c>
      <c r="H1121" t="s">
        <v>1879</v>
      </c>
      <c r="I1121" t="s">
        <v>1853</v>
      </c>
      <c r="K1121" t="s">
        <v>204</v>
      </c>
      <c r="L1121" t="s">
        <v>35</v>
      </c>
      <c r="M1121" t="s">
        <v>36</v>
      </c>
      <c r="N1121" s="8">
        <v>45797</v>
      </c>
      <c r="O1121" s="8"/>
      <c r="P1121" s="8"/>
      <c r="Q1121" t="s">
        <v>64</v>
      </c>
      <c r="AC1121" t="s">
        <v>64</v>
      </c>
      <c r="AD1121" t="s">
        <v>42</v>
      </c>
    </row>
    <row r="1122" spans="7:30" x14ac:dyDescent="0.25">
      <c r="G1122" t="s">
        <v>1475</v>
      </c>
      <c r="H1122" t="s">
        <v>1879</v>
      </c>
      <c r="I1122" t="s">
        <v>1854</v>
      </c>
      <c r="K1122" t="s">
        <v>204</v>
      </c>
      <c r="L1122" t="s">
        <v>35</v>
      </c>
      <c r="M1122" t="s">
        <v>36</v>
      </c>
      <c r="N1122" s="8">
        <v>45797</v>
      </c>
      <c r="O1122" s="8"/>
      <c r="P1122" s="8"/>
      <c r="Q1122" t="s">
        <v>64</v>
      </c>
      <c r="AC1122" t="s">
        <v>64</v>
      </c>
      <c r="AD1122" t="s">
        <v>42</v>
      </c>
    </row>
    <row r="1123" spans="7:30" x14ac:dyDescent="0.25">
      <c r="G1123" t="s">
        <v>1475</v>
      </c>
      <c r="H1123" t="s">
        <v>1879</v>
      </c>
      <c r="I1123" t="s">
        <v>1855</v>
      </c>
      <c r="K1123" t="s">
        <v>204</v>
      </c>
      <c r="L1123" t="s">
        <v>35</v>
      </c>
      <c r="M1123" t="s">
        <v>36</v>
      </c>
      <c r="N1123" s="8">
        <v>45797</v>
      </c>
      <c r="O1123" s="8"/>
      <c r="P1123" s="8"/>
      <c r="Q1123" t="s">
        <v>64</v>
      </c>
      <c r="AC1123" t="s">
        <v>64</v>
      </c>
      <c r="AD1123" t="s">
        <v>42</v>
      </c>
    </row>
    <row r="1124" spans="7:30" x14ac:dyDescent="0.25">
      <c r="G1124" t="s">
        <v>1475</v>
      </c>
      <c r="H1124" t="s">
        <v>1879</v>
      </c>
      <c r="I1124" t="s">
        <v>1856</v>
      </c>
      <c r="K1124" t="s">
        <v>204</v>
      </c>
      <c r="L1124" t="s">
        <v>35</v>
      </c>
      <c r="M1124" t="s">
        <v>36</v>
      </c>
      <c r="N1124" s="8">
        <v>45797</v>
      </c>
      <c r="O1124" s="8"/>
      <c r="P1124" s="8"/>
      <c r="Q1124" t="s">
        <v>64</v>
      </c>
      <c r="AC1124" t="s">
        <v>64</v>
      </c>
      <c r="AD1124" t="s">
        <v>42</v>
      </c>
    </row>
    <row r="1125" spans="7:30" x14ac:dyDescent="0.25">
      <c r="G1125" t="s">
        <v>1475</v>
      </c>
      <c r="H1125" t="s">
        <v>1879</v>
      </c>
      <c r="I1125" t="s">
        <v>1857</v>
      </c>
      <c r="K1125" t="s">
        <v>204</v>
      </c>
      <c r="L1125" t="s">
        <v>35</v>
      </c>
      <c r="M1125" t="s">
        <v>36</v>
      </c>
      <c r="N1125" s="8">
        <v>45797</v>
      </c>
      <c r="O1125" s="8"/>
      <c r="P1125" s="8"/>
      <c r="Q1125" t="s">
        <v>64</v>
      </c>
      <c r="R1125" t="s">
        <v>419</v>
      </c>
      <c r="S1125" t="s">
        <v>1858</v>
      </c>
      <c r="T1125" t="s">
        <v>1859</v>
      </c>
      <c r="W1125" t="s">
        <v>460</v>
      </c>
      <c r="AC1125" t="s">
        <v>64</v>
      </c>
      <c r="AD1125" t="s">
        <v>42</v>
      </c>
    </row>
    <row r="1126" spans="7:30" x14ac:dyDescent="0.25">
      <c r="G1126" t="s">
        <v>1475</v>
      </c>
      <c r="H1126" t="s">
        <v>1879</v>
      </c>
      <c r="I1126" t="s">
        <v>1860</v>
      </c>
      <c r="K1126" t="s">
        <v>204</v>
      </c>
      <c r="L1126" t="s">
        <v>35</v>
      </c>
      <c r="M1126" t="s">
        <v>36</v>
      </c>
      <c r="N1126" s="8">
        <v>45797</v>
      </c>
      <c r="O1126" s="8"/>
      <c r="P1126" s="8"/>
      <c r="Q1126" t="s">
        <v>64</v>
      </c>
      <c r="R1126" t="s">
        <v>419</v>
      </c>
      <c r="S1126" t="s">
        <v>1858</v>
      </c>
      <c r="T1126" t="s">
        <v>1859</v>
      </c>
      <c r="W1126" t="s">
        <v>460</v>
      </c>
      <c r="AC1126" t="s">
        <v>64</v>
      </c>
      <c r="AD1126" t="s">
        <v>42</v>
      </c>
    </row>
    <row r="1127" spans="7:30" x14ac:dyDescent="0.25">
      <c r="G1127" t="s">
        <v>1475</v>
      </c>
      <c r="H1127" t="s">
        <v>1879</v>
      </c>
      <c r="I1127" t="s">
        <v>1861</v>
      </c>
      <c r="K1127" t="s">
        <v>204</v>
      </c>
      <c r="L1127" t="s">
        <v>35</v>
      </c>
      <c r="M1127" t="s">
        <v>36</v>
      </c>
      <c r="N1127" s="8">
        <v>45797</v>
      </c>
      <c r="O1127" s="8"/>
      <c r="P1127" s="8"/>
      <c r="Q1127" t="s">
        <v>64</v>
      </c>
      <c r="AC1127" t="s">
        <v>64</v>
      </c>
      <c r="AD1127" t="s">
        <v>42</v>
      </c>
    </row>
    <row r="1128" spans="7:30" x14ac:dyDescent="0.25">
      <c r="G1128" t="s">
        <v>1475</v>
      </c>
      <c r="H1128" t="s">
        <v>1879</v>
      </c>
      <c r="I1128" t="s">
        <v>1862</v>
      </c>
      <c r="K1128" t="s">
        <v>204</v>
      </c>
      <c r="L1128" t="s">
        <v>35</v>
      </c>
      <c r="M1128" t="s">
        <v>36</v>
      </c>
      <c r="N1128" s="8">
        <v>45797</v>
      </c>
      <c r="O1128" s="8"/>
      <c r="P1128" s="8"/>
      <c r="Q1128" t="s">
        <v>64</v>
      </c>
      <c r="AC1128" t="s">
        <v>64</v>
      </c>
      <c r="AD1128" t="s">
        <v>42</v>
      </c>
    </row>
    <row r="1129" spans="7:30" x14ac:dyDescent="0.25">
      <c r="G1129" t="s">
        <v>1475</v>
      </c>
      <c r="H1129" t="s">
        <v>1879</v>
      </c>
      <c r="I1129" t="s">
        <v>1863</v>
      </c>
      <c r="K1129" t="s">
        <v>204</v>
      </c>
      <c r="L1129" t="s">
        <v>35</v>
      </c>
      <c r="M1129" t="s">
        <v>36</v>
      </c>
      <c r="N1129" s="8">
        <v>45797</v>
      </c>
      <c r="O1129" s="8"/>
      <c r="P1129" s="8"/>
      <c r="Q1129" t="s">
        <v>64</v>
      </c>
      <c r="AC1129" t="s">
        <v>64</v>
      </c>
      <c r="AD1129" t="s">
        <v>42</v>
      </c>
    </row>
    <row r="1130" spans="7:30" x14ac:dyDescent="0.25">
      <c r="G1130" t="s">
        <v>1475</v>
      </c>
      <c r="H1130" t="s">
        <v>1879</v>
      </c>
      <c r="I1130" t="s">
        <v>1864</v>
      </c>
      <c r="K1130" t="s">
        <v>204</v>
      </c>
      <c r="L1130" t="s">
        <v>35</v>
      </c>
      <c r="M1130" t="s">
        <v>36</v>
      </c>
      <c r="N1130" s="8">
        <v>45797</v>
      </c>
      <c r="O1130" s="8"/>
      <c r="P1130" s="8"/>
      <c r="Q1130" t="s">
        <v>64</v>
      </c>
      <c r="AC1130" t="s">
        <v>64</v>
      </c>
      <c r="AD1130" t="s">
        <v>42</v>
      </c>
    </row>
    <row r="1131" spans="7:30" x14ac:dyDescent="0.25">
      <c r="G1131" t="s">
        <v>1475</v>
      </c>
      <c r="H1131" t="s">
        <v>1879</v>
      </c>
      <c r="I1131" t="s">
        <v>1865</v>
      </c>
      <c r="K1131" t="s">
        <v>204</v>
      </c>
      <c r="L1131" t="s">
        <v>35</v>
      </c>
      <c r="M1131" t="s">
        <v>36</v>
      </c>
      <c r="N1131" s="8">
        <v>45797</v>
      </c>
      <c r="O1131" s="8"/>
      <c r="P1131" s="8"/>
      <c r="Q1131" t="s">
        <v>64</v>
      </c>
      <c r="AC1131" t="s">
        <v>64</v>
      </c>
      <c r="AD1131" t="s">
        <v>42</v>
      </c>
    </row>
    <row r="1132" spans="7:30" x14ac:dyDescent="0.25">
      <c r="G1132" t="s">
        <v>1475</v>
      </c>
      <c r="H1132" t="s">
        <v>1879</v>
      </c>
      <c r="I1132" t="s">
        <v>1866</v>
      </c>
      <c r="K1132" t="s">
        <v>204</v>
      </c>
      <c r="L1132" t="s">
        <v>35</v>
      </c>
      <c r="M1132" t="s">
        <v>36</v>
      </c>
      <c r="N1132" s="8">
        <v>45797</v>
      </c>
      <c r="O1132" s="8"/>
      <c r="P1132" s="8"/>
      <c r="Q1132" t="s">
        <v>64</v>
      </c>
      <c r="AC1132" t="s">
        <v>64</v>
      </c>
      <c r="AD1132" t="s">
        <v>42</v>
      </c>
    </row>
    <row r="1133" spans="7:30" x14ac:dyDescent="0.25">
      <c r="G1133" t="s">
        <v>1475</v>
      </c>
      <c r="H1133" t="s">
        <v>1879</v>
      </c>
      <c r="I1133" t="s">
        <v>1907</v>
      </c>
      <c r="K1133" t="s">
        <v>204</v>
      </c>
      <c r="L1133" t="s">
        <v>35</v>
      </c>
      <c r="M1133" t="s">
        <v>36</v>
      </c>
      <c r="N1133" s="8">
        <v>45797</v>
      </c>
      <c r="O1133" s="8"/>
      <c r="P1133" s="8"/>
      <c r="Q1133" t="s">
        <v>64</v>
      </c>
      <c r="R1133" t="s">
        <v>205</v>
      </c>
      <c r="S1133" t="s">
        <v>1908</v>
      </c>
      <c r="T1133" t="s">
        <v>1909</v>
      </c>
      <c r="AC1133" t="s">
        <v>64</v>
      </c>
      <c r="AD1133" t="s">
        <v>42</v>
      </c>
    </row>
    <row r="1134" spans="7:30" x14ac:dyDescent="0.25">
      <c r="G1134" t="s">
        <v>1475</v>
      </c>
      <c r="H1134" t="s">
        <v>1879</v>
      </c>
      <c r="I1134" t="s">
        <v>1910</v>
      </c>
      <c r="K1134" t="s">
        <v>204</v>
      </c>
      <c r="L1134" t="s">
        <v>35</v>
      </c>
      <c r="M1134" t="s">
        <v>36</v>
      </c>
      <c r="N1134" s="8">
        <v>45797</v>
      </c>
      <c r="O1134" s="8"/>
      <c r="P1134" s="8"/>
      <c r="Q1134" t="s">
        <v>64</v>
      </c>
      <c r="R1134" t="s">
        <v>205</v>
      </c>
      <c r="S1134" t="s">
        <v>1908</v>
      </c>
      <c r="T1134" t="s">
        <v>1909</v>
      </c>
      <c r="AC1134" t="s">
        <v>64</v>
      </c>
      <c r="AD1134" t="s">
        <v>42</v>
      </c>
    </row>
    <row r="1135" spans="7:30" x14ac:dyDescent="0.25">
      <c r="G1135" t="s">
        <v>1475</v>
      </c>
      <c r="H1135" t="s">
        <v>1879</v>
      </c>
      <c r="I1135" t="s">
        <v>1867</v>
      </c>
      <c r="K1135" t="s">
        <v>204</v>
      </c>
      <c r="L1135" t="s">
        <v>35</v>
      </c>
      <c r="M1135" t="s">
        <v>36</v>
      </c>
      <c r="N1135" s="8">
        <v>45797</v>
      </c>
      <c r="O1135" s="8"/>
      <c r="P1135" s="8"/>
      <c r="Q1135" t="s">
        <v>64</v>
      </c>
      <c r="R1135" t="s">
        <v>1868</v>
      </c>
      <c r="S1135" t="s">
        <v>1869</v>
      </c>
      <c r="T1135" t="s">
        <v>1870</v>
      </c>
      <c r="AC1135" t="s">
        <v>64</v>
      </c>
      <c r="AD1135" t="s">
        <v>42</v>
      </c>
    </row>
    <row r="1136" spans="7:30" x14ac:dyDescent="0.25">
      <c r="G1136" t="s">
        <v>1475</v>
      </c>
      <c r="H1136" t="s">
        <v>1879</v>
      </c>
      <c r="I1136" t="s">
        <v>1871</v>
      </c>
      <c r="K1136" t="s">
        <v>204</v>
      </c>
      <c r="L1136" t="s">
        <v>35</v>
      </c>
      <c r="M1136" t="s">
        <v>36</v>
      </c>
      <c r="N1136" s="8">
        <v>45797</v>
      </c>
      <c r="O1136" s="8"/>
      <c r="P1136" s="8"/>
      <c r="Q1136" t="s">
        <v>64</v>
      </c>
      <c r="S1136" t="s">
        <v>1869</v>
      </c>
      <c r="T1136" t="s">
        <v>1870</v>
      </c>
      <c r="AC1136" t="s">
        <v>64</v>
      </c>
      <c r="AD1136" t="s">
        <v>42</v>
      </c>
    </row>
    <row r="1137" spans="3:30" x14ac:dyDescent="0.25">
      <c r="G1137" t="s">
        <v>1475</v>
      </c>
      <c r="H1137" t="s">
        <v>1879</v>
      </c>
      <c r="I1137" t="s">
        <v>1911</v>
      </c>
      <c r="K1137" t="s">
        <v>204</v>
      </c>
      <c r="L1137" t="s">
        <v>35</v>
      </c>
      <c r="M1137" t="s">
        <v>36</v>
      </c>
      <c r="N1137" s="8">
        <v>45797</v>
      </c>
      <c r="O1137" s="8"/>
      <c r="P1137" s="8"/>
      <c r="Q1137" t="s">
        <v>64</v>
      </c>
      <c r="R1137" t="s">
        <v>205</v>
      </c>
      <c r="S1137" t="s">
        <v>1912</v>
      </c>
      <c r="T1137" t="s">
        <v>1913</v>
      </c>
      <c r="AC1137" t="s">
        <v>64</v>
      </c>
      <c r="AD1137" t="s">
        <v>42</v>
      </c>
    </row>
    <row r="1138" spans="3:30" x14ac:dyDescent="0.25">
      <c r="G1138" t="s">
        <v>1475</v>
      </c>
      <c r="H1138" t="s">
        <v>1879</v>
      </c>
      <c r="I1138" t="s">
        <v>1914</v>
      </c>
      <c r="K1138" t="s">
        <v>204</v>
      </c>
      <c r="L1138" t="s">
        <v>35</v>
      </c>
      <c r="M1138" t="s">
        <v>36</v>
      </c>
      <c r="N1138" s="8">
        <v>45797</v>
      </c>
      <c r="O1138" s="8"/>
      <c r="P1138" s="8"/>
      <c r="Q1138" t="s">
        <v>64</v>
      </c>
      <c r="R1138" t="s">
        <v>205</v>
      </c>
      <c r="S1138" t="s">
        <v>1915</v>
      </c>
      <c r="T1138" t="s">
        <v>1916</v>
      </c>
      <c r="AC1138" t="s">
        <v>64</v>
      </c>
      <c r="AD1138" t="s">
        <v>42</v>
      </c>
    </row>
    <row r="1139" spans="3:30" x14ac:dyDescent="0.25">
      <c r="G1139" t="s">
        <v>1475</v>
      </c>
      <c r="H1139" t="s">
        <v>1879</v>
      </c>
      <c r="I1139" t="s">
        <v>1917</v>
      </c>
      <c r="K1139" t="s">
        <v>204</v>
      </c>
      <c r="L1139" t="s">
        <v>35</v>
      </c>
      <c r="M1139" t="s">
        <v>36</v>
      </c>
      <c r="N1139" s="8">
        <v>45797</v>
      </c>
      <c r="O1139" s="8"/>
      <c r="P1139" s="8"/>
      <c r="Q1139" t="s">
        <v>64</v>
      </c>
      <c r="R1139" t="s">
        <v>205</v>
      </c>
      <c r="S1139" t="s">
        <v>1918</v>
      </c>
      <c r="T1139" t="s">
        <v>1919</v>
      </c>
      <c r="W1139" t="s">
        <v>56</v>
      </c>
      <c r="AC1139" t="s">
        <v>64</v>
      </c>
      <c r="AD1139" t="s">
        <v>42</v>
      </c>
    </row>
    <row r="1140" spans="3:30" x14ac:dyDescent="0.25">
      <c r="G1140" t="s">
        <v>1475</v>
      </c>
      <c r="H1140" t="s">
        <v>1879</v>
      </c>
      <c r="I1140" t="s">
        <v>1920</v>
      </c>
      <c r="K1140" t="s">
        <v>204</v>
      </c>
      <c r="L1140" t="s">
        <v>35</v>
      </c>
      <c r="M1140" t="s">
        <v>36</v>
      </c>
      <c r="N1140" s="8">
        <v>45797</v>
      </c>
      <c r="O1140" s="8"/>
      <c r="P1140" s="8"/>
      <c r="Q1140" t="s">
        <v>64</v>
      </c>
      <c r="R1140" t="s">
        <v>205</v>
      </c>
      <c r="S1140" t="s">
        <v>1921</v>
      </c>
      <c r="T1140" t="s">
        <v>1922</v>
      </c>
      <c r="W1140" t="s">
        <v>56</v>
      </c>
      <c r="AC1140" t="s">
        <v>64</v>
      </c>
      <c r="AD1140" t="s">
        <v>42</v>
      </c>
    </row>
    <row r="1141" spans="3:30" x14ac:dyDescent="0.25">
      <c r="C1141" s="32" t="s">
        <v>632</v>
      </c>
      <c r="D1141" s="32" t="s">
        <v>632</v>
      </c>
      <c r="E1141" s="32" t="s">
        <v>632</v>
      </c>
      <c r="F1141">
        <v>1355</v>
      </c>
      <c r="G1141" t="s">
        <v>1923</v>
      </c>
      <c r="H1141" t="s">
        <v>1924</v>
      </c>
      <c r="I1141" t="s">
        <v>1925</v>
      </c>
      <c r="K1141" t="s">
        <v>340</v>
      </c>
      <c r="L1141" t="s">
        <v>35</v>
      </c>
      <c r="M1141" t="s">
        <v>36</v>
      </c>
      <c r="N1141" s="8">
        <v>45775</v>
      </c>
      <c r="O1141" s="8"/>
      <c r="P1141" s="8"/>
      <c r="Q1141" t="s">
        <v>64</v>
      </c>
      <c r="R1141" t="s">
        <v>1926</v>
      </c>
      <c r="S1141" t="s">
        <v>1927</v>
      </c>
      <c r="T1141" t="s">
        <v>1928</v>
      </c>
      <c r="X1141" t="s">
        <v>217</v>
      </c>
      <c r="AC1141" t="s">
        <v>64</v>
      </c>
      <c r="AD1141" t="s">
        <v>42</v>
      </c>
    </row>
    <row r="1142" spans="3:30" x14ac:dyDescent="0.25">
      <c r="C1142" s="32" t="s">
        <v>104</v>
      </c>
      <c r="D1142" s="32" t="s">
        <v>105</v>
      </c>
      <c r="F1142">
        <v>1250</v>
      </c>
      <c r="G1142" t="s">
        <v>1929</v>
      </c>
      <c r="H1142" t="s">
        <v>1930</v>
      </c>
      <c r="I1142" t="s">
        <v>1931</v>
      </c>
      <c r="J1142" t="s">
        <v>1932</v>
      </c>
      <c r="K1142" t="s">
        <v>1933</v>
      </c>
      <c r="L1142" t="s">
        <v>55</v>
      </c>
      <c r="M1142" t="s">
        <v>276</v>
      </c>
      <c r="N1142" s="8">
        <v>45536</v>
      </c>
      <c r="O1142" s="8">
        <v>45807</v>
      </c>
      <c r="P1142" s="8">
        <v>45800</v>
      </c>
      <c r="Q1142" t="s">
        <v>127</v>
      </c>
      <c r="U1142" t="s">
        <v>489</v>
      </c>
      <c r="W1142" t="s">
        <v>1934</v>
      </c>
      <c r="X1142" t="s">
        <v>1935</v>
      </c>
      <c r="Y1142" t="s">
        <v>489</v>
      </c>
      <c r="Z1142" t="s">
        <v>40</v>
      </c>
      <c r="AA1142" t="s">
        <v>40</v>
      </c>
      <c r="AC1142" t="s">
        <v>41</v>
      </c>
      <c r="AD1142" t="s">
        <v>231</v>
      </c>
    </row>
    <row r="1143" spans="3:30" x14ac:dyDescent="0.25">
      <c r="C1143" s="32" t="s">
        <v>808</v>
      </c>
      <c r="D1143" s="32" t="s">
        <v>105</v>
      </c>
      <c r="F1143">
        <v>0</v>
      </c>
      <c r="G1143" t="s">
        <v>1929</v>
      </c>
      <c r="H1143" t="s">
        <v>1930</v>
      </c>
      <c r="I1143" t="s">
        <v>1936</v>
      </c>
      <c r="J1143" t="s">
        <v>1937</v>
      </c>
      <c r="K1143" t="s">
        <v>1933</v>
      </c>
      <c r="L1143" t="s">
        <v>55</v>
      </c>
      <c r="M1143" t="s">
        <v>276</v>
      </c>
      <c r="N1143" s="8">
        <v>45536</v>
      </c>
      <c r="O1143" s="8">
        <v>45807</v>
      </c>
      <c r="P1143" s="8">
        <v>45800</v>
      </c>
      <c r="Q1143" t="s">
        <v>37</v>
      </c>
      <c r="U1143" t="s">
        <v>489</v>
      </c>
      <c r="W1143" t="s">
        <v>1934</v>
      </c>
      <c r="Y1143" t="s">
        <v>489</v>
      </c>
      <c r="Z1143" t="s">
        <v>40</v>
      </c>
      <c r="AA1143" t="s">
        <v>40</v>
      </c>
      <c r="AC1143" t="s">
        <v>41</v>
      </c>
      <c r="AD1143" t="s">
        <v>231</v>
      </c>
    </row>
    <row r="1144" spans="3:30" x14ac:dyDescent="0.25">
      <c r="C1144" s="32" t="s">
        <v>808</v>
      </c>
      <c r="D1144" s="32" t="s">
        <v>105</v>
      </c>
      <c r="F1144">
        <v>0</v>
      </c>
      <c r="G1144" t="s">
        <v>1929</v>
      </c>
      <c r="H1144" t="s">
        <v>1930</v>
      </c>
      <c r="I1144" t="s">
        <v>1938</v>
      </c>
      <c r="J1144" t="s">
        <v>1939</v>
      </c>
      <c r="K1144" t="s">
        <v>1933</v>
      </c>
      <c r="L1144" t="s">
        <v>55</v>
      </c>
      <c r="M1144" t="s">
        <v>276</v>
      </c>
      <c r="N1144" s="8">
        <v>45536</v>
      </c>
      <c r="O1144" s="8">
        <v>45807</v>
      </c>
      <c r="P1144" s="8">
        <v>45800</v>
      </c>
      <c r="Q1144" t="s">
        <v>37</v>
      </c>
      <c r="U1144" t="s">
        <v>489</v>
      </c>
      <c r="W1144" t="s">
        <v>1934</v>
      </c>
      <c r="Y1144" t="s">
        <v>489</v>
      </c>
      <c r="Z1144" t="s">
        <v>40</v>
      </c>
      <c r="AA1144" t="s">
        <v>40</v>
      </c>
      <c r="AC1144" t="s">
        <v>41</v>
      </c>
      <c r="AD1144" t="s">
        <v>231</v>
      </c>
    </row>
    <row r="1145" spans="3:30" x14ac:dyDescent="0.25">
      <c r="C1145" s="32" t="s">
        <v>104</v>
      </c>
      <c r="D1145" s="32" t="s">
        <v>79</v>
      </c>
      <c r="F1145">
        <v>2835</v>
      </c>
      <c r="G1145" t="s">
        <v>1940</v>
      </c>
      <c r="H1145" t="s">
        <v>1941</v>
      </c>
      <c r="I1145" t="s">
        <v>1942</v>
      </c>
      <c r="J1145" t="s">
        <v>1943</v>
      </c>
      <c r="K1145" t="s">
        <v>229</v>
      </c>
      <c r="L1145" t="s">
        <v>35</v>
      </c>
      <c r="M1145" t="s">
        <v>276</v>
      </c>
      <c r="N1145" s="8">
        <v>45727</v>
      </c>
      <c r="O1145" s="8">
        <v>45835</v>
      </c>
      <c r="P1145" s="8"/>
      <c r="Q1145" t="s">
        <v>47</v>
      </c>
      <c r="W1145" t="s">
        <v>1944</v>
      </c>
      <c r="Z1145" t="s">
        <v>111</v>
      </c>
      <c r="AA1145" t="s">
        <v>111</v>
      </c>
      <c r="AC1145" t="s">
        <v>41</v>
      </c>
      <c r="AD1145" t="s">
        <v>231</v>
      </c>
    </row>
    <row r="1146" spans="3:30" x14ac:dyDescent="0.25">
      <c r="C1146" s="32" t="s">
        <v>104</v>
      </c>
      <c r="D1146" s="32" t="s">
        <v>79</v>
      </c>
      <c r="F1146">
        <v>4200</v>
      </c>
      <c r="G1146" t="s">
        <v>1940</v>
      </c>
      <c r="H1146" t="s">
        <v>1941</v>
      </c>
      <c r="I1146" t="s">
        <v>1945</v>
      </c>
      <c r="J1146" t="s">
        <v>1946</v>
      </c>
      <c r="K1146" t="s">
        <v>229</v>
      </c>
      <c r="L1146" t="s">
        <v>35</v>
      </c>
      <c r="M1146" t="s">
        <v>276</v>
      </c>
      <c r="N1146" s="8">
        <v>45727</v>
      </c>
      <c r="O1146" s="8">
        <v>45835</v>
      </c>
      <c r="P1146" s="8"/>
      <c r="Q1146" t="s">
        <v>47</v>
      </c>
      <c r="W1146" t="s">
        <v>1944</v>
      </c>
      <c r="Z1146" t="s">
        <v>111</v>
      </c>
      <c r="AA1146" t="s">
        <v>111</v>
      </c>
      <c r="AC1146" t="s">
        <v>41</v>
      </c>
      <c r="AD1146" t="s">
        <v>231</v>
      </c>
    </row>
    <row r="1147" spans="3:30" x14ac:dyDescent="0.25">
      <c r="F1147">
        <v>1672</v>
      </c>
      <c r="G1147" t="s">
        <v>1947</v>
      </c>
      <c r="H1147" t="s">
        <v>1948</v>
      </c>
      <c r="I1147" t="s">
        <v>1949</v>
      </c>
      <c r="K1147" t="s">
        <v>54</v>
      </c>
      <c r="L1147" t="s">
        <v>55</v>
      </c>
      <c r="M1147" t="s">
        <v>36</v>
      </c>
      <c r="N1147" s="8">
        <v>45799</v>
      </c>
      <c r="O1147" s="8">
        <v>45810</v>
      </c>
      <c r="P1147" s="8">
        <v>45810</v>
      </c>
      <c r="Q1147" t="s">
        <v>64</v>
      </c>
      <c r="X1147" t="s">
        <v>312</v>
      </c>
      <c r="Y1147" t="s">
        <v>1099</v>
      </c>
      <c r="Z1147" t="s">
        <v>1099</v>
      </c>
      <c r="AC1147" t="s">
        <v>64</v>
      </c>
      <c r="AD1147" t="s">
        <v>42</v>
      </c>
    </row>
    <row r="1148" spans="3:30" x14ac:dyDescent="0.25">
      <c r="F1148">
        <v>1000</v>
      </c>
      <c r="G1148" t="s">
        <v>1950</v>
      </c>
      <c r="H1148" t="s">
        <v>1951</v>
      </c>
      <c r="I1148" t="s">
        <v>1952</v>
      </c>
      <c r="K1148" t="s">
        <v>427</v>
      </c>
      <c r="L1148" t="s">
        <v>35</v>
      </c>
      <c r="M1148" t="s">
        <v>36</v>
      </c>
      <c r="N1148" s="8">
        <v>45785</v>
      </c>
      <c r="O1148" s="8"/>
      <c r="P1148" s="8"/>
      <c r="Q1148" t="s">
        <v>37</v>
      </c>
      <c r="R1148" t="s">
        <v>39</v>
      </c>
      <c r="AC1148" t="s">
        <v>41</v>
      </c>
      <c r="AD1148" t="s">
        <v>42</v>
      </c>
    </row>
    <row r="1149" spans="3:30" x14ac:dyDescent="0.25">
      <c r="C1149" s="32" t="s">
        <v>104</v>
      </c>
      <c r="D1149" s="32" t="s">
        <v>105</v>
      </c>
      <c r="E1149" s="32" t="s">
        <v>190</v>
      </c>
      <c r="F1149">
        <v>2140</v>
      </c>
      <c r="G1149" t="s">
        <v>1953</v>
      </c>
      <c r="H1149" t="s">
        <v>1954</v>
      </c>
      <c r="I1149" t="s">
        <v>1955</v>
      </c>
      <c r="K1149" t="s">
        <v>194</v>
      </c>
      <c r="L1149" t="s">
        <v>35</v>
      </c>
      <c r="M1149" t="s">
        <v>36</v>
      </c>
      <c r="N1149" s="8">
        <v>45742</v>
      </c>
      <c r="O1149" s="8">
        <v>45835</v>
      </c>
      <c r="P1149" s="8">
        <v>45835</v>
      </c>
      <c r="Q1149" t="s">
        <v>127</v>
      </c>
      <c r="R1149" t="s">
        <v>521</v>
      </c>
      <c r="S1149" t="s">
        <v>1956</v>
      </c>
      <c r="T1149" t="s">
        <v>1957</v>
      </c>
      <c r="U1149" t="s">
        <v>57</v>
      </c>
      <c r="W1149" t="s">
        <v>40</v>
      </c>
      <c r="X1149" t="s">
        <v>341</v>
      </c>
      <c r="Y1149" t="s">
        <v>111</v>
      </c>
      <c r="Z1149" t="s">
        <v>111</v>
      </c>
      <c r="AC1149" t="s">
        <v>41</v>
      </c>
      <c r="AD1149" t="s">
        <v>42</v>
      </c>
    </row>
    <row r="1150" spans="3:30" x14ac:dyDescent="0.25">
      <c r="C1150" s="32" t="s">
        <v>104</v>
      </c>
      <c r="D1150" s="32" t="s">
        <v>105</v>
      </c>
      <c r="E1150" s="32" t="s">
        <v>190</v>
      </c>
      <c r="F1150">
        <v>1452</v>
      </c>
      <c r="G1150" t="s">
        <v>1958</v>
      </c>
      <c r="H1150" t="s">
        <v>1959</v>
      </c>
      <c r="I1150" t="s">
        <v>1960</v>
      </c>
      <c r="K1150" t="s">
        <v>194</v>
      </c>
      <c r="L1150" t="s">
        <v>35</v>
      </c>
      <c r="M1150" t="s">
        <v>36</v>
      </c>
      <c r="N1150" s="8">
        <v>45750</v>
      </c>
      <c r="O1150" s="8">
        <v>45863</v>
      </c>
      <c r="P1150" s="8">
        <v>45863</v>
      </c>
      <c r="Q1150" t="s">
        <v>47</v>
      </c>
      <c r="R1150" t="s">
        <v>1648</v>
      </c>
      <c r="U1150" t="s">
        <v>476</v>
      </c>
      <c r="W1150" t="s">
        <v>255</v>
      </c>
      <c r="X1150" t="s">
        <v>254</v>
      </c>
      <c r="Y1150" t="s">
        <v>475</v>
      </c>
      <c r="Z1150" t="s">
        <v>475</v>
      </c>
      <c r="AC1150" t="s">
        <v>41</v>
      </c>
      <c r="AD1150" t="s">
        <v>42</v>
      </c>
    </row>
    <row r="1151" spans="3:30" x14ac:dyDescent="0.25">
      <c r="C1151" s="32" t="s">
        <v>43</v>
      </c>
      <c r="D1151" s="32" t="s">
        <v>762</v>
      </c>
      <c r="E1151" s="32" t="s">
        <v>1961</v>
      </c>
      <c r="F1151">
        <v>-982.5</v>
      </c>
      <c r="G1151" t="s">
        <v>1962</v>
      </c>
      <c r="H1151" t="s">
        <v>1963</v>
      </c>
      <c r="I1151" t="s">
        <v>1964</v>
      </c>
      <c r="K1151" t="s">
        <v>216</v>
      </c>
      <c r="L1151" t="s">
        <v>55</v>
      </c>
      <c r="M1151" t="s">
        <v>36</v>
      </c>
      <c r="N1151" s="8">
        <v>44645</v>
      </c>
      <c r="O1151" s="8">
        <v>45838</v>
      </c>
      <c r="P1151" s="8">
        <v>45838</v>
      </c>
      <c r="Q1151" t="s">
        <v>64</v>
      </c>
      <c r="R1151" t="s">
        <v>1965</v>
      </c>
      <c r="W1151" t="s">
        <v>1966</v>
      </c>
      <c r="Y1151" t="s">
        <v>391</v>
      </c>
      <c r="Z1151" t="s">
        <v>391</v>
      </c>
      <c r="AC1151" t="s">
        <v>64</v>
      </c>
      <c r="AD1151" t="s">
        <v>42</v>
      </c>
    </row>
    <row r="1152" spans="3:30" x14ac:dyDescent="0.25">
      <c r="C1152" s="32" t="s">
        <v>43</v>
      </c>
      <c r="D1152" s="32" t="s">
        <v>762</v>
      </c>
      <c r="E1152" s="32" t="s">
        <v>1961</v>
      </c>
      <c r="F1152">
        <v>-982.5</v>
      </c>
      <c r="G1152" t="s">
        <v>1962</v>
      </c>
      <c r="H1152" t="s">
        <v>1963</v>
      </c>
      <c r="I1152" t="s">
        <v>1967</v>
      </c>
      <c r="K1152" t="s">
        <v>216</v>
      </c>
      <c r="L1152" t="s">
        <v>55</v>
      </c>
      <c r="M1152" t="s">
        <v>36</v>
      </c>
      <c r="N1152" s="8">
        <v>44645</v>
      </c>
      <c r="O1152" s="8">
        <v>45838</v>
      </c>
      <c r="P1152" s="8">
        <v>45838</v>
      </c>
      <c r="Q1152" t="s">
        <v>64</v>
      </c>
      <c r="R1152" t="s">
        <v>1968</v>
      </c>
      <c r="Y1152" t="s">
        <v>391</v>
      </c>
      <c r="Z1152" t="s">
        <v>391</v>
      </c>
      <c r="AC1152" t="s">
        <v>64</v>
      </c>
      <c r="AD1152" t="s">
        <v>42</v>
      </c>
    </row>
    <row r="1153" spans="3:30" x14ac:dyDescent="0.25">
      <c r="C1153" s="32" t="s">
        <v>43</v>
      </c>
      <c r="D1153" s="32" t="s">
        <v>762</v>
      </c>
      <c r="E1153" s="32" t="s">
        <v>1961</v>
      </c>
      <c r="F1153">
        <v>650</v>
      </c>
      <c r="G1153" t="s">
        <v>1962</v>
      </c>
      <c r="H1153" t="s">
        <v>1963</v>
      </c>
      <c r="I1153" t="s">
        <v>1969</v>
      </c>
      <c r="K1153" t="s">
        <v>216</v>
      </c>
      <c r="L1153" t="s">
        <v>55</v>
      </c>
      <c r="M1153" t="s">
        <v>36</v>
      </c>
      <c r="N1153" s="8">
        <v>44645</v>
      </c>
      <c r="O1153" s="8">
        <v>45838</v>
      </c>
      <c r="P1153" s="8">
        <v>45838</v>
      </c>
      <c r="Q1153" t="s">
        <v>37</v>
      </c>
      <c r="Y1153" t="s">
        <v>391</v>
      </c>
      <c r="Z1153" t="s">
        <v>391</v>
      </c>
      <c r="AC1153" t="s">
        <v>41</v>
      </c>
      <c r="AD1153" t="s">
        <v>42</v>
      </c>
    </row>
    <row r="1154" spans="3:30" x14ac:dyDescent="0.25">
      <c r="C1154" s="32" t="s">
        <v>43</v>
      </c>
      <c r="D1154" s="32" t="s">
        <v>762</v>
      </c>
      <c r="E1154" s="32" t="s">
        <v>1961</v>
      </c>
      <c r="F1154">
        <v>650</v>
      </c>
      <c r="G1154" t="s">
        <v>1962</v>
      </c>
      <c r="H1154" t="s">
        <v>1963</v>
      </c>
      <c r="I1154" t="s">
        <v>1970</v>
      </c>
      <c r="K1154" t="s">
        <v>216</v>
      </c>
      <c r="L1154" t="s">
        <v>55</v>
      </c>
      <c r="M1154" t="s">
        <v>36</v>
      </c>
      <c r="N1154" s="8">
        <v>44645</v>
      </c>
      <c r="O1154" s="8">
        <v>45838</v>
      </c>
      <c r="P1154" s="8">
        <v>45838</v>
      </c>
      <c r="Q1154" t="s">
        <v>37</v>
      </c>
      <c r="Y1154" t="s">
        <v>391</v>
      </c>
      <c r="Z1154" t="s">
        <v>391</v>
      </c>
      <c r="AC1154" t="s">
        <v>41</v>
      </c>
      <c r="AD1154" t="s">
        <v>42</v>
      </c>
    </row>
    <row r="1155" spans="3:30" x14ac:dyDescent="0.25">
      <c r="C1155" s="32" t="s">
        <v>104</v>
      </c>
      <c r="D1155" s="32" t="s">
        <v>105</v>
      </c>
      <c r="E1155" s="32" t="s">
        <v>50</v>
      </c>
      <c r="F1155">
        <v>1237</v>
      </c>
      <c r="G1155" t="s">
        <v>1971</v>
      </c>
      <c r="H1155" t="s">
        <v>1972</v>
      </c>
      <c r="I1155" t="s">
        <v>1973</v>
      </c>
      <c r="K1155" t="s">
        <v>204</v>
      </c>
      <c r="L1155" t="s">
        <v>35</v>
      </c>
      <c r="M1155" t="s">
        <v>36</v>
      </c>
      <c r="N1155" s="8">
        <v>45583</v>
      </c>
      <c r="O1155" s="8">
        <v>45821</v>
      </c>
      <c r="P1155" s="8">
        <v>45821</v>
      </c>
      <c r="Q1155" t="s">
        <v>37</v>
      </c>
      <c r="R1155" t="s">
        <v>1974</v>
      </c>
      <c r="S1155" t="s">
        <v>1975</v>
      </c>
      <c r="T1155" t="s">
        <v>1976</v>
      </c>
      <c r="U1155" t="s">
        <v>86</v>
      </c>
      <c r="W1155" t="s">
        <v>888</v>
      </c>
      <c r="X1155" t="s">
        <v>488</v>
      </c>
      <c r="Y1155" t="s">
        <v>87</v>
      </c>
      <c r="Z1155" t="s">
        <v>87</v>
      </c>
      <c r="AC1155" t="s">
        <v>41</v>
      </c>
      <c r="AD1155" t="s">
        <v>42</v>
      </c>
    </row>
    <row r="1156" spans="3:30" x14ac:dyDescent="0.25">
      <c r="C1156" s="32" t="s">
        <v>104</v>
      </c>
      <c r="D1156" s="32" t="s">
        <v>44</v>
      </c>
      <c r="E1156" s="32" t="s">
        <v>50</v>
      </c>
      <c r="F1156">
        <v>1237</v>
      </c>
      <c r="G1156" t="s">
        <v>1971</v>
      </c>
      <c r="H1156" t="s">
        <v>1972</v>
      </c>
      <c r="I1156" t="s">
        <v>1977</v>
      </c>
      <c r="K1156" t="s">
        <v>204</v>
      </c>
      <c r="L1156" t="s">
        <v>35</v>
      </c>
      <c r="M1156" t="s">
        <v>36</v>
      </c>
      <c r="N1156" s="8">
        <v>45583</v>
      </c>
      <c r="O1156" s="8">
        <v>45821</v>
      </c>
      <c r="P1156" s="8">
        <v>45821</v>
      </c>
      <c r="Q1156" t="s">
        <v>127</v>
      </c>
      <c r="R1156" t="s">
        <v>1974</v>
      </c>
      <c r="S1156" t="s">
        <v>1978</v>
      </c>
      <c r="T1156" t="s">
        <v>1979</v>
      </c>
      <c r="U1156" t="s">
        <v>86</v>
      </c>
      <c r="W1156" t="s">
        <v>888</v>
      </c>
      <c r="X1156" t="s">
        <v>488</v>
      </c>
      <c r="Y1156" t="s">
        <v>87</v>
      </c>
      <c r="Z1156" t="s">
        <v>87</v>
      </c>
      <c r="AC1156" t="s">
        <v>41</v>
      </c>
      <c r="AD1156" t="s">
        <v>42</v>
      </c>
    </row>
    <row r="1157" spans="3:30" x14ac:dyDescent="0.25">
      <c r="C1157" s="32" t="s">
        <v>104</v>
      </c>
      <c r="D1157" s="32" t="s">
        <v>105</v>
      </c>
      <c r="F1157">
        <v>1255</v>
      </c>
      <c r="G1157" t="s">
        <v>1980</v>
      </c>
      <c r="H1157" t="s">
        <v>1981</v>
      </c>
      <c r="I1157" t="s">
        <v>1982</v>
      </c>
      <c r="J1157" t="s">
        <v>1983</v>
      </c>
      <c r="K1157" t="s">
        <v>229</v>
      </c>
      <c r="L1157" t="s">
        <v>35</v>
      </c>
      <c r="M1157" t="s">
        <v>276</v>
      </c>
      <c r="N1157" s="8">
        <v>45756</v>
      </c>
      <c r="O1157" s="8">
        <v>45835</v>
      </c>
      <c r="P1157" s="8"/>
      <c r="Q1157" t="s">
        <v>47</v>
      </c>
      <c r="W1157" t="s">
        <v>1984</v>
      </c>
      <c r="Z1157" t="s">
        <v>111</v>
      </c>
      <c r="AA1157" t="s">
        <v>111</v>
      </c>
      <c r="AC1157" t="s">
        <v>41</v>
      </c>
      <c r="AD1157" t="s">
        <v>231</v>
      </c>
    </row>
    <row r="1158" spans="3:30" x14ac:dyDescent="0.25">
      <c r="C1158" s="32" t="s">
        <v>104</v>
      </c>
      <c r="D1158" s="32" t="s">
        <v>105</v>
      </c>
      <c r="F1158">
        <v>1255</v>
      </c>
      <c r="G1158" t="s">
        <v>1980</v>
      </c>
      <c r="H1158" t="s">
        <v>1981</v>
      </c>
      <c r="I1158" t="s">
        <v>1985</v>
      </c>
      <c r="J1158" t="s">
        <v>1986</v>
      </c>
      <c r="K1158" t="s">
        <v>229</v>
      </c>
      <c r="L1158" t="s">
        <v>35</v>
      </c>
      <c r="M1158" t="s">
        <v>276</v>
      </c>
      <c r="N1158" s="8">
        <v>45756</v>
      </c>
      <c r="O1158" s="8">
        <v>45835</v>
      </c>
      <c r="P1158" s="8"/>
      <c r="Q1158" t="s">
        <v>47</v>
      </c>
      <c r="W1158" t="s">
        <v>1984</v>
      </c>
      <c r="Z1158" t="s">
        <v>111</v>
      </c>
      <c r="AA1158" t="s">
        <v>111</v>
      </c>
      <c r="AC1158" t="s">
        <v>41</v>
      </c>
      <c r="AD1158" t="s">
        <v>231</v>
      </c>
    </row>
    <row r="1159" spans="3:30" x14ac:dyDescent="0.25">
      <c r="C1159" s="32" t="s">
        <v>104</v>
      </c>
      <c r="D1159" s="32" t="s">
        <v>105</v>
      </c>
      <c r="F1159">
        <v>1255</v>
      </c>
      <c r="G1159" t="s">
        <v>1980</v>
      </c>
      <c r="H1159" t="s">
        <v>1981</v>
      </c>
      <c r="I1159" t="s">
        <v>1987</v>
      </c>
      <c r="J1159" t="s">
        <v>1988</v>
      </c>
      <c r="K1159" t="s">
        <v>229</v>
      </c>
      <c r="L1159" t="s">
        <v>35</v>
      </c>
      <c r="M1159" t="s">
        <v>276</v>
      </c>
      <c r="N1159" s="8">
        <v>45756</v>
      </c>
      <c r="O1159" s="8">
        <v>45835</v>
      </c>
      <c r="P1159" s="8"/>
      <c r="Q1159" t="s">
        <v>127</v>
      </c>
      <c r="W1159" t="s">
        <v>1984</v>
      </c>
      <c r="Z1159" t="s">
        <v>111</v>
      </c>
      <c r="AA1159" t="s">
        <v>111</v>
      </c>
      <c r="AC1159" t="s">
        <v>41</v>
      </c>
      <c r="AD1159" t="s">
        <v>231</v>
      </c>
    </row>
    <row r="1160" spans="3:30" x14ac:dyDescent="0.25">
      <c r="C1160" s="32" t="s">
        <v>104</v>
      </c>
      <c r="D1160" s="32" t="s">
        <v>105</v>
      </c>
      <c r="F1160">
        <v>1255</v>
      </c>
      <c r="G1160" t="s">
        <v>1980</v>
      </c>
      <c r="H1160" t="s">
        <v>1981</v>
      </c>
      <c r="I1160" t="s">
        <v>1989</v>
      </c>
      <c r="J1160" t="s">
        <v>1990</v>
      </c>
      <c r="K1160" t="s">
        <v>229</v>
      </c>
      <c r="L1160" t="s">
        <v>35</v>
      </c>
      <c r="M1160" t="s">
        <v>276</v>
      </c>
      <c r="N1160" s="8">
        <v>45756</v>
      </c>
      <c r="O1160" s="8">
        <v>45835</v>
      </c>
      <c r="P1160" s="8"/>
      <c r="Q1160" t="s">
        <v>37</v>
      </c>
      <c r="W1160" t="s">
        <v>1984</v>
      </c>
      <c r="Z1160" t="s">
        <v>111</v>
      </c>
      <c r="AA1160" t="s">
        <v>111</v>
      </c>
      <c r="AC1160" t="s">
        <v>41</v>
      </c>
      <c r="AD1160" t="s">
        <v>231</v>
      </c>
    </row>
    <row r="1161" spans="3:30" x14ac:dyDescent="0.25">
      <c r="C1161" s="32" t="s">
        <v>104</v>
      </c>
      <c r="D1161" s="32" t="s">
        <v>105</v>
      </c>
      <c r="F1161">
        <v>1255</v>
      </c>
      <c r="G1161" t="s">
        <v>1980</v>
      </c>
      <c r="H1161" t="s">
        <v>1981</v>
      </c>
      <c r="I1161" t="s">
        <v>1991</v>
      </c>
      <c r="J1161" t="s">
        <v>1992</v>
      </c>
      <c r="K1161" t="s">
        <v>229</v>
      </c>
      <c r="L1161" t="s">
        <v>35</v>
      </c>
      <c r="M1161" t="s">
        <v>276</v>
      </c>
      <c r="N1161" s="8">
        <v>45756</v>
      </c>
      <c r="O1161" s="8">
        <v>45835</v>
      </c>
      <c r="P1161" s="8"/>
      <c r="Q1161" t="s">
        <v>47</v>
      </c>
      <c r="W1161" t="s">
        <v>1984</v>
      </c>
      <c r="Z1161" t="s">
        <v>111</v>
      </c>
      <c r="AA1161" t="s">
        <v>111</v>
      </c>
      <c r="AC1161" t="s">
        <v>41</v>
      </c>
      <c r="AD1161" t="s">
        <v>231</v>
      </c>
    </row>
    <row r="1162" spans="3:30" x14ac:dyDescent="0.25">
      <c r="C1162" s="32" t="s">
        <v>104</v>
      </c>
      <c r="D1162" s="32" t="s">
        <v>105</v>
      </c>
      <c r="F1162">
        <v>1255</v>
      </c>
      <c r="G1162" t="s">
        <v>1980</v>
      </c>
      <c r="H1162" t="s">
        <v>1981</v>
      </c>
      <c r="I1162" t="s">
        <v>1993</v>
      </c>
      <c r="J1162" t="s">
        <v>1994</v>
      </c>
      <c r="K1162" t="s">
        <v>229</v>
      </c>
      <c r="L1162" t="s">
        <v>35</v>
      </c>
      <c r="M1162" t="s">
        <v>276</v>
      </c>
      <c r="N1162" s="8">
        <v>45756</v>
      </c>
      <c r="O1162" s="8">
        <v>45835</v>
      </c>
      <c r="P1162" s="8"/>
      <c r="Q1162" t="s">
        <v>37</v>
      </c>
      <c r="W1162" t="s">
        <v>1984</v>
      </c>
      <c r="Z1162" t="s">
        <v>111</v>
      </c>
      <c r="AA1162" t="s">
        <v>111</v>
      </c>
      <c r="AC1162" t="s">
        <v>41</v>
      </c>
      <c r="AD1162" t="s">
        <v>231</v>
      </c>
    </row>
    <row r="1163" spans="3:30" x14ac:dyDescent="0.25">
      <c r="C1163" s="32" t="s">
        <v>28</v>
      </c>
      <c r="D1163" s="32" t="s">
        <v>79</v>
      </c>
      <c r="E1163" s="32" t="s">
        <v>1995</v>
      </c>
      <c r="F1163">
        <v>1700</v>
      </c>
      <c r="G1163" t="s">
        <v>1996</v>
      </c>
      <c r="H1163" t="s">
        <v>1997</v>
      </c>
      <c r="I1163" t="s">
        <v>1998</v>
      </c>
      <c r="J1163" t="s">
        <v>1999</v>
      </c>
      <c r="K1163" t="s">
        <v>530</v>
      </c>
      <c r="L1163" t="s">
        <v>35</v>
      </c>
      <c r="M1163" t="s">
        <v>276</v>
      </c>
      <c r="N1163" s="8">
        <v>45750</v>
      </c>
      <c r="O1163" s="8">
        <v>45856</v>
      </c>
      <c r="P1163" s="8"/>
      <c r="Q1163" t="s">
        <v>47</v>
      </c>
      <c r="W1163" t="s">
        <v>2000</v>
      </c>
      <c r="Z1163" t="s">
        <v>476</v>
      </c>
      <c r="AA1163" t="s">
        <v>476</v>
      </c>
      <c r="AC1163" t="s">
        <v>41</v>
      </c>
      <c r="AD1163" t="s">
        <v>231</v>
      </c>
    </row>
    <row r="1164" spans="3:30" x14ac:dyDescent="0.25">
      <c r="C1164" s="32" t="s">
        <v>28</v>
      </c>
      <c r="D1164" s="32" t="s">
        <v>79</v>
      </c>
      <c r="E1164" s="32" t="s">
        <v>1995</v>
      </c>
      <c r="F1164">
        <v>0</v>
      </c>
      <c r="G1164" t="s">
        <v>1996</v>
      </c>
      <c r="H1164" t="s">
        <v>1997</v>
      </c>
      <c r="I1164" t="s">
        <v>2001</v>
      </c>
      <c r="J1164" t="s">
        <v>2002</v>
      </c>
      <c r="K1164" t="s">
        <v>530</v>
      </c>
      <c r="L1164" t="s">
        <v>35</v>
      </c>
      <c r="M1164" t="s">
        <v>276</v>
      </c>
      <c r="N1164" s="8">
        <v>45750</v>
      </c>
      <c r="O1164" s="8">
        <v>45856</v>
      </c>
      <c r="P1164" s="8"/>
      <c r="Q1164" t="s">
        <v>37</v>
      </c>
      <c r="W1164" t="s">
        <v>2000</v>
      </c>
      <c r="Z1164" t="s">
        <v>476</v>
      </c>
      <c r="AA1164" t="s">
        <v>476</v>
      </c>
      <c r="AC1164" t="s">
        <v>41</v>
      </c>
      <c r="AD1164" t="s">
        <v>231</v>
      </c>
    </row>
    <row r="1165" spans="3:30" x14ac:dyDescent="0.25">
      <c r="C1165" s="32" t="s">
        <v>198</v>
      </c>
      <c r="D1165" s="32" t="s">
        <v>638</v>
      </c>
      <c r="E1165" s="32" t="s">
        <v>2003</v>
      </c>
      <c r="F1165">
        <v>1400</v>
      </c>
      <c r="G1165" t="s">
        <v>2004</v>
      </c>
      <c r="H1165" t="s">
        <v>2005</v>
      </c>
      <c r="I1165" t="s">
        <v>2006</v>
      </c>
      <c r="K1165" t="s">
        <v>194</v>
      </c>
      <c r="L1165" t="s">
        <v>35</v>
      </c>
      <c r="M1165" t="s">
        <v>36</v>
      </c>
      <c r="N1165" s="8">
        <v>45751</v>
      </c>
      <c r="O1165" s="8">
        <v>45835</v>
      </c>
      <c r="P1165" s="8">
        <v>45835</v>
      </c>
      <c r="Q1165" t="s">
        <v>47</v>
      </c>
      <c r="R1165" t="s">
        <v>1133</v>
      </c>
      <c r="W1165" t="s">
        <v>40</v>
      </c>
      <c r="Y1165" t="s">
        <v>111</v>
      </c>
      <c r="Z1165" t="s">
        <v>111</v>
      </c>
      <c r="AC1165" t="s">
        <v>41</v>
      </c>
      <c r="AD1165" t="s">
        <v>42</v>
      </c>
    </row>
    <row r="1166" spans="3:30" x14ac:dyDescent="0.25">
      <c r="C1166" s="32" t="s">
        <v>198</v>
      </c>
      <c r="D1166" s="32" t="s">
        <v>638</v>
      </c>
      <c r="E1166" s="32" t="s">
        <v>2003</v>
      </c>
      <c r="F1166">
        <v>495</v>
      </c>
      <c r="G1166" t="s">
        <v>2004</v>
      </c>
      <c r="H1166" t="s">
        <v>2005</v>
      </c>
      <c r="I1166" t="s">
        <v>2007</v>
      </c>
      <c r="K1166" t="s">
        <v>194</v>
      </c>
      <c r="L1166" t="s">
        <v>35</v>
      </c>
      <c r="M1166" t="s">
        <v>36</v>
      </c>
      <c r="N1166" s="8">
        <v>45751</v>
      </c>
      <c r="O1166" s="8">
        <v>45835</v>
      </c>
      <c r="P1166" s="8">
        <v>45835</v>
      </c>
      <c r="Q1166" t="s">
        <v>47</v>
      </c>
      <c r="R1166" t="s">
        <v>1133</v>
      </c>
      <c r="W1166" t="s">
        <v>87</v>
      </c>
      <c r="Y1166" t="s">
        <v>111</v>
      </c>
      <c r="Z1166" t="s">
        <v>111</v>
      </c>
      <c r="AC1166" t="s">
        <v>41</v>
      </c>
      <c r="AD1166" t="s">
        <v>42</v>
      </c>
    </row>
    <row r="1167" spans="3:30" x14ac:dyDescent="0.25">
      <c r="C1167" s="32" t="s">
        <v>198</v>
      </c>
      <c r="D1167" s="32" t="s">
        <v>638</v>
      </c>
      <c r="E1167" s="32" t="s">
        <v>2003</v>
      </c>
      <c r="F1167">
        <v>495</v>
      </c>
      <c r="G1167" t="s">
        <v>2004</v>
      </c>
      <c r="H1167" t="s">
        <v>2005</v>
      </c>
      <c r="I1167" t="s">
        <v>2008</v>
      </c>
      <c r="K1167" t="s">
        <v>194</v>
      </c>
      <c r="L1167" t="s">
        <v>35</v>
      </c>
      <c r="M1167" t="s">
        <v>36</v>
      </c>
      <c r="N1167" s="8">
        <v>45751</v>
      </c>
      <c r="O1167" s="8">
        <v>45835</v>
      </c>
      <c r="P1167" s="8">
        <v>45835</v>
      </c>
      <c r="Q1167" t="s">
        <v>37</v>
      </c>
      <c r="Y1167" t="s">
        <v>111</v>
      </c>
      <c r="Z1167" t="s">
        <v>111</v>
      </c>
      <c r="AC1167" t="s">
        <v>41</v>
      </c>
      <c r="AD1167" t="s">
        <v>42</v>
      </c>
    </row>
    <row r="1168" spans="3:30" x14ac:dyDescent="0.25">
      <c r="C1168" s="32" t="s">
        <v>104</v>
      </c>
      <c r="D1168" s="32" t="s">
        <v>232</v>
      </c>
      <c r="F1168">
        <v>3950</v>
      </c>
      <c r="G1168" t="s">
        <v>2009</v>
      </c>
      <c r="H1168" t="s">
        <v>2010</v>
      </c>
      <c r="I1168" t="s">
        <v>2011</v>
      </c>
      <c r="J1168" t="s">
        <v>2012</v>
      </c>
      <c r="K1168" t="s">
        <v>229</v>
      </c>
      <c r="L1168" t="s">
        <v>35</v>
      </c>
      <c r="M1168" t="s">
        <v>36</v>
      </c>
      <c r="N1168" s="8">
        <v>45631</v>
      </c>
      <c r="O1168" s="8"/>
      <c r="P1168" s="8"/>
      <c r="Q1168" t="s">
        <v>127</v>
      </c>
      <c r="W1168" t="s">
        <v>1080</v>
      </c>
      <c r="AC1168" t="s">
        <v>41</v>
      </c>
      <c r="AD1168" t="s">
        <v>231</v>
      </c>
    </row>
    <row r="1169" spans="3:30" x14ac:dyDescent="0.25">
      <c r="C1169" s="32" t="s">
        <v>104</v>
      </c>
      <c r="D1169" s="32" t="s">
        <v>232</v>
      </c>
      <c r="F1169">
        <v>3950</v>
      </c>
      <c r="G1169" t="s">
        <v>2009</v>
      </c>
      <c r="H1169" t="s">
        <v>2010</v>
      </c>
      <c r="I1169" t="s">
        <v>2013</v>
      </c>
      <c r="J1169" t="s">
        <v>2014</v>
      </c>
      <c r="K1169" t="s">
        <v>229</v>
      </c>
      <c r="L1169" t="s">
        <v>35</v>
      </c>
      <c r="M1169" t="s">
        <v>36</v>
      </c>
      <c r="N1169" s="8">
        <v>45631</v>
      </c>
      <c r="O1169" s="8"/>
      <c r="P1169" s="8"/>
      <c r="Q1169" t="s">
        <v>37</v>
      </c>
      <c r="W1169" t="s">
        <v>1080</v>
      </c>
      <c r="AC1169" t="s">
        <v>41</v>
      </c>
      <c r="AD1169" t="s">
        <v>231</v>
      </c>
    </row>
    <row r="1170" spans="3:30" x14ac:dyDescent="0.25">
      <c r="C1170" s="32" t="s">
        <v>104</v>
      </c>
      <c r="D1170" s="32" t="s">
        <v>232</v>
      </c>
      <c r="F1170">
        <v>5850</v>
      </c>
      <c r="G1170" t="s">
        <v>2009</v>
      </c>
      <c r="H1170" t="s">
        <v>2010</v>
      </c>
      <c r="I1170" t="s">
        <v>2015</v>
      </c>
      <c r="J1170" t="s">
        <v>2016</v>
      </c>
      <c r="K1170" t="s">
        <v>229</v>
      </c>
      <c r="L1170" t="s">
        <v>35</v>
      </c>
      <c r="M1170" t="s">
        <v>36</v>
      </c>
      <c r="N1170" s="8">
        <v>45631</v>
      </c>
      <c r="O1170" s="8"/>
      <c r="P1170" s="8"/>
      <c r="Q1170" t="s">
        <v>127</v>
      </c>
      <c r="W1170" t="s">
        <v>1080</v>
      </c>
      <c r="AC1170" t="s">
        <v>41</v>
      </c>
      <c r="AD1170" t="s">
        <v>231</v>
      </c>
    </row>
    <row r="1171" spans="3:30" x14ac:dyDescent="0.25">
      <c r="C1171" s="32" t="s">
        <v>104</v>
      </c>
      <c r="D1171" s="32" t="s">
        <v>232</v>
      </c>
      <c r="F1171">
        <v>5850</v>
      </c>
      <c r="G1171" t="s">
        <v>2009</v>
      </c>
      <c r="H1171" t="s">
        <v>2010</v>
      </c>
      <c r="I1171" t="s">
        <v>2017</v>
      </c>
      <c r="J1171" t="s">
        <v>2018</v>
      </c>
      <c r="K1171" t="s">
        <v>229</v>
      </c>
      <c r="L1171" t="s">
        <v>35</v>
      </c>
      <c r="M1171" t="s">
        <v>36</v>
      </c>
      <c r="N1171" s="8">
        <v>45631</v>
      </c>
      <c r="O1171" s="8"/>
      <c r="P1171" s="8"/>
      <c r="Q1171" t="s">
        <v>127</v>
      </c>
      <c r="W1171" t="s">
        <v>1080</v>
      </c>
      <c r="AC1171" t="s">
        <v>41</v>
      </c>
      <c r="AD1171" t="s">
        <v>231</v>
      </c>
    </row>
    <row r="1172" spans="3:30" x14ac:dyDescent="0.25">
      <c r="C1172" s="32" t="s">
        <v>104</v>
      </c>
      <c r="D1172" s="32" t="s">
        <v>232</v>
      </c>
      <c r="F1172">
        <v>3950</v>
      </c>
      <c r="G1172" t="s">
        <v>2009</v>
      </c>
      <c r="H1172" t="s">
        <v>2010</v>
      </c>
      <c r="I1172" t="s">
        <v>2019</v>
      </c>
      <c r="J1172" t="s">
        <v>2020</v>
      </c>
      <c r="K1172" t="s">
        <v>229</v>
      </c>
      <c r="L1172" t="s">
        <v>35</v>
      </c>
      <c r="M1172" t="s">
        <v>36</v>
      </c>
      <c r="N1172" s="8">
        <v>45631</v>
      </c>
      <c r="O1172" s="8"/>
      <c r="P1172" s="8"/>
      <c r="Q1172" t="s">
        <v>127</v>
      </c>
      <c r="W1172" t="s">
        <v>1080</v>
      </c>
      <c r="AC1172" t="s">
        <v>41</v>
      </c>
      <c r="AD1172" t="s">
        <v>231</v>
      </c>
    </row>
    <row r="1173" spans="3:30" x14ac:dyDescent="0.25">
      <c r="C1173" s="32" t="s">
        <v>104</v>
      </c>
      <c r="D1173" s="32" t="s">
        <v>232</v>
      </c>
      <c r="F1173">
        <v>-206.71666666666701</v>
      </c>
      <c r="G1173" t="s">
        <v>2009</v>
      </c>
      <c r="H1173" t="s">
        <v>2021</v>
      </c>
      <c r="I1173" t="s">
        <v>2022</v>
      </c>
      <c r="J1173" t="s">
        <v>2023</v>
      </c>
      <c r="K1173" t="s">
        <v>229</v>
      </c>
      <c r="L1173" t="s">
        <v>35</v>
      </c>
      <c r="M1173" t="s">
        <v>276</v>
      </c>
      <c r="N1173" s="8">
        <v>45636</v>
      </c>
      <c r="O1173" s="8">
        <v>45814</v>
      </c>
      <c r="P1173" s="8"/>
      <c r="Q1173" t="s">
        <v>64</v>
      </c>
      <c r="W1173" t="s">
        <v>2024</v>
      </c>
      <c r="X1173" t="s">
        <v>597</v>
      </c>
      <c r="Z1173" t="s">
        <v>86</v>
      </c>
      <c r="AA1173" t="s">
        <v>86</v>
      </c>
      <c r="AC1173" t="s">
        <v>64</v>
      </c>
      <c r="AD1173" t="s">
        <v>231</v>
      </c>
    </row>
    <row r="1174" spans="3:30" x14ac:dyDescent="0.25">
      <c r="C1174" s="32" t="s">
        <v>28</v>
      </c>
      <c r="D1174" s="32" t="s">
        <v>44</v>
      </c>
      <c r="E1174" s="32" t="s">
        <v>2025</v>
      </c>
      <c r="F1174">
        <v>4900</v>
      </c>
      <c r="G1174" t="s">
        <v>2026</v>
      </c>
      <c r="H1174" t="s">
        <v>2027</v>
      </c>
      <c r="I1174" t="s">
        <v>2028</v>
      </c>
      <c r="J1174" t="s">
        <v>2029</v>
      </c>
      <c r="K1174" t="s">
        <v>427</v>
      </c>
      <c r="L1174" t="s">
        <v>35</v>
      </c>
      <c r="M1174" t="s">
        <v>36</v>
      </c>
      <c r="N1174" s="8">
        <v>45747</v>
      </c>
      <c r="O1174" s="8">
        <v>45811</v>
      </c>
      <c r="P1174" s="8"/>
      <c r="Q1174" t="s">
        <v>37</v>
      </c>
      <c r="W1174" t="s">
        <v>1162</v>
      </c>
      <c r="Z1174" t="s">
        <v>420</v>
      </c>
      <c r="AA1174" t="s">
        <v>420</v>
      </c>
      <c r="AC1174" t="s">
        <v>41</v>
      </c>
      <c r="AD1174" t="s">
        <v>231</v>
      </c>
    </row>
    <row r="1175" spans="3:30" x14ac:dyDescent="0.25">
      <c r="C1175" s="32" t="s">
        <v>198</v>
      </c>
      <c r="D1175" s="32" t="s">
        <v>543</v>
      </c>
      <c r="E1175" s="32" t="s">
        <v>2030</v>
      </c>
      <c r="F1175">
        <v>4900</v>
      </c>
      <c r="G1175" t="s">
        <v>2026</v>
      </c>
      <c r="H1175" t="s">
        <v>2027</v>
      </c>
      <c r="I1175" t="s">
        <v>2031</v>
      </c>
      <c r="J1175" t="s">
        <v>2032</v>
      </c>
      <c r="K1175" t="s">
        <v>427</v>
      </c>
      <c r="L1175" t="s">
        <v>35</v>
      </c>
      <c r="M1175" t="s">
        <v>36</v>
      </c>
      <c r="N1175" s="8">
        <v>45747</v>
      </c>
      <c r="O1175" s="8">
        <v>45811</v>
      </c>
      <c r="P1175" s="8"/>
      <c r="Q1175" t="s">
        <v>37</v>
      </c>
      <c r="W1175" t="s">
        <v>1162</v>
      </c>
      <c r="Z1175" t="s">
        <v>420</v>
      </c>
      <c r="AA1175" t="s">
        <v>420</v>
      </c>
      <c r="AC1175" t="s">
        <v>41</v>
      </c>
      <c r="AD1175" t="s">
        <v>231</v>
      </c>
    </row>
    <row r="1176" spans="3:30" x14ac:dyDescent="0.25">
      <c r="F1176">
        <v>3025</v>
      </c>
      <c r="G1176" t="s">
        <v>2033</v>
      </c>
      <c r="H1176" t="s">
        <v>2034</v>
      </c>
      <c r="I1176" t="s">
        <v>2035</v>
      </c>
      <c r="K1176" t="s">
        <v>340</v>
      </c>
      <c r="L1176" t="s">
        <v>35</v>
      </c>
      <c r="M1176" t="s">
        <v>36</v>
      </c>
      <c r="N1176" s="8">
        <v>45608</v>
      </c>
      <c r="O1176" s="8">
        <v>45835</v>
      </c>
      <c r="P1176" s="8">
        <v>45835</v>
      </c>
      <c r="Q1176" t="s">
        <v>127</v>
      </c>
      <c r="R1176" t="s">
        <v>2036</v>
      </c>
      <c r="S1176" t="s">
        <v>2037</v>
      </c>
      <c r="T1176" t="s">
        <v>2037</v>
      </c>
      <c r="U1176" t="s">
        <v>111</v>
      </c>
      <c r="W1176" t="s">
        <v>1118</v>
      </c>
      <c r="Y1176" t="s">
        <v>111</v>
      </c>
      <c r="Z1176" t="s">
        <v>111</v>
      </c>
      <c r="AC1176" t="s">
        <v>41</v>
      </c>
      <c r="AD1176" t="s">
        <v>42</v>
      </c>
    </row>
    <row r="1177" spans="3:30" x14ac:dyDescent="0.25">
      <c r="F1177">
        <v>3025</v>
      </c>
      <c r="G1177" t="s">
        <v>2033</v>
      </c>
      <c r="H1177" t="s">
        <v>2034</v>
      </c>
      <c r="I1177" t="s">
        <v>2038</v>
      </c>
      <c r="K1177" t="s">
        <v>340</v>
      </c>
      <c r="L1177" t="s">
        <v>35</v>
      </c>
      <c r="M1177" t="s">
        <v>36</v>
      </c>
      <c r="N1177" s="8">
        <v>45608</v>
      </c>
      <c r="O1177" s="8">
        <v>45835</v>
      </c>
      <c r="P1177" s="8">
        <v>45835</v>
      </c>
      <c r="Q1177" t="s">
        <v>127</v>
      </c>
      <c r="R1177" t="s">
        <v>447</v>
      </c>
      <c r="S1177" t="s">
        <v>2039</v>
      </c>
      <c r="T1177" t="s">
        <v>2039</v>
      </c>
      <c r="U1177" t="s">
        <v>111</v>
      </c>
      <c r="W1177" t="s">
        <v>2040</v>
      </c>
      <c r="Y1177" t="s">
        <v>111</v>
      </c>
      <c r="Z1177" t="s">
        <v>111</v>
      </c>
      <c r="AC1177" t="s">
        <v>41</v>
      </c>
      <c r="AD1177" t="s">
        <v>42</v>
      </c>
    </row>
    <row r="1178" spans="3:30" x14ac:dyDescent="0.25">
      <c r="F1178">
        <v>400</v>
      </c>
      <c r="G1178" t="s">
        <v>2041</v>
      </c>
      <c r="H1178" t="s">
        <v>2042</v>
      </c>
      <c r="I1178" t="s">
        <v>2043</v>
      </c>
      <c r="K1178" t="s">
        <v>84</v>
      </c>
      <c r="L1178" t="s">
        <v>55</v>
      </c>
      <c r="M1178" t="s">
        <v>36</v>
      </c>
      <c r="N1178" s="8">
        <v>44558</v>
      </c>
      <c r="O1178" s="8"/>
      <c r="P1178" s="8"/>
      <c r="Q1178" t="s">
        <v>64</v>
      </c>
    </row>
    <row r="1179" spans="3:30" x14ac:dyDescent="0.25">
      <c r="F1179">
        <v>325</v>
      </c>
      <c r="G1179" t="s">
        <v>2041</v>
      </c>
      <c r="H1179" t="s">
        <v>2042</v>
      </c>
      <c r="I1179" t="s">
        <v>2044</v>
      </c>
      <c r="K1179" t="s">
        <v>84</v>
      </c>
      <c r="L1179" t="s">
        <v>55</v>
      </c>
      <c r="M1179" t="s">
        <v>36</v>
      </c>
      <c r="N1179" s="8">
        <v>44558</v>
      </c>
      <c r="O1179" s="8"/>
      <c r="P1179" s="8"/>
      <c r="Q1179" t="s">
        <v>37</v>
      </c>
    </row>
    <row r="1180" spans="3:30" x14ac:dyDescent="0.25">
      <c r="C1180" s="32" t="s">
        <v>43</v>
      </c>
      <c r="D1180" s="32" t="s">
        <v>44</v>
      </c>
      <c r="E1180" s="32" t="s">
        <v>2045</v>
      </c>
      <c r="F1180">
        <v>-19882.52</v>
      </c>
      <c r="G1180" t="s">
        <v>2046</v>
      </c>
      <c r="H1180" t="s">
        <v>2047</v>
      </c>
      <c r="I1180" t="s">
        <v>2048</v>
      </c>
      <c r="K1180" t="s">
        <v>216</v>
      </c>
      <c r="L1180" t="s">
        <v>35</v>
      </c>
      <c r="M1180" t="s">
        <v>36</v>
      </c>
      <c r="N1180" s="8">
        <v>45782</v>
      </c>
      <c r="O1180" s="8">
        <v>45805</v>
      </c>
      <c r="P1180" s="8">
        <v>45805</v>
      </c>
      <c r="Q1180" t="s">
        <v>64</v>
      </c>
      <c r="Y1180" t="s">
        <v>241</v>
      </c>
      <c r="Z1180" t="s">
        <v>241</v>
      </c>
      <c r="AC1180" t="s">
        <v>64</v>
      </c>
      <c r="AD1180" t="s">
        <v>42</v>
      </c>
    </row>
    <row r="1181" spans="3:30" x14ac:dyDescent="0.25">
      <c r="C1181" s="32" t="s">
        <v>104</v>
      </c>
      <c r="D1181" s="32" t="s">
        <v>105</v>
      </c>
      <c r="F1181">
        <v>765</v>
      </c>
      <c r="G1181" t="s">
        <v>2049</v>
      </c>
      <c r="H1181" t="s">
        <v>2050</v>
      </c>
      <c r="I1181" t="s">
        <v>2051</v>
      </c>
      <c r="K1181" t="s">
        <v>194</v>
      </c>
      <c r="L1181" t="s">
        <v>35</v>
      </c>
      <c r="M1181" t="s">
        <v>36</v>
      </c>
      <c r="N1181" s="8">
        <v>45796</v>
      </c>
      <c r="O1181" s="8">
        <v>45884</v>
      </c>
      <c r="P1181" s="8">
        <v>45884</v>
      </c>
      <c r="Q1181" t="s">
        <v>127</v>
      </c>
      <c r="R1181" t="s">
        <v>488</v>
      </c>
      <c r="S1181" t="s">
        <v>2052</v>
      </c>
      <c r="U1181" t="s">
        <v>1654</v>
      </c>
      <c r="W1181" t="s">
        <v>477</v>
      </c>
      <c r="Y1181" t="s">
        <v>550</v>
      </c>
      <c r="Z1181" t="s">
        <v>550</v>
      </c>
      <c r="AC1181" t="s">
        <v>41</v>
      </c>
      <c r="AD1181" t="s">
        <v>42</v>
      </c>
    </row>
    <row r="1182" spans="3:30" x14ac:dyDescent="0.25">
      <c r="C1182" s="32" t="s">
        <v>71</v>
      </c>
      <c r="D1182" s="32" t="s">
        <v>749</v>
      </c>
      <c r="E1182" s="32" t="s">
        <v>2053</v>
      </c>
      <c r="F1182">
        <v>1050</v>
      </c>
      <c r="G1182" t="s">
        <v>2054</v>
      </c>
      <c r="H1182" t="s">
        <v>2055</v>
      </c>
      <c r="I1182" t="s">
        <v>2056</v>
      </c>
      <c r="K1182" t="s">
        <v>229</v>
      </c>
      <c r="L1182" t="s">
        <v>35</v>
      </c>
      <c r="M1182" t="s">
        <v>36</v>
      </c>
      <c r="N1182" s="8">
        <v>45617</v>
      </c>
      <c r="O1182" s="8">
        <v>46022</v>
      </c>
      <c r="P1182" s="8">
        <v>46022</v>
      </c>
      <c r="Q1182" t="s">
        <v>37</v>
      </c>
      <c r="Y1182" t="s">
        <v>872</v>
      </c>
      <c r="Z1182" t="s">
        <v>872</v>
      </c>
      <c r="AC1182" t="s">
        <v>41</v>
      </c>
      <c r="AD1182" t="s">
        <v>42</v>
      </c>
    </row>
    <row r="1183" spans="3:30" x14ac:dyDescent="0.25">
      <c r="C1183" s="32" t="s">
        <v>71</v>
      </c>
      <c r="D1183" s="32" t="s">
        <v>749</v>
      </c>
      <c r="E1183" s="32" t="s">
        <v>2053</v>
      </c>
      <c r="F1183">
        <v>1050</v>
      </c>
      <c r="G1183" t="s">
        <v>2054</v>
      </c>
      <c r="H1183" t="s">
        <v>2055</v>
      </c>
      <c r="I1183" t="s">
        <v>2057</v>
      </c>
      <c r="K1183" t="s">
        <v>229</v>
      </c>
      <c r="L1183" t="s">
        <v>35</v>
      </c>
      <c r="M1183" t="s">
        <v>36</v>
      </c>
      <c r="N1183" s="8">
        <v>45617</v>
      </c>
      <c r="O1183" s="8">
        <v>46022</v>
      </c>
      <c r="P1183" s="8">
        <v>46022</v>
      </c>
      <c r="Q1183" t="s">
        <v>127</v>
      </c>
      <c r="R1183" t="s">
        <v>39</v>
      </c>
      <c r="Y1183" t="s">
        <v>872</v>
      </c>
      <c r="Z1183" t="s">
        <v>872</v>
      </c>
      <c r="AC1183" t="s">
        <v>41</v>
      </c>
      <c r="AD1183" t="s">
        <v>42</v>
      </c>
    </row>
    <row r="1184" spans="3:30" x14ac:dyDescent="0.25">
      <c r="C1184" s="32" t="s">
        <v>28</v>
      </c>
      <c r="D1184" s="32" t="s">
        <v>543</v>
      </c>
      <c r="F1184">
        <v>4525</v>
      </c>
      <c r="G1184" t="s">
        <v>2054</v>
      </c>
      <c r="H1184" t="s">
        <v>2058</v>
      </c>
      <c r="I1184" t="s">
        <v>2059</v>
      </c>
      <c r="K1184" t="s">
        <v>229</v>
      </c>
      <c r="L1184" t="s">
        <v>35</v>
      </c>
      <c r="M1184" t="s">
        <v>36</v>
      </c>
      <c r="N1184" s="8">
        <v>45709</v>
      </c>
      <c r="O1184" s="8">
        <v>45912</v>
      </c>
      <c r="P1184" s="8">
        <v>45912</v>
      </c>
      <c r="Q1184" t="s">
        <v>37</v>
      </c>
      <c r="U1184" t="s">
        <v>87</v>
      </c>
      <c r="Y1184" t="s">
        <v>2060</v>
      </c>
      <c r="Z1184" t="s">
        <v>2060</v>
      </c>
      <c r="AC1184" t="s">
        <v>41</v>
      </c>
      <c r="AD1184" t="s">
        <v>42</v>
      </c>
    </row>
    <row r="1185" spans="3:30" x14ac:dyDescent="0.25">
      <c r="C1185" s="32" t="s">
        <v>28</v>
      </c>
      <c r="D1185" s="32" t="s">
        <v>543</v>
      </c>
      <c r="F1185">
        <v>4525</v>
      </c>
      <c r="G1185" t="s">
        <v>2054</v>
      </c>
      <c r="H1185" t="s">
        <v>2058</v>
      </c>
      <c r="I1185" t="s">
        <v>2061</v>
      </c>
      <c r="K1185" t="s">
        <v>229</v>
      </c>
      <c r="L1185" t="s">
        <v>35</v>
      </c>
      <c r="M1185" t="s">
        <v>36</v>
      </c>
      <c r="N1185" s="8">
        <v>45709</v>
      </c>
      <c r="O1185" s="8">
        <v>45912</v>
      </c>
      <c r="P1185" s="8">
        <v>45912</v>
      </c>
      <c r="Q1185" t="s">
        <v>37</v>
      </c>
      <c r="U1185" t="s">
        <v>87</v>
      </c>
      <c r="Y1185" t="s">
        <v>2060</v>
      </c>
      <c r="Z1185" t="s">
        <v>2060</v>
      </c>
      <c r="AC1185" t="s">
        <v>41</v>
      </c>
      <c r="AD1185" t="s">
        <v>42</v>
      </c>
    </row>
    <row r="1186" spans="3:30" x14ac:dyDescent="0.25">
      <c r="C1186" s="32" t="s">
        <v>795</v>
      </c>
      <c r="D1186" s="32" t="s">
        <v>543</v>
      </c>
      <c r="F1186">
        <v>4525</v>
      </c>
      <c r="G1186" t="s">
        <v>2054</v>
      </c>
      <c r="H1186" t="s">
        <v>2058</v>
      </c>
      <c r="I1186" t="s">
        <v>2062</v>
      </c>
      <c r="K1186" t="s">
        <v>229</v>
      </c>
      <c r="L1186" t="s">
        <v>35</v>
      </c>
      <c r="M1186" t="s">
        <v>36</v>
      </c>
      <c r="N1186" s="8">
        <v>45709</v>
      </c>
      <c r="O1186" s="8">
        <v>45912</v>
      </c>
      <c r="P1186" s="8">
        <v>45912</v>
      </c>
      <c r="Q1186" t="s">
        <v>127</v>
      </c>
      <c r="R1186" t="s">
        <v>767</v>
      </c>
      <c r="S1186" t="s">
        <v>2063</v>
      </c>
      <c r="T1186" t="s">
        <v>2064</v>
      </c>
      <c r="U1186" t="s">
        <v>87</v>
      </c>
      <c r="W1186" t="s">
        <v>87</v>
      </c>
      <c r="Y1186" t="s">
        <v>2060</v>
      </c>
      <c r="Z1186" t="s">
        <v>2060</v>
      </c>
      <c r="AC1186" t="s">
        <v>41</v>
      </c>
      <c r="AD1186" t="s">
        <v>42</v>
      </c>
    </row>
    <row r="1187" spans="3:30" x14ac:dyDescent="0.25">
      <c r="C1187" s="32" t="s">
        <v>795</v>
      </c>
      <c r="D1187" s="32" t="s">
        <v>543</v>
      </c>
      <c r="F1187">
        <v>4525</v>
      </c>
      <c r="G1187" t="s">
        <v>2054</v>
      </c>
      <c r="H1187" t="s">
        <v>2058</v>
      </c>
      <c r="I1187" t="s">
        <v>2065</v>
      </c>
      <c r="K1187" t="s">
        <v>229</v>
      </c>
      <c r="L1187" t="s">
        <v>35</v>
      </c>
      <c r="M1187" t="s">
        <v>36</v>
      </c>
      <c r="N1187" s="8">
        <v>45709</v>
      </c>
      <c r="O1187" s="8">
        <v>45912</v>
      </c>
      <c r="P1187" s="8">
        <v>45912</v>
      </c>
      <c r="Q1187" t="s">
        <v>127</v>
      </c>
      <c r="R1187" t="s">
        <v>767</v>
      </c>
      <c r="S1187" t="s">
        <v>2066</v>
      </c>
      <c r="T1187" t="s">
        <v>2067</v>
      </c>
      <c r="U1187" t="s">
        <v>87</v>
      </c>
      <c r="W1187" t="s">
        <v>2068</v>
      </c>
      <c r="Y1187" t="s">
        <v>2060</v>
      </c>
      <c r="Z1187" t="s">
        <v>2060</v>
      </c>
      <c r="AC1187" t="s">
        <v>41</v>
      </c>
      <c r="AD1187" t="s">
        <v>42</v>
      </c>
    </row>
    <row r="1188" spans="3:30" x14ac:dyDescent="0.25">
      <c r="C1188" s="32" t="s">
        <v>43</v>
      </c>
      <c r="D1188" s="32" t="s">
        <v>543</v>
      </c>
      <c r="F1188">
        <v>450</v>
      </c>
      <c r="G1188" t="s">
        <v>2054</v>
      </c>
      <c r="H1188" t="s">
        <v>2069</v>
      </c>
      <c r="I1188" t="s">
        <v>2070</v>
      </c>
      <c r="K1188" t="s">
        <v>229</v>
      </c>
      <c r="L1188" t="s">
        <v>35</v>
      </c>
      <c r="M1188" t="s">
        <v>36</v>
      </c>
      <c r="N1188" s="8">
        <v>45716</v>
      </c>
      <c r="O1188" s="8">
        <v>45814</v>
      </c>
      <c r="P1188" s="8">
        <v>45814</v>
      </c>
      <c r="Q1188" t="s">
        <v>127</v>
      </c>
      <c r="R1188" t="s">
        <v>1335</v>
      </c>
      <c r="S1188" t="s">
        <v>2071</v>
      </c>
      <c r="T1188" t="s">
        <v>2072</v>
      </c>
      <c r="W1188" t="s">
        <v>460</v>
      </c>
      <c r="X1188" t="s">
        <v>448</v>
      </c>
      <c r="Y1188" t="s">
        <v>86</v>
      </c>
      <c r="Z1188" t="s">
        <v>86</v>
      </c>
      <c r="AC1188" t="s">
        <v>41</v>
      </c>
      <c r="AD1188" t="s">
        <v>42</v>
      </c>
    </row>
    <row r="1189" spans="3:30" x14ac:dyDescent="0.25">
      <c r="C1189" s="32" t="s">
        <v>43</v>
      </c>
      <c r="D1189" s="32" t="s">
        <v>543</v>
      </c>
      <c r="F1189">
        <v>450</v>
      </c>
      <c r="G1189" t="s">
        <v>2054</v>
      </c>
      <c r="H1189" t="s">
        <v>2069</v>
      </c>
      <c r="I1189" t="s">
        <v>2073</v>
      </c>
      <c r="K1189" t="s">
        <v>229</v>
      </c>
      <c r="L1189" t="s">
        <v>35</v>
      </c>
      <c r="M1189" t="s">
        <v>36</v>
      </c>
      <c r="N1189" s="8">
        <v>45716</v>
      </c>
      <c r="O1189" s="8">
        <v>45814</v>
      </c>
      <c r="P1189" s="8">
        <v>45814</v>
      </c>
      <c r="Q1189" t="s">
        <v>127</v>
      </c>
      <c r="R1189" t="s">
        <v>1335</v>
      </c>
      <c r="S1189" t="s">
        <v>2074</v>
      </c>
      <c r="T1189" t="s">
        <v>2074</v>
      </c>
      <c r="X1189" t="s">
        <v>448</v>
      </c>
      <c r="Y1189" t="s">
        <v>86</v>
      </c>
      <c r="Z1189" t="s">
        <v>86</v>
      </c>
      <c r="AC1189" t="s">
        <v>41</v>
      </c>
      <c r="AD1189" t="s">
        <v>42</v>
      </c>
    </row>
    <row r="1190" spans="3:30" x14ac:dyDescent="0.25">
      <c r="C1190" s="32" t="s">
        <v>43</v>
      </c>
      <c r="D1190" s="32" t="s">
        <v>543</v>
      </c>
      <c r="F1190">
        <v>450</v>
      </c>
      <c r="G1190" t="s">
        <v>2054</v>
      </c>
      <c r="H1190" t="s">
        <v>2069</v>
      </c>
      <c r="I1190" t="s">
        <v>2075</v>
      </c>
      <c r="K1190" t="s">
        <v>229</v>
      </c>
      <c r="L1190" t="s">
        <v>35</v>
      </c>
      <c r="M1190" t="s">
        <v>36</v>
      </c>
      <c r="N1190" s="8">
        <v>45716</v>
      </c>
      <c r="O1190" s="8">
        <v>45814</v>
      </c>
      <c r="P1190" s="8">
        <v>45814</v>
      </c>
      <c r="Q1190" t="s">
        <v>127</v>
      </c>
      <c r="R1190" t="s">
        <v>1335</v>
      </c>
      <c r="S1190" t="s">
        <v>2072</v>
      </c>
      <c r="T1190" t="s">
        <v>2072</v>
      </c>
      <c r="W1190" t="s">
        <v>460</v>
      </c>
      <c r="X1190" t="s">
        <v>448</v>
      </c>
      <c r="Y1190" t="s">
        <v>86</v>
      </c>
      <c r="Z1190" t="s">
        <v>86</v>
      </c>
      <c r="AC1190" t="s">
        <v>41</v>
      </c>
      <c r="AD1190" t="s">
        <v>42</v>
      </c>
    </row>
    <row r="1191" spans="3:30" x14ac:dyDescent="0.25">
      <c r="C1191" s="32" t="s">
        <v>43</v>
      </c>
      <c r="D1191" s="32" t="s">
        <v>543</v>
      </c>
      <c r="F1191">
        <v>450</v>
      </c>
      <c r="G1191" t="s">
        <v>2054</v>
      </c>
      <c r="H1191" t="s">
        <v>2069</v>
      </c>
      <c r="I1191" t="s">
        <v>2076</v>
      </c>
      <c r="K1191" t="s">
        <v>229</v>
      </c>
      <c r="L1191" t="s">
        <v>35</v>
      </c>
      <c r="M1191" t="s">
        <v>36</v>
      </c>
      <c r="N1191" s="8">
        <v>45716</v>
      </c>
      <c r="O1191" s="8">
        <v>45814</v>
      </c>
      <c r="P1191" s="8">
        <v>45814</v>
      </c>
      <c r="Q1191" t="s">
        <v>127</v>
      </c>
      <c r="R1191" t="s">
        <v>1335</v>
      </c>
      <c r="S1191" t="s">
        <v>2077</v>
      </c>
      <c r="T1191" t="s">
        <v>2077</v>
      </c>
      <c r="U1191" t="s">
        <v>39</v>
      </c>
      <c r="X1191" t="s">
        <v>448</v>
      </c>
      <c r="Y1191" t="s">
        <v>86</v>
      </c>
      <c r="Z1191" t="s">
        <v>86</v>
      </c>
      <c r="AC1191" t="s">
        <v>41</v>
      </c>
      <c r="AD1191" t="s">
        <v>42</v>
      </c>
    </row>
    <row r="1192" spans="3:30" x14ac:dyDescent="0.25">
      <c r="C1192" s="32" t="s">
        <v>43</v>
      </c>
      <c r="D1192" s="32" t="s">
        <v>543</v>
      </c>
      <c r="F1192">
        <v>450</v>
      </c>
      <c r="G1192" t="s">
        <v>2054</v>
      </c>
      <c r="H1192" t="s">
        <v>2069</v>
      </c>
      <c r="I1192" t="s">
        <v>2078</v>
      </c>
      <c r="K1192" t="s">
        <v>229</v>
      </c>
      <c r="L1192" t="s">
        <v>35</v>
      </c>
      <c r="M1192" t="s">
        <v>36</v>
      </c>
      <c r="N1192" s="8">
        <v>45716</v>
      </c>
      <c r="O1192" s="8">
        <v>45814</v>
      </c>
      <c r="P1192" s="8">
        <v>45814</v>
      </c>
      <c r="Q1192" t="s">
        <v>127</v>
      </c>
      <c r="R1192" t="s">
        <v>1335</v>
      </c>
      <c r="S1192" t="s">
        <v>2079</v>
      </c>
      <c r="T1192" t="s">
        <v>2079</v>
      </c>
      <c r="W1192" t="s">
        <v>460</v>
      </c>
      <c r="X1192" t="s">
        <v>448</v>
      </c>
      <c r="Y1192" t="s">
        <v>86</v>
      </c>
      <c r="Z1192" t="s">
        <v>86</v>
      </c>
      <c r="AC1192" t="s">
        <v>41</v>
      </c>
      <c r="AD1192" t="s">
        <v>42</v>
      </c>
    </row>
    <row r="1193" spans="3:30" x14ac:dyDescent="0.25">
      <c r="C1193" s="32" t="s">
        <v>43</v>
      </c>
      <c r="D1193" s="32" t="s">
        <v>543</v>
      </c>
      <c r="F1193">
        <v>450</v>
      </c>
      <c r="G1193" t="s">
        <v>2054</v>
      </c>
      <c r="H1193" t="s">
        <v>2069</v>
      </c>
      <c r="I1193" t="s">
        <v>2080</v>
      </c>
      <c r="K1193" t="s">
        <v>229</v>
      </c>
      <c r="L1193" t="s">
        <v>35</v>
      </c>
      <c r="M1193" t="s">
        <v>36</v>
      </c>
      <c r="N1193" s="8">
        <v>45716</v>
      </c>
      <c r="O1193" s="8">
        <v>45814</v>
      </c>
      <c r="P1193" s="8">
        <v>45814</v>
      </c>
      <c r="Q1193" t="s">
        <v>127</v>
      </c>
      <c r="R1193" t="s">
        <v>1335</v>
      </c>
      <c r="S1193" t="s">
        <v>2077</v>
      </c>
      <c r="T1193" t="s">
        <v>2077</v>
      </c>
      <c r="U1193" t="s">
        <v>39</v>
      </c>
      <c r="X1193" t="s">
        <v>448</v>
      </c>
      <c r="Y1193" t="s">
        <v>86</v>
      </c>
      <c r="Z1193" t="s">
        <v>86</v>
      </c>
      <c r="AC1193" t="s">
        <v>41</v>
      </c>
      <c r="AD1193" t="s">
        <v>42</v>
      </c>
    </row>
    <row r="1194" spans="3:30" x14ac:dyDescent="0.25">
      <c r="C1194" s="32" t="s">
        <v>43</v>
      </c>
      <c r="D1194" s="32" t="s">
        <v>543</v>
      </c>
      <c r="F1194">
        <v>450</v>
      </c>
      <c r="G1194" t="s">
        <v>2054</v>
      </c>
      <c r="H1194" t="s">
        <v>2069</v>
      </c>
      <c r="I1194" t="s">
        <v>2081</v>
      </c>
      <c r="K1194" t="s">
        <v>229</v>
      </c>
      <c r="L1194" t="s">
        <v>35</v>
      </c>
      <c r="M1194" t="s">
        <v>36</v>
      </c>
      <c r="N1194" s="8">
        <v>45716</v>
      </c>
      <c r="O1194" s="8">
        <v>45814</v>
      </c>
      <c r="P1194" s="8">
        <v>45814</v>
      </c>
      <c r="Q1194" t="s">
        <v>127</v>
      </c>
      <c r="R1194" t="s">
        <v>1335</v>
      </c>
      <c r="S1194" t="s">
        <v>2082</v>
      </c>
      <c r="T1194" t="s">
        <v>2082</v>
      </c>
      <c r="U1194" t="s">
        <v>39</v>
      </c>
      <c r="W1194" t="s">
        <v>460</v>
      </c>
      <c r="X1194" t="s">
        <v>448</v>
      </c>
      <c r="Y1194" t="s">
        <v>86</v>
      </c>
      <c r="Z1194" t="s">
        <v>86</v>
      </c>
      <c r="AC1194" t="s">
        <v>41</v>
      </c>
      <c r="AD1194" t="s">
        <v>42</v>
      </c>
    </row>
    <row r="1195" spans="3:30" x14ac:dyDescent="0.25">
      <c r="C1195" s="32" t="s">
        <v>43</v>
      </c>
      <c r="D1195" s="32" t="s">
        <v>543</v>
      </c>
      <c r="F1195">
        <v>450</v>
      </c>
      <c r="G1195" t="s">
        <v>2054</v>
      </c>
      <c r="H1195" t="s">
        <v>2069</v>
      </c>
      <c r="I1195" t="s">
        <v>2083</v>
      </c>
      <c r="K1195" t="s">
        <v>229</v>
      </c>
      <c r="L1195" t="s">
        <v>35</v>
      </c>
      <c r="M1195" t="s">
        <v>36</v>
      </c>
      <c r="N1195" s="8">
        <v>45716</v>
      </c>
      <c r="O1195" s="8">
        <v>45814</v>
      </c>
      <c r="P1195" s="8">
        <v>45814</v>
      </c>
      <c r="Q1195" t="s">
        <v>127</v>
      </c>
      <c r="R1195" t="s">
        <v>1335</v>
      </c>
      <c r="S1195" t="s">
        <v>2084</v>
      </c>
      <c r="T1195" t="s">
        <v>2084</v>
      </c>
      <c r="U1195" t="s">
        <v>39</v>
      </c>
      <c r="X1195" t="s">
        <v>448</v>
      </c>
      <c r="Y1195" t="s">
        <v>86</v>
      </c>
      <c r="Z1195" t="s">
        <v>86</v>
      </c>
      <c r="AC1195" t="s">
        <v>41</v>
      </c>
      <c r="AD1195" t="s">
        <v>42</v>
      </c>
    </row>
    <row r="1196" spans="3:30" x14ac:dyDescent="0.25">
      <c r="C1196" s="32" t="s">
        <v>43</v>
      </c>
      <c r="D1196" s="32" t="s">
        <v>543</v>
      </c>
      <c r="F1196">
        <v>450</v>
      </c>
      <c r="G1196" t="s">
        <v>2054</v>
      </c>
      <c r="H1196" t="s">
        <v>2069</v>
      </c>
      <c r="I1196" t="s">
        <v>2085</v>
      </c>
      <c r="K1196" t="s">
        <v>229</v>
      </c>
      <c r="L1196" t="s">
        <v>35</v>
      </c>
      <c r="M1196" t="s">
        <v>36</v>
      </c>
      <c r="N1196" s="8">
        <v>45716</v>
      </c>
      <c r="O1196" s="8">
        <v>45814</v>
      </c>
      <c r="P1196" s="8">
        <v>45814</v>
      </c>
      <c r="Q1196" t="s">
        <v>127</v>
      </c>
      <c r="R1196" t="s">
        <v>1335</v>
      </c>
      <c r="S1196" t="s">
        <v>2082</v>
      </c>
      <c r="T1196" t="s">
        <v>2086</v>
      </c>
      <c r="U1196" t="s">
        <v>39</v>
      </c>
      <c r="W1196" t="s">
        <v>460</v>
      </c>
      <c r="X1196" t="s">
        <v>448</v>
      </c>
      <c r="Y1196" t="s">
        <v>86</v>
      </c>
      <c r="Z1196" t="s">
        <v>86</v>
      </c>
      <c r="AC1196" t="s">
        <v>41</v>
      </c>
      <c r="AD1196" t="s">
        <v>42</v>
      </c>
    </row>
    <row r="1197" spans="3:30" x14ac:dyDescent="0.25">
      <c r="C1197" s="32" t="s">
        <v>43</v>
      </c>
      <c r="D1197" s="32" t="s">
        <v>543</v>
      </c>
      <c r="F1197">
        <v>450</v>
      </c>
      <c r="G1197" t="s">
        <v>2054</v>
      </c>
      <c r="H1197" t="s">
        <v>2069</v>
      </c>
      <c r="I1197" t="s">
        <v>2087</v>
      </c>
      <c r="K1197" t="s">
        <v>229</v>
      </c>
      <c r="L1197" t="s">
        <v>35</v>
      </c>
      <c r="M1197" t="s">
        <v>36</v>
      </c>
      <c r="N1197" s="8">
        <v>45716</v>
      </c>
      <c r="O1197" s="8">
        <v>45814</v>
      </c>
      <c r="P1197" s="8">
        <v>45814</v>
      </c>
      <c r="Q1197" t="s">
        <v>127</v>
      </c>
      <c r="R1197" t="s">
        <v>1335</v>
      </c>
      <c r="S1197" t="s">
        <v>2088</v>
      </c>
      <c r="T1197" t="s">
        <v>2088</v>
      </c>
      <c r="U1197" t="s">
        <v>39</v>
      </c>
      <c r="X1197" t="s">
        <v>448</v>
      </c>
      <c r="Y1197" t="s">
        <v>86</v>
      </c>
      <c r="Z1197" t="s">
        <v>86</v>
      </c>
      <c r="AC1197" t="s">
        <v>41</v>
      </c>
      <c r="AD1197" t="s">
        <v>42</v>
      </c>
    </row>
    <row r="1198" spans="3:30" x14ac:dyDescent="0.25">
      <c r="C1198" s="32" t="s">
        <v>43</v>
      </c>
      <c r="D1198" s="32" t="s">
        <v>543</v>
      </c>
      <c r="F1198">
        <v>450</v>
      </c>
      <c r="G1198" t="s">
        <v>2054</v>
      </c>
      <c r="H1198" t="s">
        <v>2069</v>
      </c>
      <c r="I1198" t="s">
        <v>2089</v>
      </c>
      <c r="K1198" t="s">
        <v>229</v>
      </c>
      <c r="L1198" t="s">
        <v>35</v>
      </c>
      <c r="M1198" t="s">
        <v>36</v>
      </c>
      <c r="N1198" s="8">
        <v>45716</v>
      </c>
      <c r="O1198" s="8">
        <v>45814</v>
      </c>
      <c r="P1198" s="8">
        <v>45814</v>
      </c>
      <c r="Q1198" t="s">
        <v>127</v>
      </c>
      <c r="R1198" t="s">
        <v>1335</v>
      </c>
      <c r="S1198" t="s">
        <v>2086</v>
      </c>
      <c r="T1198" t="s">
        <v>2086</v>
      </c>
      <c r="U1198" t="s">
        <v>39</v>
      </c>
      <c r="W1198" t="s">
        <v>460</v>
      </c>
      <c r="X1198" t="s">
        <v>448</v>
      </c>
      <c r="Y1198" t="s">
        <v>86</v>
      </c>
      <c r="Z1198" t="s">
        <v>86</v>
      </c>
      <c r="AC1198" t="s">
        <v>41</v>
      </c>
      <c r="AD1198" t="s">
        <v>42</v>
      </c>
    </row>
    <row r="1199" spans="3:30" x14ac:dyDescent="0.25">
      <c r="C1199" s="32" t="s">
        <v>43</v>
      </c>
      <c r="D1199" s="32" t="s">
        <v>543</v>
      </c>
      <c r="F1199">
        <v>450</v>
      </c>
      <c r="G1199" t="s">
        <v>2054</v>
      </c>
      <c r="H1199" t="s">
        <v>2069</v>
      </c>
      <c r="I1199" t="s">
        <v>2090</v>
      </c>
      <c r="K1199" t="s">
        <v>229</v>
      </c>
      <c r="L1199" t="s">
        <v>35</v>
      </c>
      <c r="M1199" t="s">
        <v>36</v>
      </c>
      <c r="N1199" s="8">
        <v>45716</v>
      </c>
      <c r="O1199" s="8">
        <v>45814</v>
      </c>
      <c r="P1199" s="8">
        <v>45814</v>
      </c>
      <c r="Q1199" t="s">
        <v>127</v>
      </c>
      <c r="R1199" t="s">
        <v>1335</v>
      </c>
      <c r="S1199" t="s">
        <v>2091</v>
      </c>
      <c r="T1199" t="s">
        <v>2091</v>
      </c>
      <c r="U1199" t="s">
        <v>39</v>
      </c>
      <c r="X1199" t="s">
        <v>448</v>
      </c>
      <c r="Y1199" t="s">
        <v>86</v>
      </c>
      <c r="Z1199" t="s">
        <v>86</v>
      </c>
      <c r="AC1199" t="s">
        <v>41</v>
      </c>
      <c r="AD1199" t="s">
        <v>42</v>
      </c>
    </row>
    <row r="1200" spans="3:30" x14ac:dyDescent="0.25">
      <c r="C1200" s="32" t="s">
        <v>43</v>
      </c>
      <c r="D1200" s="32" t="s">
        <v>543</v>
      </c>
      <c r="F1200">
        <v>450</v>
      </c>
      <c r="G1200" t="s">
        <v>2054</v>
      </c>
      <c r="H1200" t="s">
        <v>2069</v>
      </c>
      <c r="I1200" t="s">
        <v>2092</v>
      </c>
      <c r="K1200" t="s">
        <v>229</v>
      </c>
      <c r="L1200" t="s">
        <v>35</v>
      </c>
      <c r="M1200" t="s">
        <v>36</v>
      </c>
      <c r="N1200" s="8">
        <v>45716</v>
      </c>
      <c r="O1200" s="8">
        <v>45814</v>
      </c>
      <c r="P1200" s="8">
        <v>45814</v>
      </c>
      <c r="Q1200" t="s">
        <v>127</v>
      </c>
      <c r="R1200" t="s">
        <v>1335</v>
      </c>
      <c r="S1200" t="s">
        <v>2093</v>
      </c>
      <c r="T1200" t="s">
        <v>2093</v>
      </c>
      <c r="W1200" t="s">
        <v>460</v>
      </c>
      <c r="X1200" t="s">
        <v>448</v>
      </c>
      <c r="Y1200" t="s">
        <v>86</v>
      </c>
      <c r="Z1200" t="s">
        <v>86</v>
      </c>
      <c r="AC1200" t="s">
        <v>41</v>
      </c>
      <c r="AD1200" t="s">
        <v>42</v>
      </c>
    </row>
    <row r="1201" spans="3:30" x14ac:dyDescent="0.25">
      <c r="C1201" s="32" t="s">
        <v>43</v>
      </c>
      <c r="D1201" s="32" t="s">
        <v>543</v>
      </c>
      <c r="F1201">
        <v>450</v>
      </c>
      <c r="G1201" t="s">
        <v>2054</v>
      </c>
      <c r="H1201" t="s">
        <v>2069</v>
      </c>
      <c r="I1201" t="s">
        <v>2094</v>
      </c>
      <c r="K1201" t="s">
        <v>229</v>
      </c>
      <c r="L1201" t="s">
        <v>35</v>
      </c>
      <c r="M1201" t="s">
        <v>36</v>
      </c>
      <c r="N1201" s="8">
        <v>45716</v>
      </c>
      <c r="O1201" s="8">
        <v>45814</v>
      </c>
      <c r="P1201" s="8">
        <v>45814</v>
      </c>
      <c r="Q1201" t="s">
        <v>127</v>
      </c>
      <c r="R1201" t="s">
        <v>1335</v>
      </c>
      <c r="S1201" t="s">
        <v>2095</v>
      </c>
      <c r="T1201" t="s">
        <v>2096</v>
      </c>
      <c r="U1201" t="s">
        <v>39</v>
      </c>
      <c r="X1201" t="s">
        <v>448</v>
      </c>
      <c r="Y1201" t="s">
        <v>86</v>
      </c>
      <c r="Z1201" t="s">
        <v>86</v>
      </c>
      <c r="AC1201" t="s">
        <v>41</v>
      </c>
      <c r="AD1201" t="s">
        <v>42</v>
      </c>
    </row>
    <row r="1202" spans="3:30" x14ac:dyDescent="0.25">
      <c r="C1202" s="32" t="s">
        <v>43</v>
      </c>
      <c r="D1202" s="32" t="s">
        <v>543</v>
      </c>
      <c r="F1202">
        <v>450</v>
      </c>
      <c r="G1202" t="s">
        <v>2054</v>
      </c>
      <c r="H1202" t="s">
        <v>2069</v>
      </c>
      <c r="I1202" t="s">
        <v>2097</v>
      </c>
      <c r="K1202" t="s">
        <v>229</v>
      </c>
      <c r="L1202" t="s">
        <v>35</v>
      </c>
      <c r="M1202" t="s">
        <v>36</v>
      </c>
      <c r="N1202" s="8">
        <v>45716</v>
      </c>
      <c r="O1202" s="8">
        <v>45814</v>
      </c>
      <c r="P1202" s="8">
        <v>45814</v>
      </c>
      <c r="Q1202" t="s">
        <v>127</v>
      </c>
      <c r="R1202" t="s">
        <v>1335</v>
      </c>
      <c r="S1202" t="s">
        <v>2093</v>
      </c>
      <c r="T1202" t="s">
        <v>2098</v>
      </c>
      <c r="W1202" t="s">
        <v>460</v>
      </c>
      <c r="X1202" t="s">
        <v>448</v>
      </c>
      <c r="Y1202" t="s">
        <v>86</v>
      </c>
      <c r="Z1202" t="s">
        <v>86</v>
      </c>
      <c r="AC1202" t="s">
        <v>41</v>
      </c>
      <c r="AD1202" t="s">
        <v>42</v>
      </c>
    </row>
    <row r="1203" spans="3:30" x14ac:dyDescent="0.25">
      <c r="C1203" s="32" t="s">
        <v>43</v>
      </c>
      <c r="D1203" s="32" t="s">
        <v>543</v>
      </c>
      <c r="F1203">
        <v>450</v>
      </c>
      <c r="G1203" t="s">
        <v>2054</v>
      </c>
      <c r="H1203" t="s">
        <v>2069</v>
      </c>
      <c r="I1203" t="s">
        <v>2099</v>
      </c>
      <c r="K1203" t="s">
        <v>229</v>
      </c>
      <c r="L1203" t="s">
        <v>35</v>
      </c>
      <c r="M1203" t="s">
        <v>36</v>
      </c>
      <c r="N1203" s="8">
        <v>45716</v>
      </c>
      <c r="O1203" s="8">
        <v>45814</v>
      </c>
      <c r="P1203" s="8">
        <v>45814</v>
      </c>
      <c r="Q1203" t="s">
        <v>127</v>
      </c>
      <c r="R1203" t="s">
        <v>1335</v>
      </c>
      <c r="S1203" t="s">
        <v>2096</v>
      </c>
      <c r="T1203" t="s">
        <v>2096</v>
      </c>
      <c r="U1203" t="s">
        <v>39</v>
      </c>
      <c r="X1203" t="s">
        <v>448</v>
      </c>
      <c r="Y1203" t="s">
        <v>86</v>
      </c>
      <c r="Z1203" t="s">
        <v>86</v>
      </c>
      <c r="AC1203" t="s">
        <v>41</v>
      </c>
      <c r="AD1203" t="s">
        <v>42</v>
      </c>
    </row>
    <row r="1204" spans="3:30" x14ac:dyDescent="0.25">
      <c r="C1204" s="32" t="s">
        <v>43</v>
      </c>
      <c r="D1204" s="32" t="s">
        <v>543</v>
      </c>
      <c r="F1204">
        <v>450</v>
      </c>
      <c r="G1204" t="s">
        <v>2054</v>
      </c>
      <c r="H1204" t="s">
        <v>2069</v>
      </c>
      <c r="I1204" t="s">
        <v>2100</v>
      </c>
      <c r="K1204" t="s">
        <v>229</v>
      </c>
      <c r="L1204" t="s">
        <v>35</v>
      </c>
      <c r="M1204" t="s">
        <v>36</v>
      </c>
      <c r="N1204" s="8">
        <v>45716</v>
      </c>
      <c r="O1204" s="8">
        <v>45814</v>
      </c>
      <c r="P1204" s="8">
        <v>45814</v>
      </c>
      <c r="Q1204" t="s">
        <v>127</v>
      </c>
      <c r="R1204" t="s">
        <v>1335</v>
      </c>
      <c r="S1204" t="s">
        <v>2098</v>
      </c>
      <c r="T1204" t="s">
        <v>2101</v>
      </c>
      <c r="U1204" t="s">
        <v>39</v>
      </c>
      <c r="W1204" t="s">
        <v>460</v>
      </c>
      <c r="X1204" t="s">
        <v>448</v>
      </c>
      <c r="Y1204" t="s">
        <v>86</v>
      </c>
      <c r="Z1204" t="s">
        <v>86</v>
      </c>
      <c r="AC1204" t="s">
        <v>41</v>
      </c>
      <c r="AD1204" t="s">
        <v>42</v>
      </c>
    </row>
    <row r="1205" spans="3:30" x14ac:dyDescent="0.25">
      <c r="C1205" s="32" t="s">
        <v>43</v>
      </c>
      <c r="D1205" s="32" t="s">
        <v>543</v>
      </c>
      <c r="F1205">
        <v>450</v>
      </c>
      <c r="G1205" t="s">
        <v>2054</v>
      </c>
      <c r="H1205" t="s">
        <v>2069</v>
      </c>
      <c r="I1205" t="s">
        <v>2102</v>
      </c>
      <c r="K1205" t="s">
        <v>229</v>
      </c>
      <c r="L1205" t="s">
        <v>35</v>
      </c>
      <c r="M1205" t="s">
        <v>36</v>
      </c>
      <c r="N1205" s="8">
        <v>45716</v>
      </c>
      <c r="O1205" s="8">
        <v>45814</v>
      </c>
      <c r="P1205" s="8">
        <v>45814</v>
      </c>
      <c r="Q1205" t="s">
        <v>127</v>
      </c>
      <c r="R1205" t="s">
        <v>1335</v>
      </c>
      <c r="S1205" t="s">
        <v>2103</v>
      </c>
      <c r="T1205" t="s">
        <v>2103</v>
      </c>
      <c r="X1205" t="s">
        <v>448</v>
      </c>
      <c r="Y1205" t="s">
        <v>86</v>
      </c>
      <c r="Z1205" t="s">
        <v>86</v>
      </c>
      <c r="AC1205" t="s">
        <v>41</v>
      </c>
      <c r="AD1205" t="s">
        <v>42</v>
      </c>
    </row>
    <row r="1206" spans="3:30" x14ac:dyDescent="0.25">
      <c r="C1206" s="32" t="s">
        <v>43</v>
      </c>
      <c r="D1206" s="32" t="s">
        <v>543</v>
      </c>
      <c r="F1206">
        <v>450</v>
      </c>
      <c r="G1206" t="s">
        <v>2054</v>
      </c>
      <c r="H1206" t="s">
        <v>2069</v>
      </c>
      <c r="I1206" t="s">
        <v>2104</v>
      </c>
      <c r="K1206" t="s">
        <v>229</v>
      </c>
      <c r="L1206" t="s">
        <v>35</v>
      </c>
      <c r="M1206" t="s">
        <v>36</v>
      </c>
      <c r="N1206" s="8">
        <v>45716</v>
      </c>
      <c r="O1206" s="8">
        <v>45814</v>
      </c>
      <c r="P1206" s="8">
        <v>45814</v>
      </c>
      <c r="Q1206" t="s">
        <v>127</v>
      </c>
      <c r="R1206" t="s">
        <v>1335</v>
      </c>
      <c r="S1206" t="s">
        <v>2101</v>
      </c>
      <c r="T1206" t="s">
        <v>2101</v>
      </c>
      <c r="U1206" t="s">
        <v>39</v>
      </c>
      <c r="W1206" t="s">
        <v>460</v>
      </c>
      <c r="X1206" t="s">
        <v>448</v>
      </c>
      <c r="Y1206" t="s">
        <v>86</v>
      </c>
      <c r="Z1206" t="s">
        <v>86</v>
      </c>
      <c r="AC1206" t="s">
        <v>41</v>
      </c>
      <c r="AD1206" t="s">
        <v>42</v>
      </c>
    </row>
    <row r="1207" spans="3:30" x14ac:dyDescent="0.25">
      <c r="C1207" s="32" t="s">
        <v>43</v>
      </c>
      <c r="D1207" s="32" t="s">
        <v>543</v>
      </c>
      <c r="F1207">
        <v>450</v>
      </c>
      <c r="G1207" t="s">
        <v>2054</v>
      </c>
      <c r="H1207" t="s">
        <v>2069</v>
      </c>
      <c r="I1207" t="s">
        <v>2105</v>
      </c>
      <c r="K1207" t="s">
        <v>229</v>
      </c>
      <c r="L1207" t="s">
        <v>35</v>
      </c>
      <c r="M1207" t="s">
        <v>36</v>
      </c>
      <c r="N1207" s="8">
        <v>45716</v>
      </c>
      <c r="O1207" s="8">
        <v>45814</v>
      </c>
      <c r="P1207" s="8">
        <v>45814</v>
      </c>
      <c r="Q1207" t="s">
        <v>127</v>
      </c>
      <c r="R1207" t="s">
        <v>1335</v>
      </c>
      <c r="S1207" t="s">
        <v>2103</v>
      </c>
      <c r="T1207" t="s">
        <v>2103</v>
      </c>
      <c r="X1207" t="s">
        <v>448</v>
      </c>
      <c r="Y1207" t="s">
        <v>86</v>
      </c>
      <c r="Z1207" t="s">
        <v>86</v>
      </c>
      <c r="AC1207" t="s">
        <v>41</v>
      </c>
      <c r="AD1207" t="s">
        <v>42</v>
      </c>
    </row>
    <row r="1208" spans="3:30" x14ac:dyDescent="0.25">
      <c r="C1208" s="32" t="s">
        <v>43</v>
      </c>
      <c r="D1208" s="32" t="s">
        <v>543</v>
      </c>
      <c r="F1208">
        <v>450</v>
      </c>
      <c r="G1208" t="s">
        <v>2054</v>
      </c>
      <c r="H1208" t="s">
        <v>2069</v>
      </c>
      <c r="I1208" t="s">
        <v>2106</v>
      </c>
      <c r="K1208" t="s">
        <v>229</v>
      </c>
      <c r="L1208" t="s">
        <v>35</v>
      </c>
      <c r="M1208" t="s">
        <v>36</v>
      </c>
      <c r="N1208" s="8">
        <v>45716</v>
      </c>
      <c r="O1208" s="8">
        <v>45814</v>
      </c>
      <c r="P1208" s="8">
        <v>45814</v>
      </c>
      <c r="Q1208" t="s">
        <v>127</v>
      </c>
      <c r="R1208" t="s">
        <v>1335</v>
      </c>
      <c r="S1208" t="s">
        <v>2107</v>
      </c>
      <c r="T1208" t="s">
        <v>2108</v>
      </c>
      <c r="W1208" t="s">
        <v>460</v>
      </c>
      <c r="X1208" t="s">
        <v>448</v>
      </c>
      <c r="Y1208" t="s">
        <v>86</v>
      </c>
      <c r="Z1208" t="s">
        <v>86</v>
      </c>
      <c r="AC1208" t="s">
        <v>41</v>
      </c>
      <c r="AD1208" t="s">
        <v>42</v>
      </c>
    </row>
    <row r="1209" spans="3:30" x14ac:dyDescent="0.25">
      <c r="C1209" s="32" t="s">
        <v>43</v>
      </c>
      <c r="D1209" s="32" t="s">
        <v>543</v>
      </c>
      <c r="F1209">
        <v>450</v>
      </c>
      <c r="G1209" t="s">
        <v>2054</v>
      </c>
      <c r="H1209" t="s">
        <v>2069</v>
      </c>
      <c r="I1209" t="s">
        <v>2109</v>
      </c>
      <c r="K1209" t="s">
        <v>229</v>
      </c>
      <c r="L1209" t="s">
        <v>35</v>
      </c>
      <c r="M1209" t="s">
        <v>36</v>
      </c>
      <c r="N1209" s="8">
        <v>45716</v>
      </c>
      <c r="O1209" s="8">
        <v>45814</v>
      </c>
      <c r="P1209" s="8">
        <v>45814</v>
      </c>
      <c r="Q1209" t="s">
        <v>127</v>
      </c>
      <c r="R1209" t="s">
        <v>1335</v>
      </c>
      <c r="S1209" t="s">
        <v>2110</v>
      </c>
      <c r="T1209" t="s">
        <v>2110</v>
      </c>
      <c r="U1209" t="s">
        <v>39</v>
      </c>
      <c r="X1209" t="s">
        <v>448</v>
      </c>
      <c r="Y1209" t="s">
        <v>86</v>
      </c>
      <c r="Z1209" t="s">
        <v>86</v>
      </c>
      <c r="AC1209" t="s">
        <v>41</v>
      </c>
      <c r="AD1209" t="s">
        <v>42</v>
      </c>
    </row>
    <row r="1210" spans="3:30" x14ac:dyDescent="0.25">
      <c r="C1210" s="32" t="s">
        <v>43</v>
      </c>
      <c r="D1210" s="32" t="s">
        <v>543</v>
      </c>
      <c r="F1210">
        <v>450</v>
      </c>
      <c r="G1210" t="s">
        <v>2054</v>
      </c>
      <c r="H1210" t="s">
        <v>2069</v>
      </c>
      <c r="I1210" t="s">
        <v>2111</v>
      </c>
      <c r="K1210" t="s">
        <v>229</v>
      </c>
      <c r="L1210" t="s">
        <v>35</v>
      </c>
      <c r="M1210" t="s">
        <v>36</v>
      </c>
      <c r="N1210" s="8">
        <v>45716</v>
      </c>
      <c r="O1210" s="8">
        <v>45814</v>
      </c>
      <c r="P1210" s="8">
        <v>45814</v>
      </c>
      <c r="Q1210" t="s">
        <v>127</v>
      </c>
      <c r="R1210" t="s">
        <v>1335</v>
      </c>
      <c r="S1210" t="s">
        <v>2112</v>
      </c>
      <c r="T1210" t="s">
        <v>2113</v>
      </c>
      <c r="W1210" t="s">
        <v>460</v>
      </c>
      <c r="X1210" t="s">
        <v>448</v>
      </c>
      <c r="Y1210" t="s">
        <v>86</v>
      </c>
      <c r="Z1210" t="s">
        <v>86</v>
      </c>
      <c r="AC1210" t="s">
        <v>41</v>
      </c>
      <c r="AD1210" t="s">
        <v>42</v>
      </c>
    </row>
    <row r="1211" spans="3:30" x14ac:dyDescent="0.25">
      <c r="C1211" s="32" t="s">
        <v>43</v>
      </c>
      <c r="D1211" s="32" t="s">
        <v>543</v>
      </c>
      <c r="F1211">
        <v>450</v>
      </c>
      <c r="G1211" t="s">
        <v>2054</v>
      </c>
      <c r="H1211" t="s">
        <v>2069</v>
      </c>
      <c r="I1211" t="s">
        <v>2114</v>
      </c>
      <c r="K1211" t="s">
        <v>229</v>
      </c>
      <c r="L1211" t="s">
        <v>35</v>
      </c>
      <c r="M1211" t="s">
        <v>36</v>
      </c>
      <c r="N1211" s="8">
        <v>45716</v>
      </c>
      <c r="O1211" s="8">
        <v>45814</v>
      </c>
      <c r="P1211" s="8">
        <v>45814</v>
      </c>
      <c r="Q1211" t="s">
        <v>127</v>
      </c>
      <c r="R1211" t="s">
        <v>1335</v>
      </c>
      <c r="S1211" t="s">
        <v>2115</v>
      </c>
      <c r="T1211" t="s">
        <v>2115</v>
      </c>
      <c r="U1211" t="s">
        <v>39</v>
      </c>
      <c r="X1211" t="s">
        <v>448</v>
      </c>
      <c r="Y1211" t="s">
        <v>86</v>
      </c>
      <c r="Z1211" t="s">
        <v>86</v>
      </c>
      <c r="AC1211" t="s">
        <v>41</v>
      </c>
      <c r="AD1211" t="s">
        <v>42</v>
      </c>
    </row>
    <row r="1212" spans="3:30" x14ac:dyDescent="0.25">
      <c r="C1212" s="32" t="s">
        <v>43</v>
      </c>
      <c r="D1212" s="32" t="s">
        <v>543</v>
      </c>
      <c r="F1212">
        <v>450</v>
      </c>
      <c r="G1212" t="s">
        <v>2054</v>
      </c>
      <c r="H1212" t="s">
        <v>2069</v>
      </c>
      <c r="I1212" t="s">
        <v>2116</v>
      </c>
      <c r="K1212" t="s">
        <v>229</v>
      </c>
      <c r="L1212" t="s">
        <v>35</v>
      </c>
      <c r="M1212" t="s">
        <v>36</v>
      </c>
      <c r="N1212" s="8">
        <v>45716</v>
      </c>
      <c r="O1212" s="8">
        <v>45814</v>
      </c>
      <c r="P1212" s="8">
        <v>45814</v>
      </c>
      <c r="Q1212" t="s">
        <v>127</v>
      </c>
      <c r="R1212" t="s">
        <v>1335</v>
      </c>
      <c r="S1212" t="s">
        <v>2113</v>
      </c>
      <c r="T1212" t="s">
        <v>2113</v>
      </c>
      <c r="U1212" t="s">
        <v>39</v>
      </c>
      <c r="W1212" t="s">
        <v>460</v>
      </c>
      <c r="X1212" t="s">
        <v>448</v>
      </c>
      <c r="Y1212" t="s">
        <v>86</v>
      </c>
      <c r="Z1212" t="s">
        <v>86</v>
      </c>
      <c r="AC1212" t="s">
        <v>41</v>
      </c>
      <c r="AD1212" t="s">
        <v>42</v>
      </c>
    </row>
    <row r="1213" spans="3:30" x14ac:dyDescent="0.25">
      <c r="C1213" s="32" t="s">
        <v>43</v>
      </c>
      <c r="D1213" s="32" t="s">
        <v>543</v>
      </c>
      <c r="F1213">
        <v>450</v>
      </c>
      <c r="G1213" t="s">
        <v>2054</v>
      </c>
      <c r="H1213" t="s">
        <v>2069</v>
      </c>
      <c r="I1213" t="s">
        <v>2117</v>
      </c>
      <c r="K1213" t="s">
        <v>229</v>
      </c>
      <c r="L1213" t="s">
        <v>35</v>
      </c>
      <c r="M1213" t="s">
        <v>36</v>
      </c>
      <c r="N1213" s="8">
        <v>45716</v>
      </c>
      <c r="O1213" s="8">
        <v>45814</v>
      </c>
      <c r="P1213" s="8">
        <v>45814</v>
      </c>
      <c r="Q1213" t="s">
        <v>127</v>
      </c>
      <c r="R1213" t="s">
        <v>1335</v>
      </c>
      <c r="S1213" t="s">
        <v>2118</v>
      </c>
      <c r="T1213" t="s">
        <v>2118</v>
      </c>
      <c r="U1213" t="s">
        <v>39</v>
      </c>
      <c r="X1213" t="s">
        <v>448</v>
      </c>
      <c r="Y1213" t="s">
        <v>86</v>
      </c>
      <c r="Z1213" t="s">
        <v>86</v>
      </c>
      <c r="AC1213" t="s">
        <v>41</v>
      </c>
      <c r="AD1213" t="s">
        <v>42</v>
      </c>
    </row>
    <row r="1214" spans="3:30" x14ac:dyDescent="0.25">
      <c r="C1214" s="32" t="s">
        <v>43</v>
      </c>
      <c r="D1214" s="32" t="s">
        <v>543</v>
      </c>
      <c r="F1214">
        <v>450</v>
      </c>
      <c r="G1214" t="s">
        <v>2054</v>
      </c>
      <c r="H1214" t="s">
        <v>2069</v>
      </c>
      <c r="I1214" t="s">
        <v>2119</v>
      </c>
      <c r="K1214" t="s">
        <v>229</v>
      </c>
      <c r="L1214" t="s">
        <v>35</v>
      </c>
      <c r="M1214" t="s">
        <v>36</v>
      </c>
      <c r="N1214" s="8">
        <v>45716</v>
      </c>
      <c r="O1214" s="8">
        <v>45814</v>
      </c>
      <c r="P1214" s="8">
        <v>45814</v>
      </c>
      <c r="Q1214" t="s">
        <v>127</v>
      </c>
      <c r="R1214" t="s">
        <v>1335</v>
      </c>
      <c r="S1214" t="s">
        <v>2120</v>
      </c>
      <c r="T1214" t="s">
        <v>2120</v>
      </c>
      <c r="W1214" t="s">
        <v>460</v>
      </c>
      <c r="X1214" t="s">
        <v>448</v>
      </c>
      <c r="Y1214" t="s">
        <v>86</v>
      </c>
      <c r="Z1214" t="s">
        <v>86</v>
      </c>
      <c r="AC1214" t="s">
        <v>41</v>
      </c>
      <c r="AD1214" t="s">
        <v>42</v>
      </c>
    </row>
    <row r="1215" spans="3:30" x14ac:dyDescent="0.25">
      <c r="C1215" s="32" t="s">
        <v>43</v>
      </c>
      <c r="D1215" s="32" t="s">
        <v>543</v>
      </c>
      <c r="F1215">
        <v>450</v>
      </c>
      <c r="G1215" t="s">
        <v>2054</v>
      </c>
      <c r="H1215" t="s">
        <v>2069</v>
      </c>
      <c r="I1215" t="s">
        <v>2121</v>
      </c>
      <c r="K1215" t="s">
        <v>229</v>
      </c>
      <c r="L1215" t="s">
        <v>35</v>
      </c>
      <c r="M1215" t="s">
        <v>36</v>
      </c>
      <c r="N1215" s="8">
        <v>45716</v>
      </c>
      <c r="O1215" s="8">
        <v>45814</v>
      </c>
      <c r="P1215" s="8">
        <v>45814</v>
      </c>
      <c r="Q1215" t="s">
        <v>127</v>
      </c>
      <c r="R1215" t="s">
        <v>1335</v>
      </c>
      <c r="S1215" t="s">
        <v>2118</v>
      </c>
      <c r="T1215" t="s">
        <v>2122</v>
      </c>
      <c r="X1215" t="s">
        <v>448</v>
      </c>
      <c r="Y1215" t="s">
        <v>86</v>
      </c>
      <c r="Z1215" t="s">
        <v>86</v>
      </c>
      <c r="AC1215" t="s">
        <v>41</v>
      </c>
      <c r="AD1215" t="s">
        <v>42</v>
      </c>
    </row>
    <row r="1216" spans="3:30" x14ac:dyDescent="0.25">
      <c r="C1216" s="32" t="s">
        <v>43</v>
      </c>
      <c r="D1216" s="32" t="s">
        <v>543</v>
      </c>
      <c r="F1216">
        <v>450</v>
      </c>
      <c r="G1216" t="s">
        <v>2054</v>
      </c>
      <c r="H1216" t="s">
        <v>2069</v>
      </c>
      <c r="I1216" t="s">
        <v>2123</v>
      </c>
      <c r="K1216" t="s">
        <v>229</v>
      </c>
      <c r="L1216" t="s">
        <v>35</v>
      </c>
      <c r="M1216" t="s">
        <v>36</v>
      </c>
      <c r="N1216" s="8">
        <v>45716</v>
      </c>
      <c r="O1216" s="8">
        <v>45814</v>
      </c>
      <c r="P1216" s="8">
        <v>45814</v>
      </c>
      <c r="Q1216" t="s">
        <v>127</v>
      </c>
      <c r="R1216" t="s">
        <v>1335</v>
      </c>
      <c r="S1216" t="s">
        <v>2120</v>
      </c>
      <c r="T1216" t="s">
        <v>2124</v>
      </c>
      <c r="W1216" t="s">
        <v>460</v>
      </c>
      <c r="X1216" t="s">
        <v>448</v>
      </c>
      <c r="Y1216" t="s">
        <v>86</v>
      </c>
      <c r="Z1216" t="s">
        <v>86</v>
      </c>
      <c r="AC1216" t="s">
        <v>41</v>
      </c>
      <c r="AD1216" t="s">
        <v>42</v>
      </c>
    </row>
    <row r="1217" spans="3:30" x14ac:dyDescent="0.25">
      <c r="C1217" s="32" t="s">
        <v>43</v>
      </c>
      <c r="D1217" s="32" t="s">
        <v>543</v>
      </c>
      <c r="F1217">
        <v>450</v>
      </c>
      <c r="G1217" t="s">
        <v>2054</v>
      </c>
      <c r="H1217" t="s">
        <v>2069</v>
      </c>
      <c r="I1217" t="s">
        <v>2125</v>
      </c>
      <c r="K1217" t="s">
        <v>229</v>
      </c>
      <c r="L1217" t="s">
        <v>35</v>
      </c>
      <c r="M1217" t="s">
        <v>36</v>
      </c>
      <c r="N1217" s="8">
        <v>45716</v>
      </c>
      <c r="O1217" s="8">
        <v>45814</v>
      </c>
      <c r="P1217" s="8">
        <v>45814</v>
      </c>
      <c r="Q1217" t="s">
        <v>127</v>
      </c>
      <c r="R1217" t="s">
        <v>1335</v>
      </c>
      <c r="S1217" t="s">
        <v>2122</v>
      </c>
      <c r="T1217" t="s">
        <v>2126</v>
      </c>
      <c r="X1217" t="s">
        <v>448</v>
      </c>
      <c r="Y1217" t="s">
        <v>86</v>
      </c>
      <c r="Z1217" t="s">
        <v>86</v>
      </c>
      <c r="AC1217" t="s">
        <v>41</v>
      </c>
      <c r="AD1217" t="s">
        <v>42</v>
      </c>
    </row>
    <row r="1218" spans="3:30" x14ac:dyDescent="0.25">
      <c r="C1218" s="32" t="s">
        <v>43</v>
      </c>
      <c r="D1218" s="32" t="s">
        <v>543</v>
      </c>
      <c r="F1218">
        <v>450</v>
      </c>
      <c r="G1218" t="s">
        <v>2054</v>
      </c>
      <c r="H1218" t="s">
        <v>2069</v>
      </c>
      <c r="I1218" t="s">
        <v>2127</v>
      </c>
      <c r="K1218" t="s">
        <v>229</v>
      </c>
      <c r="L1218" t="s">
        <v>35</v>
      </c>
      <c r="M1218" t="s">
        <v>36</v>
      </c>
      <c r="N1218" s="8">
        <v>45716</v>
      </c>
      <c r="O1218" s="8">
        <v>45814</v>
      </c>
      <c r="P1218" s="8">
        <v>45814</v>
      </c>
      <c r="Q1218" t="s">
        <v>127</v>
      </c>
      <c r="R1218" t="s">
        <v>1335</v>
      </c>
      <c r="S1218" t="s">
        <v>2124</v>
      </c>
      <c r="T1218" t="s">
        <v>2124</v>
      </c>
      <c r="W1218" t="s">
        <v>460</v>
      </c>
      <c r="X1218" t="s">
        <v>448</v>
      </c>
      <c r="Y1218" t="s">
        <v>86</v>
      </c>
      <c r="Z1218" t="s">
        <v>86</v>
      </c>
      <c r="AC1218" t="s">
        <v>41</v>
      </c>
      <c r="AD1218" t="s">
        <v>42</v>
      </c>
    </row>
    <row r="1219" spans="3:30" x14ac:dyDescent="0.25">
      <c r="C1219" s="32" t="s">
        <v>43</v>
      </c>
      <c r="D1219" s="32" t="s">
        <v>543</v>
      </c>
      <c r="F1219">
        <v>450</v>
      </c>
      <c r="G1219" t="s">
        <v>2054</v>
      </c>
      <c r="H1219" t="s">
        <v>2069</v>
      </c>
      <c r="I1219" t="s">
        <v>2128</v>
      </c>
      <c r="K1219" t="s">
        <v>229</v>
      </c>
      <c r="L1219" t="s">
        <v>35</v>
      </c>
      <c r="M1219" t="s">
        <v>36</v>
      </c>
      <c r="N1219" s="8">
        <v>45716</v>
      </c>
      <c r="O1219" s="8">
        <v>45814</v>
      </c>
      <c r="P1219" s="8">
        <v>45814</v>
      </c>
      <c r="Q1219" t="s">
        <v>127</v>
      </c>
      <c r="R1219" t="s">
        <v>1335</v>
      </c>
      <c r="S1219" t="s">
        <v>2126</v>
      </c>
      <c r="T1219" t="s">
        <v>2126</v>
      </c>
      <c r="U1219" t="s">
        <v>39</v>
      </c>
      <c r="X1219" t="s">
        <v>448</v>
      </c>
      <c r="Y1219" t="s">
        <v>86</v>
      </c>
      <c r="Z1219" t="s">
        <v>86</v>
      </c>
      <c r="AC1219" t="s">
        <v>41</v>
      </c>
      <c r="AD1219" t="s">
        <v>42</v>
      </c>
    </row>
    <row r="1220" spans="3:30" x14ac:dyDescent="0.25">
      <c r="C1220" s="32" t="s">
        <v>43</v>
      </c>
      <c r="D1220" s="32" t="s">
        <v>543</v>
      </c>
      <c r="F1220">
        <v>450</v>
      </c>
      <c r="G1220" t="s">
        <v>2054</v>
      </c>
      <c r="H1220" t="s">
        <v>2069</v>
      </c>
      <c r="I1220" t="s">
        <v>2129</v>
      </c>
      <c r="K1220" t="s">
        <v>229</v>
      </c>
      <c r="L1220" t="s">
        <v>35</v>
      </c>
      <c r="M1220" t="s">
        <v>36</v>
      </c>
      <c r="N1220" s="8">
        <v>45716</v>
      </c>
      <c r="O1220" s="8">
        <v>45814</v>
      </c>
      <c r="P1220" s="8">
        <v>45814</v>
      </c>
      <c r="Q1220" t="s">
        <v>127</v>
      </c>
      <c r="R1220" t="s">
        <v>1335</v>
      </c>
      <c r="S1220" t="s">
        <v>2130</v>
      </c>
      <c r="T1220" t="s">
        <v>2130</v>
      </c>
      <c r="U1220" t="s">
        <v>39</v>
      </c>
      <c r="W1220" t="s">
        <v>460</v>
      </c>
      <c r="X1220" t="s">
        <v>448</v>
      </c>
      <c r="Y1220" t="s">
        <v>86</v>
      </c>
      <c r="Z1220" t="s">
        <v>86</v>
      </c>
      <c r="AC1220" t="s">
        <v>41</v>
      </c>
      <c r="AD1220" t="s">
        <v>42</v>
      </c>
    </row>
    <row r="1221" spans="3:30" x14ac:dyDescent="0.25">
      <c r="C1221" s="32" t="s">
        <v>43</v>
      </c>
      <c r="D1221" s="32" t="s">
        <v>543</v>
      </c>
      <c r="F1221">
        <v>450</v>
      </c>
      <c r="G1221" t="s">
        <v>2054</v>
      </c>
      <c r="H1221" t="s">
        <v>2069</v>
      </c>
      <c r="I1221" t="s">
        <v>2131</v>
      </c>
      <c r="K1221" t="s">
        <v>229</v>
      </c>
      <c r="L1221" t="s">
        <v>35</v>
      </c>
      <c r="M1221" t="s">
        <v>36</v>
      </c>
      <c r="N1221" s="8">
        <v>45716</v>
      </c>
      <c r="O1221" s="8">
        <v>45814</v>
      </c>
      <c r="P1221" s="8">
        <v>45814</v>
      </c>
      <c r="Q1221" t="s">
        <v>127</v>
      </c>
      <c r="R1221" t="s">
        <v>1335</v>
      </c>
      <c r="S1221" t="s">
        <v>2132</v>
      </c>
      <c r="T1221" t="s">
        <v>2133</v>
      </c>
      <c r="X1221" t="s">
        <v>448</v>
      </c>
      <c r="Y1221" t="s">
        <v>86</v>
      </c>
      <c r="Z1221" t="s">
        <v>86</v>
      </c>
      <c r="AC1221" t="s">
        <v>41</v>
      </c>
      <c r="AD1221" t="s">
        <v>42</v>
      </c>
    </row>
    <row r="1222" spans="3:30" x14ac:dyDescent="0.25">
      <c r="C1222" s="32" t="s">
        <v>43</v>
      </c>
      <c r="D1222" s="32" t="s">
        <v>543</v>
      </c>
      <c r="F1222">
        <v>450</v>
      </c>
      <c r="G1222" t="s">
        <v>2054</v>
      </c>
      <c r="H1222" t="s">
        <v>2069</v>
      </c>
      <c r="I1222" t="s">
        <v>2134</v>
      </c>
      <c r="K1222" t="s">
        <v>229</v>
      </c>
      <c r="L1222" t="s">
        <v>35</v>
      </c>
      <c r="M1222" t="s">
        <v>36</v>
      </c>
      <c r="N1222" s="8">
        <v>45716</v>
      </c>
      <c r="O1222" s="8">
        <v>45814</v>
      </c>
      <c r="P1222" s="8">
        <v>45814</v>
      </c>
      <c r="Q1222" t="s">
        <v>127</v>
      </c>
      <c r="R1222" t="s">
        <v>1335</v>
      </c>
      <c r="S1222" t="s">
        <v>2135</v>
      </c>
      <c r="T1222" t="s">
        <v>2135</v>
      </c>
      <c r="U1222" t="s">
        <v>39</v>
      </c>
      <c r="W1222" t="s">
        <v>460</v>
      </c>
      <c r="X1222" t="s">
        <v>448</v>
      </c>
      <c r="Y1222" t="s">
        <v>86</v>
      </c>
      <c r="Z1222" t="s">
        <v>86</v>
      </c>
      <c r="AC1222" t="s">
        <v>41</v>
      </c>
      <c r="AD1222" t="s">
        <v>42</v>
      </c>
    </row>
    <row r="1223" spans="3:30" x14ac:dyDescent="0.25">
      <c r="C1223" s="32" t="s">
        <v>43</v>
      </c>
      <c r="D1223" s="32" t="s">
        <v>543</v>
      </c>
      <c r="F1223">
        <v>450</v>
      </c>
      <c r="G1223" t="s">
        <v>2054</v>
      </c>
      <c r="H1223" t="s">
        <v>2069</v>
      </c>
      <c r="I1223" t="s">
        <v>2136</v>
      </c>
      <c r="K1223" t="s">
        <v>229</v>
      </c>
      <c r="L1223" t="s">
        <v>35</v>
      </c>
      <c r="M1223" t="s">
        <v>36</v>
      </c>
      <c r="N1223" s="8">
        <v>45716</v>
      </c>
      <c r="O1223" s="8">
        <v>45814</v>
      </c>
      <c r="P1223" s="8">
        <v>45814</v>
      </c>
      <c r="Q1223" t="s">
        <v>127</v>
      </c>
      <c r="R1223" t="s">
        <v>767</v>
      </c>
      <c r="S1223" t="s">
        <v>2133</v>
      </c>
      <c r="T1223" t="s">
        <v>2133</v>
      </c>
      <c r="X1223" t="s">
        <v>448</v>
      </c>
      <c r="Y1223" t="s">
        <v>86</v>
      </c>
      <c r="Z1223" t="s">
        <v>86</v>
      </c>
      <c r="AC1223" t="s">
        <v>41</v>
      </c>
      <c r="AD1223" t="s">
        <v>42</v>
      </c>
    </row>
    <row r="1224" spans="3:30" x14ac:dyDescent="0.25">
      <c r="C1224" s="32" t="s">
        <v>104</v>
      </c>
      <c r="D1224" s="32" t="s">
        <v>72</v>
      </c>
      <c r="E1224" s="32" t="s">
        <v>50</v>
      </c>
      <c r="F1224">
        <v>4308</v>
      </c>
      <c r="G1224" t="s">
        <v>2054</v>
      </c>
      <c r="H1224" t="s">
        <v>2137</v>
      </c>
      <c r="I1224" t="s">
        <v>2138</v>
      </c>
      <c r="J1224" t="s">
        <v>2139</v>
      </c>
      <c r="K1224" t="s">
        <v>229</v>
      </c>
      <c r="L1224" t="s">
        <v>35</v>
      </c>
      <c r="M1224" t="s">
        <v>36</v>
      </c>
      <c r="N1224" s="8">
        <v>45217</v>
      </c>
      <c r="O1224" s="8">
        <v>45834</v>
      </c>
      <c r="P1224" s="8">
        <v>45663</v>
      </c>
      <c r="Q1224" t="s">
        <v>37</v>
      </c>
      <c r="U1224" t="s">
        <v>2140</v>
      </c>
      <c r="W1224" t="s">
        <v>2141</v>
      </c>
      <c r="Y1224" t="s">
        <v>1313</v>
      </c>
      <c r="Z1224" t="s">
        <v>2000</v>
      </c>
      <c r="AA1224" t="s">
        <v>2000</v>
      </c>
      <c r="AC1224" t="s">
        <v>41</v>
      </c>
      <c r="AD1224" t="s">
        <v>231</v>
      </c>
    </row>
    <row r="1225" spans="3:30" x14ac:dyDescent="0.25">
      <c r="C1225" s="32" t="s">
        <v>104</v>
      </c>
      <c r="D1225" s="32" t="s">
        <v>543</v>
      </c>
      <c r="E1225" s="32" t="s">
        <v>2142</v>
      </c>
      <c r="F1225">
        <v>4550</v>
      </c>
      <c r="G1225" t="s">
        <v>2054</v>
      </c>
      <c r="H1225" t="s">
        <v>2143</v>
      </c>
      <c r="I1225" t="s">
        <v>2144</v>
      </c>
      <c r="K1225" t="s">
        <v>229</v>
      </c>
      <c r="L1225" t="s">
        <v>35</v>
      </c>
      <c r="M1225" t="s">
        <v>36</v>
      </c>
      <c r="N1225" s="8">
        <v>45387</v>
      </c>
      <c r="O1225" s="8">
        <v>45898</v>
      </c>
      <c r="P1225" s="8">
        <v>45898</v>
      </c>
      <c r="Q1225" t="s">
        <v>37</v>
      </c>
      <c r="U1225" t="s">
        <v>2145</v>
      </c>
      <c r="X1225" t="s">
        <v>384</v>
      </c>
      <c r="Y1225" t="s">
        <v>128</v>
      </c>
      <c r="Z1225" t="s">
        <v>128</v>
      </c>
      <c r="AC1225" t="s">
        <v>41</v>
      </c>
      <c r="AD1225" t="s">
        <v>42</v>
      </c>
    </row>
    <row r="1226" spans="3:30" x14ac:dyDescent="0.25">
      <c r="C1226" s="32" t="s">
        <v>104</v>
      </c>
      <c r="D1226" s="32" t="s">
        <v>543</v>
      </c>
      <c r="E1226" s="32" t="s">
        <v>2142</v>
      </c>
      <c r="F1226">
        <v>4550</v>
      </c>
      <c r="G1226" t="s">
        <v>2054</v>
      </c>
      <c r="H1226" t="s">
        <v>2143</v>
      </c>
      <c r="I1226" t="s">
        <v>2146</v>
      </c>
      <c r="K1226" t="s">
        <v>229</v>
      </c>
      <c r="L1226" t="s">
        <v>35</v>
      </c>
      <c r="M1226" t="s">
        <v>36</v>
      </c>
      <c r="N1226" s="8">
        <v>45387</v>
      </c>
      <c r="O1226" s="8">
        <v>45898</v>
      </c>
      <c r="P1226" s="8">
        <v>45898</v>
      </c>
      <c r="Q1226" t="s">
        <v>37</v>
      </c>
      <c r="R1226" t="s">
        <v>2147</v>
      </c>
      <c r="S1226" t="s">
        <v>2148</v>
      </c>
      <c r="T1226" t="s">
        <v>2149</v>
      </c>
      <c r="U1226" t="s">
        <v>2145</v>
      </c>
      <c r="W1226" t="s">
        <v>2150</v>
      </c>
      <c r="X1226" t="s">
        <v>384</v>
      </c>
      <c r="Y1226" t="s">
        <v>128</v>
      </c>
      <c r="Z1226" t="s">
        <v>128</v>
      </c>
      <c r="AC1226" t="s">
        <v>41</v>
      </c>
      <c r="AD1226" t="s">
        <v>42</v>
      </c>
    </row>
    <row r="1227" spans="3:30" x14ac:dyDescent="0.25">
      <c r="C1227" s="32" t="s">
        <v>43</v>
      </c>
      <c r="D1227" s="32" t="s">
        <v>105</v>
      </c>
      <c r="E1227" s="32" t="s">
        <v>50</v>
      </c>
      <c r="F1227">
        <v>0</v>
      </c>
      <c r="G1227" t="s">
        <v>2054</v>
      </c>
      <c r="H1227" t="s">
        <v>2151</v>
      </c>
      <c r="I1227" t="s">
        <v>2152</v>
      </c>
      <c r="K1227" t="s">
        <v>229</v>
      </c>
      <c r="L1227" t="s">
        <v>35</v>
      </c>
      <c r="M1227" t="s">
        <v>36</v>
      </c>
      <c r="N1227" s="8">
        <v>45639</v>
      </c>
      <c r="O1227" s="8">
        <v>45814</v>
      </c>
      <c r="P1227" s="8">
        <v>45814</v>
      </c>
      <c r="Q1227" t="s">
        <v>64</v>
      </c>
      <c r="X1227" t="s">
        <v>879</v>
      </c>
      <c r="Y1227" t="s">
        <v>86</v>
      </c>
      <c r="Z1227" t="s">
        <v>86</v>
      </c>
      <c r="AC1227" t="s">
        <v>64</v>
      </c>
      <c r="AD1227" t="s">
        <v>42</v>
      </c>
    </row>
    <row r="1228" spans="3:30" x14ac:dyDescent="0.25">
      <c r="C1228" s="32" t="s">
        <v>43</v>
      </c>
      <c r="D1228" s="32" t="s">
        <v>105</v>
      </c>
      <c r="E1228" s="32" t="s">
        <v>50</v>
      </c>
      <c r="F1228">
        <v>500</v>
      </c>
      <c r="G1228" t="s">
        <v>2054</v>
      </c>
      <c r="H1228" t="s">
        <v>2151</v>
      </c>
      <c r="I1228" t="s">
        <v>2153</v>
      </c>
      <c r="K1228" t="s">
        <v>229</v>
      </c>
      <c r="L1228" t="s">
        <v>35</v>
      </c>
      <c r="M1228" t="s">
        <v>36</v>
      </c>
      <c r="N1228" s="8">
        <v>45639</v>
      </c>
      <c r="O1228" s="8">
        <v>45814</v>
      </c>
      <c r="P1228" s="8">
        <v>45814</v>
      </c>
      <c r="Q1228" t="s">
        <v>37</v>
      </c>
      <c r="X1228" t="s">
        <v>887</v>
      </c>
      <c r="Y1228" t="s">
        <v>86</v>
      </c>
      <c r="Z1228" t="s">
        <v>86</v>
      </c>
      <c r="AC1228" t="s">
        <v>41</v>
      </c>
      <c r="AD1228" t="s">
        <v>42</v>
      </c>
    </row>
    <row r="1229" spans="3:30" x14ac:dyDescent="0.25">
      <c r="C1229" s="32" t="s">
        <v>43</v>
      </c>
      <c r="D1229" s="32" t="s">
        <v>105</v>
      </c>
      <c r="E1229" s="32" t="s">
        <v>50</v>
      </c>
      <c r="F1229">
        <v>0</v>
      </c>
      <c r="G1229" t="s">
        <v>2054</v>
      </c>
      <c r="H1229" t="s">
        <v>2151</v>
      </c>
      <c r="I1229" t="s">
        <v>2154</v>
      </c>
      <c r="K1229" t="s">
        <v>229</v>
      </c>
      <c r="L1229" t="s">
        <v>35</v>
      </c>
      <c r="M1229" t="s">
        <v>36</v>
      </c>
      <c r="N1229" s="8">
        <v>45639</v>
      </c>
      <c r="O1229" s="8">
        <v>45814</v>
      </c>
      <c r="P1229" s="8">
        <v>45814</v>
      </c>
      <c r="Q1229" t="s">
        <v>64</v>
      </c>
      <c r="R1229" t="s">
        <v>385</v>
      </c>
      <c r="S1229" t="s">
        <v>2155</v>
      </c>
      <c r="T1229" t="s">
        <v>2155</v>
      </c>
      <c r="W1229" t="s">
        <v>2156</v>
      </c>
      <c r="Y1229" t="s">
        <v>86</v>
      </c>
      <c r="Z1229" t="s">
        <v>86</v>
      </c>
      <c r="AC1229" t="s">
        <v>64</v>
      </c>
      <c r="AD1229" t="s">
        <v>42</v>
      </c>
    </row>
    <row r="1230" spans="3:30" x14ac:dyDescent="0.25">
      <c r="C1230" s="32" t="s">
        <v>318</v>
      </c>
      <c r="D1230" s="32" t="s">
        <v>318</v>
      </c>
      <c r="E1230" s="32" t="s">
        <v>318</v>
      </c>
      <c r="F1230">
        <v>2000</v>
      </c>
      <c r="G1230" t="s">
        <v>2054</v>
      </c>
      <c r="H1230" t="s">
        <v>2157</v>
      </c>
      <c r="I1230" t="s">
        <v>2158</v>
      </c>
      <c r="K1230" t="s">
        <v>229</v>
      </c>
      <c r="L1230" t="s">
        <v>35</v>
      </c>
      <c r="M1230" t="s">
        <v>36</v>
      </c>
      <c r="N1230" s="8">
        <v>45464</v>
      </c>
      <c r="O1230" s="8">
        <v>45870</v>
      </c>
      <c r="P1230" s="8">
        <v>45870</v>
      </c>
      <c r="Q1230" t="s">
        <v>37</v>
      </c>
      <c r="U1230" t="s">
        <v>2159</v>
      </c>
      <c r="X1230" t="s">
        <v>2160</v>
      </c>
      <c r="Y1230" t="s">
        <v>477</v>
      </c>
      <c r="Z1230" t="s">
        <v>477</v>
      </c>
      <c r="AB1230" t="s">
        <v>2161</v>
      </c>
      <c r="AC1230" t="s">
        <v>41</v>
      </c>
      <c r="AD1230" t="s">
        <v>42</v>
      </c>
    </row>
    <row r="1231" spans="3:30" x14ac:dyDescent="0.25">
      <c r="C1231" s="32" t="s">
        <v>71</v>
      </c>
      <c r="D1231" s="32" t="s">
        <v>543</v>
      </c>
      <c r="E1231" s="32" t="s">
        <v>2162</v>
      </c>
      <c r="F1231">
        <v>2000</v>
      </c>
      <c r="G1231" t="s">
        <v>2054</v>
      </c>
      <c r="H1231" t="s">
        <v>2157</v>
      </c>
      <c r="I1231" t="s">
        <v>2163</v>
      </c>
      <c r="K1231" t="s">
        <v>229</v>
      </c>
      <c r="L1231" t="s">
        <v>35</v>
      </c>
      <c r="M1231" t="s">
        <v>36</v>
      </c>
      <c r="N1231" s="8">
        <v>45464</v>
      </c>
      <c r="O1231" s="8">
        <v>45870</v>
      </c>
      <c r="P1231" s="8">
        <v>45870</v>
      </c>
      <c r="Q1231" t="s">
        <v>37</v>
      </c>
      <c r="U1231" t="s">
        <v>2159</v>
      </c>
      <c r="X1231" t="s">
        <v>2160</v>
      </c>
      <c r="Y1231" t="s">
        <v>477</v>
      </c>
      <c r="Z1231" t="s">
        <v>477</v>
      </c>
      <c r="AC1231" t="s">
        <v>41</v>
      </c>
      <c r="AD1231" t="s">
        <v>42</v>
      </c>
    </row>
    <row r="1232" spans="3:30" x14ac:dyDescent="0.25">
      <c r="C1232" s="32" t="s">
        <v>318</v>
      </c>
      <c r="D1232" s="32" t="s">
        <v>318</v>
      </c>
      <c r="E1232" s="32" t="s">
        <v>318</v>
      </c>
      <c r="F1232">
        <v>7100</v>
      </c>
      <c r="G1232" t="s">
        <v>2054</v>
      </c>
      <c r="H1232" t="s">
        <v>2157</v>
      </c>
      <c r="I1232" t="s">
        <v>2164</v>
      </c>
      <c r="K1232" t="s">
        <v>229</v>
      </c>
      <c r="L1232" t="s">
        <v>35</v>
      </c>
      <c r="M1232" t="s">
        <v>36</v>
      </c>
      <c r="N1232" s="8">
        <v>45464</v>
      </c>
      <c r="O1232" s="8">
        <v>45870</v>
      </c>
      <c r="P1232" s="8">
        <v>45870</v>
      </c>
      <c r="Q1232" t="s">
        <v>127</v>
      </c>
      <c r="R1232" t="s">
        <v>2165</v>
      </c>
      <c r="S1232" t="s">
        <v>2166</v>
      </c>
      <c r="T1232" t="s">
        <v>2166</v>
      </c>
      <c r="U1232" t="s">
        <v>2159</v>
      </c>
      <c r="X1232" t="s">
        <v>2160</v>
      </c>
      <c r="Y1232" t="s">
        <v>477</v>
      </c>
      <c r="Z1232" t="s">
        <v>477</v>
      </c>
      <c r="AB1232" t="s">
        <v>2161</v>
      </c>
      <c r="AC1232" t="s">
        <v>41</v>
      </c>
      <c r="AD1232" t="s">
        <v>42</v>
      </c>
    </row>
    <row r="1233" spans="3:30" x14ac:dyDescent="0.25">
      <c r="C1233" s="32" t="s">
        <v>71</v>
      </c>
      <c r="D1233" s="32" t="s">
        <v>543</v>
      </c>
      <c r="E1233" s="32" t="s">
        <v>2162</v>
      </c>
      <c r="F1233">
        <v>7100</v>
      </c>
      <c r="G1233" t="s">
        <v>2054</v>
      </c>
      <c r="H1233" t="s">
        <v>2157</v>
      </c>
      <c r="I1233" t="s">
        <v>2167</v>
      </c>
      <c r="K1233" t="s">
        <v>229</v>
      </c>
      <c r="L1233" t="s">
        <v>35</v>
      </c>
      <c r="M1233" t="s">
        <v>36</v>
      </c>
      <c r="N1233" s="8">
        <v>45464</v>
      </c>
      <c r="O1233" s="8">
        <v>45870</v>
      </c>
      <c r="P1233" s="8">
        <v>45870</v>
      </c>
      <c r="Q1233" t="s">
        <v>127</v>
      </c>
      <c r="R1233" t="s">
        <v>2165</v>
      </c>
      <c r="S1233" t="s">
        <v>2168</v>
      </c>
      <c r="T1233" t="s">
        <v>2168</v>
      </c>
      <c r="U1233" t="s">
        <v>2159</v>
      </c>
      <c r="X1233" t="s">
        <v>2160</v>
      </c>
      <c r="Y1233" t="s">
        <v>477</v>
      </c>
      <c r="Z1233" t="s">
        <v>477</v>
      </c>
      <c r="AC1233" t="s">
        <v>41</v>
      </c>
      <c r="AD1233" t="s">
        <v>42</v>
      </c>
    </row>
    <row r="1234" spans="3:30" x14ac:dyDescent="0.25">
      <c r="C1234" s="32" t="s">
        <v>104</v>
      </c>
      <c r="D1234" s="32" t="s">
        <v>543</v>
      </c>
      <c r="E1234" s="32" t="s">
        <v>2142</v>
      </c>
      <c r="F1234">
        <v>4550</v>
      </c>
      <c r="G1234" t="s">
        <v>2054</v>
      </c>
      <c r="H1234" t="s">
        <v>2169</v>
      </c>
      <c r="I1234" t="s">
        <v>2170</v>
      </c>
      <c r="K1234" t="s">
        <v>229</v>
      </c>
      <c r="L1234" t="s">
        <v>35</v>
      </c>
      <c r="M1234" t="s">
        <v>36</v>
      </c>
      <c r="N1234" s="8">
        <v>45597</v>
      </c>
      <c r="O1234" s="8">
        <v>45931</v>
      </c>
      <c r="P1234" s="8">
        <v>45931</v>
      </c>
      <c r="Q1234" t="s">
        <v>37</v>
      </c>
      <c r="U1234" t="s">
        <v>111</v>
      </c>
      <c r="Y1234" t="s">
        <v>541</v>
      </c>
      <c r="Z1234" t="s">
        <v>541</v>
      </c>
      <c r="AC1234" t="s">
        <v>41</v>
      </c>
      <c r="AD1234" t="s">
        <v>42</v>
      </c>
    </row>
    <row r="1235" spans="3:30" x14ac:dyDescent="0.25">
      <c r="C1235" s="32" t="s">
        <v>104</v>
      </c>
      <c r="D1235" s="32" t="s">
        <v>543</v>
      </c>
      <c r="E1235" s="32" t="s">
        <v>2142</v>
      </c>
      <c r="F1235">
        <v>4550</v>
      </c>
      <c r="G1235" t="s">
        <v>2054</v>
      </c>
      <c r="H1235" t="s">
        <v>2169</v>
      </c>
      <c r="I1235" t="s">
        <v>2171</v>
      </c>
      <c r="K1235" t="s">
        <v>229</v>
      </c>
      <c r="L1235" t="s">
        <v>35</v>
      </c>
      <c r="M1235" t="s">
        <v>36</v>
      </c>
      <c r="N1235" s="8">
        <v>45597</v>
      </c>
      <c r="O1235" s="8">
        <v>45931</v>
      </c>
      <c r="P1235" s="8">
        <v>45931</v>
      </c>
      <c r="Q1235" t="s">
        <v>37</v>
      </c>
      <c r="U1235" t="s">
        <v>111</v>
      </c>
      <c r="Y1235" t="s">
        <v>541</v>
      </c>
      <c r="Z1235" t="s">
        <v>541</v>
      </c>
      <c r="AC1235" t="s">
        <v>41</v>
      </c>
      <c r="AD1235" t="s">
        <v>42</v>
      </c>
    </row>
    <row r="1236" spans="3:30" x14ac:dyDescent="0.25">
      <c r="C1236" s="32" t="s">
        <v>104</v>
      </c>
      <c r="D1236" s="32" t="s">
        <v>543</v>
      </c>
      <c r="E1236" s="32" t="s">
        <v>2142</v>
      </c>
      <c r="F1236">
        <v>4550</v>
      </c>
      <c r="G1236" t="s">
        <v>2054</v>
      </c>
      <c r="H1236" t="s">
        <v>2169</v>
      </c>
      <c r="I1236" t="s">
        <v>2172</v>
      </c>
      <c r="K1236" t="s">
        <v>229</v>
      </c>
      <c r="L1236" t="s">
        <v>35</v>
      </c>
      <c r="M1236" t="s">
        <v>36</v>
      </c>
      <c r="N1236" s="8">
        <v>45597</v>
      </c>
      <c r="O1236" s="8">
        <v>45931</v>
      </c>
      <c r="P1236" s="8">
        <v>45931</v>
      </c>
      <c r="Q1236" t="s">
        <v>127</v>
      </c>
      <c r="R1236" t="s">
        <v>2173</v>
      </c>
      <c r="S1236" t="s">
        <v>2174</v>
      </c>
      <c r="T1236" t="s">
        <v>2175</v>
      </c>
      <c r="U1236" t="s">
        <v>111</v>
      </c>
      <c r="Y1236" t="s">
        <v>541</v>
      </c>
      <c r="Z1236" t="s">
        <v>541</v>
      </c>
      <c r="AC1236" t="s">
        <v>41</v>
      </c>
      <c r="AD1236" t="s">
        <v>42</v>
      </c>
    </row>
    <row r="1237" spans="3:30" x14ac:dyDescent="0.25">
      <c r="C1237" s="32" t="s">
        <v>104</v>
      </c>
      <c r="D1237" s="32" t="s">
        <v>543</v>
      </c>
      <c r="E1237" s="32" t="s">
        <v>2142</v>
      </c>
      <c r="F1237">
        <v>4550</v>
      </c>
      <c r="G1237" t="s">
        <v>2054</v>
      </c>
      <c r="H1237" t="s">
        <v>2169</v>
      </c>
      <c r="I1237" t="s">
        <v>2176</v>
      </c>
      <c r="K1237" t="s">
        <v>229</v>
      </c>
      <c r="L1237" t="s">
        <v>35</v>
      </c>
      <c r="M1237" t="s">
        <v>36</v>
      </c>
      <c r="N1237" s="8">
        <v>45597</v>
      </c>
      <c r="O1237" s="8">
        <v>45931</v>
      </c>
      <c r="P1237" s="8">
        <v>45931</v>
      </c>
      <c r="Q1237" t="s">
        <v>127</v>
      </c>
      <c r="R1237" t="s">
        <v>2173</v>
      </c>
      <c r="S1237" t="s">
        <v>2174</v>
      </c>
      <c r="T1237" t="s">
        <v>2177</v>
      </c>
      <c r="U1237" t="s">
        <v>111</v>
      </c>
      <c r="Y1237" t="s">
        <v>541</v>
      </c>
      <c r="Z1237" t="s">
        <v>541</v>
      </c>
      <c r="AC1237" t="s">
        <v>41</v>
      </c>
      <c r="AD1237" t="s">
        <v>42</v>
      </c>
    </row>
    <row r="1238" spans="3:30" x14ac:dyDescent="0.25">
      <c r="C1238" s="32" t="s">
        <v>318</v>
      </c>
      <c r="D1238" s="32" t="s">
        <v>318</v>
      </c>
      <c r="E1238" s="32" t="s">
        <v>50</v>
      </c>
      <c r="F1238">
        <v>2047</v>
      </c>
      <c r="G1238" t="s">
        <v>2178</v>
      </c>
      <c r="H1238" t="s">
        <v>2179</v>
      </c>
      <c r="I1238" t="s">
        <v>2180</v>
      </c>
      <c r="J1238" t="s">
        <v>2181</v>
      </c>
      <c r="K1238" t="s">
        <v>267</v>
      </c>
      <c r="L1238" t="s">
        <v>35</v>
      </c>
      <c r="M1238" t="s">
        <v>276</v>
      </c>
      <c r="N1238" s="8">
        <v>45755</v>
      </c>
      <c r="O1238" s="8">
        <v>45842</v>
      </c>
      <c r="P1238" s="8"/>
      <c r="Q1238" t="s">
        <v>127</v>
      </c>
      <c r="W1238" t="s">
        <v>91</v>
      </c>
      <c r="Z1238" t="s">
        <v>112</v>
      </c>
      <c r="AA1238" t="s">
        <v>112</v>
      </c>
      <c r="AC1238" t="s">
        <v>41</v>
      </c>
      <c r="AD1238" t="s">
        <v>231</v>
      </c>
    </row>
    <row r="1239" spans="3:30" x14ac:dyDescent="0.25">
      <c r="C1239" s="32" t="s">
        <v>632</v>
      </c>
      <c r="D1239" s="32" t="s">
        <v>632</v>
      </c>
      <c r="E1239" s="32" t="s">
        <v>632</v>
      </c>
      <c r="F1239">
        <v>329.5</v>
      </c>
      <c r="G1239" t="s">
        <v>2182</v>
      </c>
      <c r="H1239" t="s">
        <v>2183</v>
      </c>
      <c r="I1239" t="s">
        <v>2184</v>
      </c>
      <c r="K1239" t="s">
        <v>340</v>
      </c>
      <c r="L1239" t="s">
        <v>35</v>
      </c>
      <c r="M1239" t="s">
        <v>36</v>
      </c>
      <c r="N1239" s="8">
        <v>45709</v>
      </c>
      <c r="O1239" s="8"/>
      <c r="P1239" s="8"/>
      <c r="Q1239" t="s">
        <v>37</v>
      </c>
      <c r="R1239" t="s">
        <v>767</v>
      </c>
      <c r="W1239" t="s">
        <v>399</v>
      </c>
      <c r="X1239" t="s">
        <v>505</v>
      </c>
      <c r="AC1239" t="s">
        <v>41</v>
      </c>
      <c r="AD1239" t="s">
        <v>42</v>
      </c>
    </row>
    <row r="1240" spans="3:30" x14ac:dyDescent="0.25">
      <c r="C1240" s="32" t="s">
        <v>632</v>
      </c>
      <c r="D1240" s="32" t="s">
        <v>632</v>
      </c>
      <c r="E1240" s="32" t="s">
        <v>632</v>
      </c>
      <c r="F1240">
        <v>329.5</v>
      </c>
      <c r="G1240" t="s">
        <v>2182</v>
      </c>
      <c r="H1240" t="s">
        <v>2183</v>
      </c>
      <c r="I1240" t="s">
        <v>2185</v>
      </c>
      <c r="K1240" t="s">
        <v>340</v>
      </c>
      <c r="L1240" t="s">
        <v>35</v>
      </c>
      <c r="M1240" t="s">
        <v>36</v>
      </c>
      <c r="N1240" s="8">
        <v>45709</v>
      </c>
      <c r="O1240" s="8"/>
      <c r="P1240" s="8"/>
      <c r="Q1240" t="s">
        <v>47</v>
      </c>
      <c r="W1240" t="s">
        <v>399</v>
      </c>
      <c r="X1240" t="s">
        <v>505</v>
      </c>
      <c r="AC1240" t="s">
        <v>41</v>
      </c>
      <c r="AD1240" t="s">
        <v>42</v>
      </c>
    </row>
    <row r="1241" spans="3:30" x14ac:dyDescent="0.25">
      <c r="C1241" s="32" t="s">
        <v>198</v>
      </c>
      <c r="D1241" s="32" t="s">
        <v>105</v>
      </c>
      <c r="E1241" s="32" t="s">
        <v>2186</v>
      </c>
      <c r="F1241">
        <v>1800</v>
      </c>
      <c r="G1241" t="s">
        <v>2187</v>
      </c>
      <c r="H1241" t="s">
        <v>2188</v>
      </c>
      <c r="I1241" t="s">
        <v>2189</v>
      </c>
      <c r="K1241" t="s">
        <v>194</v>
      </c>
      <c r="L1241" t="s">
        <v>35</v>
      </c>
      <c r="M1241" t="s">
        <v>36</v>
      </c>
      <c r="N1241" s="8">
        <v>45791</v>
      </c>
      <c r="O1241" s="8"/>
      <c r="P1241" s="8"/>
      <c r="Q1241" t="s">
        <v>127</v>
      </c>
      <c r="R1241" t="s">
        <v>549</v>
      </c>
      <c r="W1241" t="s">
        <v>1008</v>
      </c>
      <c r="AC1241" t="s">
        <v>41</v>
      </c>
      <c r="AD1241" t="s">
        <v>42</v>
      </c>
    </row>
    <row r="1242" spans="3:30" x14ac:dyDescent="0.25">
      <c r="C1242" s="32" t="s">
        <v>795</v>
      </c>
      <c r="D1242" s="32" t="s">
        <v>105</v>
      </c>
      <c r="E1242" s="32" t="s">
        <v>50</v>
      </c>
      <c r="F1242">
        <v>700</v>
      </c>
      <c r="G1242" t="s">
        <v>2190</v>
      </c>
      <c r="H1242" t="s">
        <v>2191</v>
      </c>
      <c r="I1242" t="s">
        <v>2192</v>
      </c>
      <c r="K1242" t="s">
        <v>204</v>
      </c>
      <c r="L1242" t="s">
        <v>35</v>
      </c>
      <c r="M1242" t="s">
        <v>36</v>
      </c>
      <c r="N1242" s="8">
        <v>45751</v>
      </c>
      <c r="O1242" s="8">
        <v>45996</v>
      </c>
      <c r="P1242" s="8">
        <v>45996</v>
      </c>
      <c r="Q1242" t="s">
        <v>37</v>
      </c>
      <c r="R1242" t="s">
        <v>59</v>
      </c>
      <c r="S1242" t="s">
        <v>2193</v>
      </c>
      <c r="U1242" t="s">
        <v>2194</v>
      </c>
      <c r="W1242" t="s">
        <v>2195</v>
      </c>
      <c r="Y1242" t="s">
        <v>2196</v>
      </c>
      <c r="Z1242" t="s">
        <v>2196</v>
      </c>
      <c r="AC1242" t="s">
        <v>41</v>
      </c>
      <c r="AD1242" t="s">
        <v>42</v>
      </c>
    </row>
    <row r="1243" spans="3:30" x14ac:dyDescent="0.25">
      <c r="C1243" s="32" t="s">
        <v>28</v>
      </c>
      <c r="D1243" s="32" t="s">
        <v>105</v>
      </c>
      <c r="E1243" s="32" t="s">
        <v>50</v>
      </c>
      <c r="F1243">
        <v>700</v>
      </c>
      <c r="G1243" t="s">
        <v>2190</v>
      </c>
      <c r="H1243" t="s">
        <v>2191</v>
      </c>
      <c r="I1243" t="s">
        <v>2197</v>
      </c>
      <c r="K1243" t="s">
        <v>204</v>
      </c>
      <c r="L1243" t="s">
        <v>35</v>
      </c>
      <c r="M1243" t="s">
        <v>36</v>
      </c>
      <c r="N1243" s="8">
        <v>45751</v>
      </c>
      <c r="O1243" s="8">
        <v>45933</v>
      </c>
      <c r="P1243" s="8">
        <v>45933</v>
      </c>
      <c r="Q1243" t="s">
        <v>37</v>
      </c>
      <c r="R1243" t="s">
        <v>549</v>
      </c>
      <c r="W1243" t="s">
        <v>197</v>
      </c>
      <c r="Y1243" t="s">
        <v>197</v>
      </c>
      <c r="Z1243" t="s">
        <v>197</v>
      </c>
      <c r="AC1243" t="s">
        <v>41</v>
      </c>
      <c r="AD1243" t="s">
        <v>42</v>
      </c>
    </row>
    <row r="1244" spans="3:30" x14ac:dyDescent="0.25">
      <c r="C1244" s="32" t="s">
        <v>28</v>
      </c>
      <c r="D1244" s="32" t="s">
        <v>105</v>
      </c>
      <c r="E1244" s="32" t="s">
        <v>50</v>
      </c>
      <c r="F1244">
        <v>700</v>
      </c>
      <c r="G1244" t="s">
        <v>2190</v>
      </c>
      <c r="H1244" t="s">
        <v>2191</v>
      </c>
      <c r="I1244" t="s">
        <v>2198</v>
      </c>
      <c r="K1244" t="s">
        <v>204</v>
      </c>
      <c r="L1244" t="s">
        <v>35</v>
      </c>
      <c r="M1244" t="s">
        <v>36</v>
      </c>
      <c r="N1244" s="8">
        <v>45751</v>
      </c>
      <c r="O1244" s="8">
        <v>45961</v>
      </c>
      <c r="P1244" s="8">
        <v>45961</v>
      </c>
      <c r="Q1244" t="s">
        <v>47</v>
      </c>
      <c r="R1244" t="s">
        <v>549</v>
      </c>
      <c r="W1244" t="s">
        <v>1057</v>
      </c>
      <c r="Y1244" t="s">
        <v>1057</v>
      </c>
      <c r="Z1244" t="s">
        <v>1057</v>
      </c>
      <c r="AC1244" t="s">
        <v>41</v>
      </c>
      <c r="AD1244" t="s">
        <v>42</v>
      </c>
    </row>
    <row r="1245" spans="3:30" x14ac:dyDescent="0.25">
      <c r="C1245" s="32" t="s">
        <v>43</v>
      </c>
      <c r="D1245" s="32" t="s">
        <v>44</v>
      </c>
      <c r="E1245" s="32" t="s">
        <v>50</v>
      </c>
      <c r="F1245">
        <v>700</v>
      </c>
      <c r="G1245" t="s">
        <v>2190</v>
      </c>
      <c r="H1245" t="s">
        <v>2191</v>
      </c>
      <c r="I1245" t="s">
        <v>2199</v>
      </c>
      <c r="K1245" t="s">
        <v>204</v>
      </c>
      <c r="L1245" t="s">
        <v>35</v>
      </c>
      <c r="M1245" t="s">
        <v>36</v>
      </c>
      <c r="N1245" s="8">
        <v>45751</v>
      </c>
      <c r="O1245" s="8">
        <v>45821</v>
      </c>
      <c r="P1245" s="8">
        <v>45821</v>
      </c>
      <c r="Q1245" t="s">
        <v>37</v>
      </c>
      <c r="R1245" t="s">
        <v>2200</v>
      </c>
      <c r="S1245" t="s">
        <v>2201</v>
      </c>
      <c r="T1245" t="s">
        <v>2202</v>
      </c>
      <c r="U1245" t="s">
        <v>86</v>
      </c>
      <c r="W1245" t="s">
        <v>40</v>
      </c>
      <c r="X1245" t="s">
        <v>488</v>
      </c>
      <c r="Y1245" t="s">
        <v>87</v>
      </c>
      <c r="Z1245" t="s">
        <v>87</v>
      </c>
      <c r="AC1245" t="s">
        <v>41</v>
      </c>
      <c r="AD1245" t="s">
        <v>42</v>
      </c>
    </row>
    <row r="1246" spans="3:30" x14ac:dyDescent="0.25">
      <c r="C1246" s="32" t="s">
        <v>795</v>
      </c>
      <c r="D1246" s="32" t="s">
        <v>105</v>
      </c>
      <c r="E1246" s="32" t="s">
        <v>50</v>
      </c>
      <c r="F1246">
        <v>700</v>
      </c>
      <c r="G1246" t="s">
        <v>2190</v>
      </c>
      <c r="H1246" t="s">
        <v>2191</v>
      </c>
      <c r="I1246" t="s">
        <v>2203</v>
      </c>
      <c r="K1246" t="s">
        <v>204</v>
      </c>
      <c r="L1246" t="s">
        <v>35</v>
      </c>
      <c r="M1246" t="s">
        <v>36</v>
      </c>
      <c r="N1246" s="8">
        <v>45751</v>
      </c>
      <c r="O1246" s="8">
        <v>45996</v>
      </c>
      <c r="P1246" s="8">
        <v>45996</v>
      </c>
      <c r="Q1246" t="s">
        <v>37</v>
      </c>
      <c r="R1246" t="s">
        <v>549</v>
      </c>
      <c r="S1246" t="s">
        <v>2204</v>
      </c>
      <c r="U1246" t="s">
        <v>2194</v>
      </c>
      <c r="W1246" t="s">
        <v>2196</v>
      </c>
      <c r="Y1246" t="s">
        <v>2196</v>
      </c>
      <c r="Z1246" t="s">
        <v>2196</v>
      </c>
      <c r="AC1246" t="s">
        <v>41</v>
      </c>
      <c r="AD1246" t="s">
        <v>42</v>
      </c>
    </row>
    <row r="1247" spans="3:30" x14ac:dyDescent="0.25">
      <c r="C1247" s="32" t="s">
        <v>43</v>
      </c>
      <c r="D1247" s="32" t="s">
        <v>105</v>
      </c>
      <c r="E1247" s="32" t="s">
        <v>50</v>
      </c>
      <c r="F1247">
        <v>700</v>
      </c>
      <c r="G1247" t="s">
        <v>2190</v>
      </c>
      <c r="H1247" t="s">
        <v>2191</v>
      </c>
      <c r="I1247" t="s">
        <v>2205</v>
      </c>
      <c r="K1247" t="s">
        <v>204</v>
      </c>
      <c r="L1247" t="s">
        <v>35</v>
      </c>
      <c r="M1247" t="s">
        <v>36</v>
      </c>
      <c r="N1247" s="8">
        <v>45751</v>
      </c>
      <c r="O1247" s="8">
        <v>45821</v>
      </c>
      <c r="P1247" s="8">
        <v>45821</v>
      </c>
      <c r="Q1247" t="s">
        <v>127</v>
      </c>
      <c r="R1247" t="s">
        <v>2200</v>
      </c>
      <c r="S1247" t="s">
        <v>2206</v>
      </c>
      <c r="T1247" t="s">
        <v>2207</v>
      </c>
      <c r="U1247" t="s">
        <v>87</v>
      </c>
      <c r="W1247" t="s">
        <v>40</v>
      </c>
      <c r="Y1247" t="s">
        <v>87</v>
      </c>
      <c r="Z1247" t="s">
        <v>87</v>
      </c>
      <c r="AC1247" t="s">
        <v>41</v>
      </c>
      <c r="AD1247" t="s">
        <v>42</v>
      </c>
    </row>
    <row r="1248" spans="3:30" x14ac:dyDescent="0.25">
      <c r="C1248" s="32" t="s">
        <v>795</v>
      </c>
      <c r="D1248" s="32" t="s">
        <v>79</v>
      </c>
      <c r="E1248" s="32" t="s">
        <v>50</v>
      </c>
      <c r="F1248">
        <v>700</v>
      </c>
      <c r="G1248" t="s">
        <v>2190</v>
      </c>
      <c r="H1248" t="s">
        <v>2191</v>
      </c>
      <c r="I1248" t="s">
        <v>2208</v>
      </c>
      <c r="K1248" t="s">
        <v>204</v>
      </c>
      <c r="L1248" t="s">
        <v>35</v>
      </c>
      <c r="M1248" t="s">
        <v>36</v>
      </c>
      <c r="N1248" s="8">
        <v>45751</v>
      </c>
      <c r="O1248" s="8">
        <v>45926</v>
      </c>
      <c r="P1248" s="8">
        <v>45926</v>
      </c>
      <c r="Q1248" t="s">
        <v>47</v>
      </c>
      <c r="U1248" t="s">
        <v>1130</v>
      </c>
      <c r="W1248" t="s">
        <v>1130</v>
      </c>
      <c r="Y1248" t="s">
        <v>2209</v>
      </c>
      <c r="Z1248" t="s">
        <v>2209</v>
      </c>
      <c r="AC1248" t="s">
        <v>41</v>
      </c>
      <c r="AD1248" t="s">
        <v>42</v>
      </c>
    </row>
    <row r="1249" spans="3:30" x14ac:dyDescent="0.25">
      <c r="C1249" s="32" t="s">
        <v>28</v>
      </c>
      <c r="D1249" s="32" t="s">
        <v>105</v>
      </c>
      <c r="E1249" s="32" t="s">
        <v>50</v>
      </c>
      <c r="F1249">
        <v>700</v>
      </c>
      <c r="G1249" t="s">
        <v>2190</v>
      </c>
      <c r="H1249" t="s">
        <v>2191</v>
      </c>
      <c r="I1249" t="s">
        <v>2210</v>
      </c>
      <c r="K1249" t="s">
        <v>204</v>
      </c>
      <c r="L1249" t="s">
        <v>35</v>
      </c>
      <c r="M1249" t="s">
        <v>36</v>
      </c>
      <c r="N1249" s="8">
        <v>45751</v>
      </c>
      <c r="O1249" s="8">
        <v>45961</v>
      </c>
      <c r="P1249" s="8">
        <v>45961</v>
      </c>
      <c r="Q1249" t="s">
        <v>127</v>
      </c>
      <c r="R1249" t="s">
        <v>488</v>
      </c>
      <c r="W1249" t="s">
        <v>1057</v>
      </c>
      <c r="Y1249" t="s">
        <v>1057</v>
      </c>
      <c r="Z1249" t="s">
        <v>1057</v>
      </c>
      <c r="AC1249" t="s">
        <v>41</v>
      </c>
      <c r="AD1249" t="s">
        <v>42</v>
      </c>
    </row>
    <row r="1250" spans="3:30" x14ac:dyDescent="0.25">
      <c r="C1250" s="32" t="s">
        <v>28</v>
      </c>
      <c r="D1250" s="32" t="s">
        <v>79</v>
      </c>
      <c r="E1250" s="32" t="s">
        <v>50</v>
      </c>
      <c r="F1250">
        <v>700</v>
      </c>
      <c r="G1250" t="s">
        <v>2190</v>
      </c>
      <c r="H1250" t="s">
        <v>2191</v>
      </c>
      <c r="I1250" t="s">
        <v>2211</v>
      </c>
      <c r="K1250" t="s">
        <v>204</v>
      </c>
      <c r="L1250" t="s">
        <v>35</v>
      </c>
      <c r="M1250" t="s">
        <v>36</v>
      </c>
      <c r="N1250" s="8">
        <v>45751</v>
      </c>
      <c r="O1250" s="8">
        <v>45926</v>
      </c>
      <c r="P1250" s="8">
        <v>45926</v>
      </c>
      <c r="Q1250" t="s">
        <v>47</v>
      </c>
      <c r="R1250" t="s">
        <v>549</v>
      </c>
      <c r="U1250" t="s">
        <v>2209</v>
      </c>
      <c r="W1250" t="s">
        <v>2209</v>
      </c>
      <c r="Y1250" t="s">
        <v>2209</v>
      </c>
      <c r="Z1250" t="s">
        <v>2209</v>
      </c>
      <c r="AC1250" t="s">
        <v>41</v>
      </c>
      <c r="AD1250" t="s">
        <v>42</v>
      </c>
    </row>
    <row r="1251" spans="3:30" x14ac:dyDescent="0.25">
      <c r="C1251" s="32" t="s">
        <v>28</v>
      </c>
      <c r="D1251" s="32" t="s">
        <v>105</v>
      </c>
      <c r="E1251" s="32" t="s">
        <v>50</v>
      </c>
      <c r="F1251">
        <v>700</v>
      </c>
      <c r="G1251" t="s">
        <v>2190</v>
      </c>
      <c r="H1251" t="s">
        <v>2191</v>
      </c>
      <c r="I1251" t="s">
        <v>2212</v>
      </c>
      <c r="K1251" t="s">
        <v>204</v>
      </c>
      <c r="L1251" t="s">
        <v>35</v>
      </c>
      <c r="M1251" t="s">
        <v>36</v>
      </c>
      <c r="N1251" s="8">
        <v>45751</v>
      </c>
      <c r="O1251" s="8">
        <v>45989</v>
      </c>
      <c r="P1251" s="8">
        <v>45989</v>
      </c>
      <c r="Q1251" t="s">
        <v>37</v>
      </c>
      <c r="R1251" t="s">
        <v>549</v>
      </c>
      <c r="W1251" t="s">
        <v>2194</v>
      </c>
      <c r="Y1251" t="s">
        <v>2194</v>
      </c>
      <c r="Z1251" t="s">
        <v>2194</v>
      </c>
      <c r="AC1251" t="s">
        <v>41</v>
      </c>
      <c r="AD1251" t="s">
        <v>42</v>
      </c>
    </row>
    <row r="1252" spans="3:30" x14ac:dyDescent="0.25">
      <c r="C1252" s="32" t="s">
        <v>28</v>
      </c>
      <c r="D1252" s="32" t="s">
        <v>105</v>
      </c>
      <c r="E1252" s="32" t="s">
        <v>50</v>
      </c>
      <c r="F1252">
        <v>700</v>
      </c>
      <c r="G1252" t="s">
        <v>2190</v>
      </c>
      <c r="H1252" t="s">
        <v>2191</v>
      </c>
      <c r="I1252" t="s">
        <v>2213</v>
      </c>
      <c r="K1252" t="s">
        <v>204</v>
      </c>
      <c r="L1252" t="s">
        <v>35</v>
      </c>
      <c r="M1252" t="s">
        <v>36</v>
      </c>
      <c r="N1252" s="8">
        <v>45751</v>
      </c>
      <c r="O1252" s="8">
        <v>45989</v>
      </c>
      <c r="P1252" s="8">
        <v>45989</v>
      </c>
      <c r="Q1252" t="s">
        <v>37</v>
      </c>
      <c r="R1252" t="s">
        <v>549</v>
      </c>
      <c r="W1252" t="s">
        <v>2194</v>
      </c>
      <c r="Y1252" t="s">
        <v>2194</v>
      </c>
      <c r="Z1252" t="s">
        <v>2194</v>
      </c>
      <c r="AC1252" t="s">
        <v>41</v>
      </c>
      <c r="AD1252" t="s">
        <v>42</v>
      </c>
    </row>
    <row r="1253" spans="3:30" x14ac:dyDescent="0.25">
      <c r="C1253" s="32" t="s">
        <v>28</v>
      </c>
      <c r="D1253" s="32" t="s">
        <v>105</v>
      </c>
      <c r="E1253" s="32" t="s">
        <v>50</v>
      </c>
      <c r="F1253">
        <v>700</v>
      </c>
      <c r="G1253" t="s">
        <v>2190</v>
      </c>
      <c r="H1253" t="s">
        <v>2191</v>
      </c>
      <c r="I1253" t="s">
        <v>2214</v>
      </c>
      <c r="K1253" t="s">
        <v>204</v>
      </c>
      <c r="L1253" t="s">
        <v>35</v>
      </c>
      <c r="M1253" t="s">
        <v>36</v>
      </c>
      <c r="N1253" s="8">
        <v>45751</v>
      </c>
      <c r="O1253" s="8">
        <v>45996</v>
      </c>
      <c r="P1253" s="8">
        <v>45996</v>
      </c>
      <c r="Q1253" t="s">
        <v>47</v>
      </c>
      <c r="U1253" t="s">
        <v>2194</v>
      </c>
      <c r="Y1253" t="s">
        <v>2196</v>
      </c>
      <c r="Z1253" t="s">
        <v>2196</v>
      </c>
      <c r="AC1253" t="s">
        <v>41</v>
      </c>
      <c r="AD1253" t="s">
        <v>42</v>
      </c>
    </row>
    <row r="1254" spans="3:30" x14ac:dyDescent="0.25">
      <c r="C1254" s="32" t="s">
        <v>28</v>
      </c>
      <c r="D1254" s="32" t="s">
        <v>105</v>
      </c>
      <c r="E1254" s="32" t="s">
        <v>50</v>
      </c>
      <c r="F1254">
        <v>700</v>
      </c>
      <c r="G1254" t="s">
        <v>2190</v>
      </c>
      <c r="H1254" t="s">
        <v>2191</v>
      </c>
      <c r="I1254" t="s">
        <v>2215</v>
      </c>
      <c r="K1254" t="s">
        <v>204</v>
      </c>
      <c r="L1254" t="s">
        <v>35</v>
      </c>
      <c r="M1254" t="s">
        <v>36</v>
      </c>
      <c r="N1254" s="8">
        <v>45751</v>
      </c>
      <c r="O1254" s="8">
        <v>45933</v>
      </c>
      <c r="P1254" s="8">
        <v>45933</v>
      </c>
      <c r="Q1254" t="s">
        <v>47</v>
      </c>
      <c r="Y1254" t="s">
        <v>197</v>
      </c>
      <c r="Z1254" t="s">
        <v>197</v>
      </c>
      <c r="AC1254" t="s">
        <v>41</v>
      </c>
      <c r="AD1254" t="s">
        <v>42</v>
      </c>
    </row>
    <row r="1255" spans="3:30" x14ac:dyDescent="0.25">
      <c r="C1255" s="32" t="s">
        <v>28</v>
      </c>
      <c r="D1255" s="32" t="s">
        <v>79</v>
      </c>
      <c r="E1255" s="32" t="s">
        <v>50</v>
      </c>
      <c r="F1255">
        <v>700</v>
      </c>
      <c r="G1255" t="s">
        <v>2190</v>
      </c>
      <c r="H1255" t="s">
        <v>2191</v>
      </c>
      <c r="I1255" t="s">
        <v>2216</v>
      </c>
      <c r="K1255" t="s">
        <v>204</v>
      </c>
      <c r="L1255" t="s">
        <v>35</v>
      </c>
      <c r="M1255" t="s">
        <v>36</v>
      </c>
      <c r="N1255" s="8">
        <v>45751</v>
      </c>
      <c r="O1255" s="8">
        <v>45961</v>
      </c>
      <c r="P1255" s="8">
        <v>45961</v>
      </c>
      <c r="Q1255" t="s">
        <v>47</v>
      </c>
      <c r="Y1255" t="s">
        <v>1057</v>
      </c>
      <c r="Z1255" t="s">
        <v>1057</v>
      </c>
      <c r="AC1255" t="s">
        <v>41</v>
      </c>
      <c r="AD1255" t="s">
        <v>42</v>
      </c>
    </row>
    <row r="1256" spans="3:30" x14ac:dyDescent="0.25">
      <c r="C1256" s="32" t="s">
        <v>795</v>
      </c>
      <c r="D1256" s="32" t="s">
        <v>105</v>
      </c>
      <c r="E1256" s="32" t="s">
        <v>50</v>
      </c>
      <c r="F1256">
        <v>700</v>
      </c>
      <c r="G1256" t="s">
        <v>2190</v>
      </c>
      <c r="H1256" t="s">
        <v>2191</v>
      </c>
      <c r="I1256" t="s">
        <v>2217</v>
      </c>
      <c r="K1256" t="s">
        <v>204</v>
      </c>
      <c r="L1256" t="s">
        <v>35</v>
      </c>
      <c r="M1256" t="s">
        <v>36</v>
      </c>
      <c r="N1256" s="8">
        <v>45751</v>
      </c>
      <c r="O1256" s="8">
        <v>45821</v>
      </c>
      <c r="P1256" s="8">
        <v>45821</v>
      </c>
      <c r="Q1256" t="s">
        <v>47</v>
      </c>
      <c r="U1256" t="s">
        <v>86</v>
      </c>
      <c r="X1256" t="s">
        <v>488</v>
      </c>
      <c r="Y1256" t="s">
        <v>87</v>
      </c>
      <c r="Z1256" t="s">
        <v>87</v>
      </c>
      <c r="AC1256" t="s">
        <v>41</v>
      </c>
      <c r="AD1256" t="s">
        <v>42</v>
      </c>
    </row>
    <row r="1257" spans="3:30" x14ac:dyDescent="0.25">
      <c r="C1257" s="32" t="s">
        <v>28</v>
      </c>
      <c r="D1257" s="32" t="s">
        <v>105</v>
      </c>
      <c r="E1257" s="32" t="s">
        <v>50</v>
      </c>
      <c r="F1257">
        <v>700</v>
      </c>
      <c r="G1257" t="s">
        <v>2190</v>
      </c>
      <c r="H1257" t="s">
        <v>2191</v>
      </c>
      <c r="I1257" t="s">
        <v>2218</v>
      </c>
      <c r="K1257" t="s">
        <v>204</v>
      </c>
      <c r="L1257" t="s">
        <v>35</v>
      </c>
      <c r="M1257" t="s">
        <v>36</v>
      </c>
      <c r="N1257" s="8">
        <v>45751</v>
      </c>
      <c r="O1257" s="8">
        <v>45996</v>
      </c>
      <c r="P1257" s="8">
        <v>45996</v>
      </c>
      <c r="Q1257" t="s">
        <v>47</v>
      </c>
      <c r="R1257" t="s">
        <v>549</v>
      </c>
      <c r="U1257" t="s">
        <v>2194</v>
      </c>
      <c r="W1257" t="s">
        <v>2196</v>
      </c>
      <c r="Y1257" t="s">
        <v>2196</v>
      </c>
      <c r="Z1257" t="s">
        <v>2196</v>
      </c>
      <c r="AC1257" t="s">
        <v>41</v>
      </c>
      <c r="AD1257" t="s">
        <v>42</v>
      </c>
    </row>
    <row r="1258" spans="3:30" x14ac:dyDescent="0.25">
      <c r="C1258" s="32" t="s">
        <v>28</v>
      </c>
      <c r="D1258" s="32" t="s">
        <v>105</v>
      </c>
      <c r="E1258" s="32" t="s">
        <v>50</v>
      </c>
      <c r="F1258">
        <v>700</v>
      </c>
      <c r="G1258" t="s">
        <v>2190</v>
      </c>
      <c r="H1258" t="s">
        <v>2191</v>
      </c>
      <c r="I1258" t="s">
        <v>2219</v>
      </c>
      <c r="K1258" t="s">
        <v>204</v>
      </c>
      <c r="L1258" t="s">
        <v>35</v>
      </c>
      <c r="M1258" t="s">
        <v>36</v>
      </c>
      <c r="N1258" s="8">
        <v>45751</v>
      </c>
      <c r="O1258" s="8">
        <v>45821</v>
      </c>
      <c r="P1258" s="8">
        <v>45821</v>
      </c>
      <c r="Q1258" t="s">
        <v>47</v>
      </c>
      <c r="R1258" t="s">
        <v>549</v>
      </c>
      <c r="U1258" t="s">
        <v>87</v>
      </c>
      <c r="Y1258" t="s">
        <v>87</v>
      </c>
      <c r="Z1258" t="s">
        <v>87</v>
      </c>
      <c r="AC1258" t="s">
        <v>41</v>
      </c>
      <c r="AD1258" t="s">
        <v>42</v>
      </c>
    </row>
    <row r="1259" spans="3:30" x14ac:dyDescent="0.25">
      <c r="C1259" s="32" t="s">
        <v>28</v>
      </c>
      <c r="D1259" s="32" t="s">
        <v>105</v>
      </c>
      <c r="E1259" s="32" t="s">
        <v>50</v>
      </c>
      <c r="F1259">
        <v>700</v>
      </c>
      <c r="G1259" t="s">
        <v>2190</v>
      </c>
      <c r="H1259" t="s">
        <v>2191</v>
      </c>
      <c r="I1259" t="s">
        <v>2220</v>
      </c>
      <c r="K1259" t="s">
        <v>204</v>
      </c>
      <c r="L1259" t="s">
        <v>35</v>
      </c>
      <c r="M1259" t="s">
        <v>36</v>
      </c>
      <c r="N1259" s="8">
        <v>45751</v>
      </c>
      <c r="O1259" s="8">
        <v>45926</v>
      </c>
      <c r="P1259" s="8">
        <v>45926</v>
      </c>
      <c r="Q1259" t="s">
        <v>47</v>
      </c>
      <c r="R1259" t="s">
        <v>549</v>
      </c>
      <c r="U1259" t="s">
        <v>1130</v>
      </c>
      <c r="Y1259" t="s">
        <v>2209</v>
      </c>
      <c r="Z1259" t="s">
        <v>2209</v>
      </c>
      <c r="AC1259" t="s">
        <v>41</v>
      </c>
      <c r="AD1259" t="s">
        <v>42</v>
      </c>
    </row>
    <row r="1260" spans="3:30" x14ac:dyDescent="0.25">
      <c r="C1260" s="32" t="s">
        <v>28</v>
      </c>
      <c r="D1260" s="32" t="s">
        <v>105</v>
      </c>
      <c r="E1260" s="32" t="s">
        <v>50</v>
      </c>
      <c r="F1260">
        <v>700</v>
      </c>
      <c r="G1260" t="s">
        <v>2190</v>
      </c>
      <c r="H1260" t="s">
        <v>2191</v>
      </c>
      <c r="I1260" t="s">
        <v>2221</v>
      </c>
      <c r="K1260" t="s">
        <v>204</v>
      </c>
      <c r="L1260" t="s">
        <v>35</v>
      </c>
      <c r="M1260" t="s">
        <v>36</v>
      </c>
      <c r="N1260" s="8">
        <v>45751</v>
      </c>
      <c r="O1260" s="8">
        <v>45961</v>
      </c>
      <c r="P1260" s="8">
        <v>45961</v>
      </c>
      <c r="Q1260" t="s">
        <v>47</v>
      </c>
      <c r="W1260" t="s">
        <v>1057</v>
      </c>
      <c r="Y1260" t="s">
        <v>1057</v>
      </c>
      <c r="Z1260" t="s">
        <v>1057</v>
      </c>
      <c r="AC1260" t="s">
        <v>41</v>
      </c>
      <c r="AD1260" t="s">
        <v>42</v>
      </c>
    </row>
    <row r="1261" spans="3:30" x14ac:dyDescent="0.25">
      <c r="C1261" s="32" t="s">
        <v>28</v>
      </c>
      <c r="D1261" s="32" t="s">
        <v>79</v>
      </c>
      <c r="E1261" s="32" t="s">
        <v>50</v>
      </c>
      <c r="F1261">
        <v>700</v>
      </c>
      <c r="G1261" t="s">
        <v>2190</v>
      </c>
      <c r="H1261" t="s">
        <v>2191</v>
      </c>
      <c r="I1261" t="s">
        <v>2222</v>
      </c>
      <c r="K1261" t="s">
        <v>204</v>
      </c>
      <c r="L1261" t="s">
        <v>35</v>
      </c>
      <c r="M1261" t="s">
        <v>36</v>
      </c>
      <c r="N1261" s="8">
        <v>45751</v>
      </c>
      <c r="O1261" s="8">
        <v>45926</v>
      </c>
      <c r="P1261" s="8">
        <v>45926</v>
      </c>
      <c r="Q1261" t="s">
        <v>47</v>
      </c>
      <c r="R1261" t="s">
        <v>549</v>
      </c>
      <c r="U1261" t="s">
        <v>2209</v>
      </c>
      <c r="Y1261" t="s">
        <v>2209</v>
      </c>
      <c r="Z1261" t="s">
        <v>2209</v>
      </c>
      <c r="AC1261" t="s">
        <v>41</v>
      </c>
      <c r="AD1261" t="s">
        <v>42</v>
      </c>
    </row>
    <row r="1262" spans="3:30" x14ac:dyDescent="0.25">
      <c r="C1262" s="32" t="s">
        <v>28</v>
      </c>
      <c r="D1262" s="32" t="s">
        <v>105</v>
      </c>
      <c r="E1262" s="32" t="s">
        <v>50</v>
      </c>
      <c r="F1262">
        <v>700</v>
      </c>
      <c r="G1262" t="s">
        <v>2190</v>
      </c>
      <c r="H1262" t="s">
        <v>2191</v>
      </c>
      <c r="I1262" t="s">
        <v>2223</v>
      </c>
      <c r="K1262" t="s">
        <v>204</v>
      </c>
      <c r="L1262" t="s">
        <v>35</v>
      </c>
      <c r="M1262" t="s">
        <v>36</v>
      </c>
      <c r="N1262" s="8">
        <v>45751</v>
      </c>
      <c r="O1262" s="8">
        <v>45989</v>
      </c>
      <c r="P1262" s="8">
        <v>45989</v>
      </c>
      <c r="Q1262" t="s">
        <v>47</v>
      </c>
      <c r="Y1262" t="s">
        <v>2194</v>
      </c>
      <c r="Z1262" t="s">
        <v>2194</v>
      </c>
      <c r="AC1262" t="s">
        <v>41</v>
      </c>
      <c r="AD1262" t="s">
        <v>42</v>
      </c>
    </row>
    <row r="1263" spans="3:30" x14ac:dyDescent="0.25">
      <c r="C1263" s="32" t="s">
        <v>28</v>
      </c>
      <c r="D1263" s="32" t="s">
        <v>105</v>
      </c>
      <c r="E1263" s="32" t="s">
        <v>50</v>
      </c>
      <c r="F1263">
        <v>700</v>
      </c>
      <c r="G1263" t="s">
        <v>2190</v>
      </c>
      <c r="H1263" t="s">
        <v>2191</v>
      </c>
      <c r="I1263" t="s">
        <v>2224</v>
      </c>
      <c r="K1263" t="s">
        <v>204</v>
      </c>
      <c r="L1263" t="s">
        <v>35</v>
      </c>
      <c r="M1263" t="s">
        <v>36</v>
      </c>
      <c r="N1263" s="8">
        <v>45751</v>
      </c>
      <c r="O1263" s="8">
        <v>45989</v>
      </c>
      <c r="P1263" s="8">
        <v>45989</v>
      </c>
      <c r="Q1263" t="s">
        <v>47</v>
      </c>
      <c r="Y1263" t="s">
        <v>2194</v>
      </c>
      <c r="Z1263" t="s">
        <v>2194</v>
      </c>
      <c r="AC1263" t="s">
        <v>41</v>
      </c>
      <c r="AD1263" t="s">
        <v>42</v>
      </c>
    </row>
    <row r="1264" spans="3:30" x14ac:dyDescent="0.25">
      <c r="C1264" s="32" t="s">
        <v>198</v>
      </c>
      <c r="D1264" s="32" t="s">
        <v>232</v>
      </c>
      <c r="E1264" s="32" t="s">
        <v>1192</v>
      </c>
      <c r="F1264">
        <v>-1091.3833333333309</v>
      </c>
      <c r="G1264" t="s">
        <v>2225</v>
      </c>
      <c r="H1264" t="s">
        <v>2226</v>
      </c>
      <c r="I1264" t="s">
        <v>2227</v>
      </c>
      <c r="J1264" t="s">
        <v>2228</v>
      </c>
      <c r="K1264" t="s">
        <v>427</v>
      </c>
      <c r="L1264" t="s">
        <v>55</v>
      </c>
      <c r="M1264" t="s">
        <v>36</v>
      </c>
      <c r="N1264" s="8">
        <v>45761</v>
      </c>
      <c r="O1264" s="8">
        <v>45838</v>
      </c>
      <c r="P1264" s="8"/>
      <c r="Q1264" t="s">
        <v>64</v>
      </c>
      <c r="W1264" t="s">
        <v>1342</v>
      </c>
      <c r="Z1264" t="s">
        <v>391</v>
      </c>
      <c r="AA1264" t="s">
        <v>391</v>
      </c>
      <c r="AC1264" t="s">
        <v>64</v>
      </c>
      <c r="AD1264" t="s">
        <v>231</v>
      </c>
    </row>
    <row r="1265" spans="3:30" x14ac:dyDescent="0.25">
      <c r="C1265" s="32" t="s">
        <v>198</v>
      </c>
      <c r="D1265" s="32" t="s">
        <v>232</v>
      </c>
      <c r="E1265" s="32" t="s">
        <v>1192</v>
      </c>
      <c r="F1265">
        <v>4750</v>
      </c>
      <c r="G1265" t="s">
        <v>2229</v>
      </c>
      <c r="H1265" t="s">
        <v>2230</v>
      </c>
      <c r="I1265" t="s">
        <v>2231</v>
      </c>
      <c r="K1265" t="s">
        <v>427</v>
      </c>
      <c r="L1265" t="s">
        <v>55</v>
      </c>
      <c r="M1265" t="s">
        <v>36</v>
      </c>
      <c r="N1265" s="8">
        <v>45313</v>
      </c>
      <c r="O1265" s="8">
        <v>45838</v>
      </c>
      <c r="P1265" s="8">
        <v>45838</v>
      </c>
      <c r="Q1265" t="s">
        <v>127</v>
      </c>
      <c r="R1265" t="s">
        <v>1473</v>
      </c>
      <c r="S1265" t="s">
        <v>2232</v>
      </c>
      <c r="T1265" t="s">
        <v>2233</v>
      </c>
      <c r="W1265" t="s">
        <v>747</v>
      </c>
      <c r="X1265" t="s">
        <v>2234</v>
      </c>
      <c r="Y1265" t="s">
        <v>391</v>
      </c>
      <c r="Z1265" t="s">
        <v>391</v>
      </c>
      <c r="AC1265" t="s">
        <v>41</v>
      </c>
      <c r="AD1265" t="s">
        <v>42</v>
      </c>
    </row>
    <row r="1266" spans="3:30" x14ac:dyDescent="0.25">
      <c r="F1266">
        <v>29500</v>
      </c>
      <c r="G1266" t="s">
        <v>2235</v>
      </c>
      <c r="H1266" t="s">
        <v>2236</v>
      </c>
      <c r="I1266" t="s">
        <v>2237</v>
      </c>
      <c r="J1266" t="s">
        <v>2238</v>
      </c>
      <c r="K1266" t="s">
        <v>427</v>
      </c>
      <c r="L1266" t="s">
        <v>55</v>
      </c>
      <c r="M1266" t="s">
        <v>36</v>
      </c>
      <c r="N1266" s="8">
        <v>44607</v>
      </c>
      <c r="O1266" s="8">
        <v>45891</v>
      </c>
      <c r="P1266" s="8"/>
      <c r="Q1266" t="s">
        <v>127</v>
      </c>
      <c r="W1266" t="s">
        <v>2239</v>
      </c>
      <c r="Z1266" t="s">
        <v>754</v>
      </c>
      <c r="AA1266" t="s">
        <v>754</v>
      </c>
      <c r="AC1266" t="s">
        <v>41</v>
      </c>
      <c r="AD1266" t="s">
        <v>231</v>
      </c>
    </row>
    <row r="1267" spans="3:30" x14ac:dyDescent="0.25">
      <c r="F1267">
        <v>29500</v>
      </c>
      <c r="G1267" t="s">
        <v>2235</v>
      </c>
      <c r="H1267" t="s">
        <v>2236</v>
      </c>
      <c r="I1267" t="s">
        <v>2240</v>
      </c>
      <c r="J1267" t="s">
        <v>2241</v>
      </c>
      <c r="K1267" t="s">
        <v>427</v>
      </c>
      <c r="L1267" t="s">
        <v>55</v>
      </c>
      <c r="M1267" t="s">
        <v>36</v>
      </c>
      <c r="N1267" s="8">
        <v>44607</v>
      </c>
      <c r="O1267" s="8">
        <v>45821</v>
      </c>
      <c r="P1267" s="8"/>
      <c r="Q1267" t="s">
        <v>127</v>
      </c>
      <c r="W1267" t="s">
        <v>2239</v>
      </c>
      <c r="Z1267" t="s">
        <v>87</v>
      </c>
      <c r="AA1267" t="s">
        <v>87</v>
      </c>
      <c r="AC1267" t="s">
        <v>41</v>
      </c>
      <c r="AD1267" t="s">
        <v>231</v>
      </c>
    </row>
    <row r="1268" spans="3:30" x14ac:dyDescent="0.25">
      <c r="C1268" s="32" t="s">
        <v>198</v>
      </c>
      <c r="D1268" s="32" t="s">
        <v>232</v>
      </c>
      <c r="E1268" s="32" t="s">
        <v>1192</v>
      </c>
      <c r="F1268">
        <v>8490</v>
      </c>
      <c r="G1268" t="s">
        <v>2235</v>
      </c>
      <c r="H1268" t="s">
        <v>2242</v>
      </c>
      <c r="I1268" t="s">
        <v>2243</v>
      </c>
      <c r="J1268" t="s">
        <v>2244</v>
      </c>
      <c r="K1268" t="s">
        <v>427</v>
      </c>
      <c r="L1268" t="s">
        <v>55</v>
      </c>
      <c r="M1268" t="s">
        <v>276</v>
      </c>
      <c r="N1268" s="8">
        <v>45700</v>
      </c>
      <c r="O1268" s="8">
        <v>45805</v>
      </c>
      <c r="P1268" s="8"/>
      <c r="Q1268" t="s">
        <v>64</v>
      </c>
      <c r="W1268" t="s">
        <v>474</v>
      </c>
      <c r="X1268" t="s">
        <v>311</v>
      </c>
      <c r="Z1268" t="s">
        <v>241</v>
      </c>
      <c r="AA1268" t="s">
        <v>241</v>
      </c>
      <c r="AC1268" t="s">
        <v>64</v>
      </c>
      <c r="AD1268" t="s">
        <v>231</v>
      </c>
    </row>
    <row r="1269" spans="3:30" x14ac:dyDescent="0.25">
      <c r="C1269" s="32" t="s">
        <v>198</v>
      </c>
      <c r="D1269" s="32" t="s">
        <v>232</v>
      </c>
      <c r="E1269" s="32" t="s">
        <v>1192</v>
      </c>
      <c r="F1269">
        <v>8490</v>
      </c>
      <c r="G1269" t="s">
        <v>2235</v>
      </c>
      <c r="H1269" t="s">
        <v>2242</v>
      </c>
      <c r="I1269" t="s">
        <v>2245</v>
      </c>
      <c r="J1269" t="s">
        <v>2246</v>
      </c>
      <c r="K1269" t="s">
        <v>427</v>
      </c>
      <c r="L1269" t="s">
        <v>55</v>
      </c>
      <c r="M1269" t="s">
        <v>276</v>
      </c>
      <c r="N1269" s="8">
        <v>45700</v>
      </c>
      <c r="O1269" s="8">
        <v>45805</v>
      </c>
      <c r="P1269" s="8"/>
      <c r="Q1269" t="s">
        <v>64</v>
      </c>
      <c r="W1269" t="s">
        <v>474</v>
      </c>
      <c r="X1269" t="s">
        <v>311</v>
      </c>
      <c r="Z1269" t="s">
        <v>241</v>
      </c>
      <c r="AA1269" t="s">
        <v>241</v>
      </c>
      <c r="AC1269" t="s">
        <v>64</v>
      </c>
      <c r="AD1269" t="s">
        <v>231</v>
      </c>
    </row>
    <row r="1270" spans="3:30" x14ac:dyDescent="0.25">
      <c r="C1270" s="32" t="s">
        <v>198</v>
      </c>
      <c r="D1270" s="32" t="s">
        <v>232</v>
      </c>
      <c r="E1270" s="32" t="s">
        <v>1192</v>
      </c>
      <c r="F1270">
        <v>332</v>
      </c>
      <c r="G1270" t="s">
        <v>2235</v>
      </c>
      <c r="H1270" t="s">
        <v>2247</v>
      </c>
      <c r="I1270" t="s">
        <v>2248</v>
      </c>
      <c r="K1270" t="s">
        <v>427</v>
      </c>
      <c r="L1270" t="s">
        <v>55</v>
      </c>
      <c r="M1270" t="s">
        <v>36</v>
      </c>
      <c r="N1270" s="8">
        <v>45776</v>
      </c>
      <c r="O1270" s="8">
        <v>45869</v>
      </c>
      <c r="P1270" s="8">
        <v>45869</v>
      </c>
      <c r="Q1270" t="s">
        <v>47</v>
      </c>
      <c r="R1270" t="s">
        <v>217</v>
      </c>
      <c r="U1270" t="s">
        <v>57</v>
      </c>
      <c r="W1270" t="s">
        <v>1944</v>
      </c>
      <c r="Y1270" t="s">
        <v>1008</v>
      </c>
      <c r="Z1270" t="s">
        <v>1008</v>
      </c>
      <c r="AC1270" t="s">
        <v>41</v>
      </c>
      <c r="AD1270" t="s">
        <v>42</v>
      </c>
    </row>
    <row r="1271" spans="3:30" x14ac:dyDescent="0.25">
      <c r="C1271" s="32" t="s">
        <v>755</v>
      </c>
      <c r="D1271" s="32" t="s">
        <v>318</v>
      </c>
      <c r="E1271" s="32" t="s">
        <v>1192</v>
      </c>
      <c r="F1271">
        <v>3350</v>
      </c>
      <c r="G1271" t="s">
        <v>2249</v>
      </c>
      <c r="H1271" t="s">
        <v>2250</v>
      </c>
      <c r="I1271" t="s">
        <v>2251</v>
      </c>
      <c r="K1271" t="s">
        <v>427</v>
      </c>
      <c r="L1271" t="s">
        <v>55</v>
      </c>
      <c r="M1271" t="s">
        <v>36</v>
      </c>
      <c r="N1271" s="8">
        <v>45679</v>
      </c>
      <c r="O1271" s="8"/>
      <c r="P1271" s="8"/>
      <c r="Q1271" t="s">
        <v>64</v>
      </c>
      <c r="R1271" t="s">
        <v>399</v>
      </c>
      <c r="S1271" t="s">
        <v>2252</v>
      </c>
      <c r="T1271" t="s">
        <v>2253</v>
      </c>
      <c r="U1271" t="s">
        <v>312</v>
      </c>
      <c r="W1271" t="s">
        <v>40</v>
      </c>
      <c r="AC1271" t="s">
        <v>64</v>
      </c>
      <c r="AD1271" t="s">
        <v>42</v>
      </c>
    </row>
    <row r="1272" spans="3:30" x14ac:dyDescent="0.25">
      <c r="C1272" s="32" t="s">
        <v>755</v>
      </c>
      <c r="D1272" s="32" t="s">
        <v>318</v>
      </c>
      <c r="E1272" s="32" t="s">
        <v>1192</v>
      </c>
      <c r="F1272">
        <v>3200</v>
      </c>
      <c r="G1272" t="s">
        <v>2249</v>
      </c>
      <c r="H1272" t="s">
        <v>2250</v>
      </c>
      <c r="I1272" t="s">
        <v>2254</v>
      </c>
      <c r="K1272" t="s">
        <v>427</v>
      </c>
      <c r="L1272" t="s">
        <v>55</v>
      </c>
      <c r="M1272" t="s">
        <v>36</v>
      </c>
      <c r="N1272" s="8">
        <v>45679</v>
      </c>
      <c r="O1272" s="8"/>
      <c r="P1272" s="8"/>
      <c r="Q1272" t="s">
        <v>64</v>
      </c>
      <c r="R1272" t="s">
        <v>399</v>
      </c>
      <c r="U1272" t="s">
        <v>312</v>
      </c>
      <c r="AC1272" t="s">
        <v>64</v>
      </c>
      <c r="AD1272" t="s">
        <v>42</v>
      </c>
    </row>
    <row r="1273" spans="3:30" x14ac:dyDescent="0.25">
      <c r="F1273">
        <v>669</v>
      </c>
      <c r="G1273" t="s">
        <v>2255</v>
      </c>
      <c r="H1273" t="s">
        <v>2256</v>
      </c>
      <c r="I1273" t="s">
        <v>2257</v>
      </c>
      <c r="K1273" t="s">
        <v>427</v>
      </c>
      <c r="L1273" t="s">
        <v>35</v>
      </c>
      <c r="M1273" t="s">
        <v>36</v>
      </c>
      <c r="N1273" s="8">
        <v>45785</v>
      </c>
      <c r="O1273" s="8"/>
      <c r="P1273" s="8"/>
      <c r="Q1273" t="s">
        <v>127</v>
      </c>
      <c r="R1273" t="s">
        <v>39</v>
      </c>
      <c r="AC1273" t="s">
        <v>41</v>
      </c>
      <c r="AD1273" t="s">
        <v>42</v>
      </c>
    </row>
    <row r="1274" spans="3:30" x14ac:dyDescent="0.25">
      <c r="F1274">
        <v>669</v>
      </c>
      <c r="G1274" t="s">
        <v>2255</v>
      </c>
      <c r="H1274" t="s">
        <v>2256</v>
      </c>
      <c r="I1274" t="s">
        <v>2258</v>
      </c>
      <c r="K1274" t="s">
        <v>427</v>
      </c>
      <c r="L1274" t="s">
        <v>35</v>
      </c>
      <c r="M1274" t="s">
        <v>36</v>
      </c>
      <c r="N1274" s="8">
        <v>45785</v>
      </c>
      <c r="O1274" s="8"/>
      <c r="P1274" s="8"/>
      <c r="Q1274" t="s">
        <v>127</v>
      </c>
      <c r="R1274" t="s">
        <v>39</v>
      </c>
      <c r="AC1274" t="s">
        <v>41</v>
      </c>
      <c r="AD1274" t="s">
        <v>42</v>
      </c>
    </row>
    <row r="1275" spans="3:30" x14ac:dyDescent="0.25">
      <c r="F1275">
        <v>669</v>
      </c>
      <c r="G1275" t="s">
        <v>2255</v>
      </c>
      <c r="H1275" t="s">
        <v>2256</v>
      </c>
      <c r="I1275" t="s">
        <v>2259</v>
      </c>
      <c r="K1275" t="s">
        <v>427</v>
      </c>
      <c r="L1275" t="s">
        <v>35</v>
      </c>
      <c r="M1275" t="s">
        <v>36</v>
      </c>
      <c r="N1275" s="8">
        <v>45785</v>
      </c>
      <c r="O1275" s="8"/>
      <c r="P1275" s="8"/>
      <c r="Q1275" t="s">
        <v>127</v>
      </c>
      <c r="R1275" t="s">
        <v>39</v>
      </c>
      <c r="AC1275" t="s">
        <v>41</v>
      </c>
      <c r="AD1275" t="s">
        <v>42</v>
      </c>
    </row>
    <row r="1276" spans="3:30" x14ac:dyDescent="0.25">
      <c r="F1276">
        <v>669</v>
      </c>
      <c r="G1276" t="s">
        <v>2255</v>
      </c>
      <c r="H1276" t="s">
        <v>2256</v>
      </c>
      <c r="I1276" t="s">
        <v>2260</v>
      </c>
      <c r="K1276" t="s">
        <v>427</v>
      </c>
      <c r="L1276" t="s">
        <v>35</v>
      </c>
      <c r="M1276" t="s">
        <v>36</v>
      </c>
      <c r="N1276" s="8">
        <v>45785</v>
      </c>
      <c r="O1276" s="8"/>
      <c r="P1276" s="8"/>
      <c r="Q1276" t="s">
        <v>127</v>
      </c>
      <c r="R1276" t="s">
        <v>39</v>
      </c>
      <c r="AC1276" t="s">
        <v>41</v>
      </c>
      <c r="AD1276" t="s">
        <v>42</v>
      </c>
    </row>
    <row r="1277" spans="3:30" x14ac:dyDescent="0.25">
      <c r="F1277">
        <v>669</v>
      </c>
      <c r="G1277" t="s">
        <v>2255</v>
      </c>
      <c r="H1277" t="s">
        <v>2256</v>
      </c>
      <c r="I1277" t="s">
        <v>2261</v>
      </c>
      <c r="K1277" t="s">
        <v>427</v>
      </c>
      <c r="L1277" t="s">
        <v>35</v>
      </c>
      <c r="M1277" t="s">
        <v>36</v>
      </c>
      <c r="N1277" s="8">
        <v>45785</v>
      </c>
      <c r="O1277" s="8"/>
      <c r="P1277" s="8"/>
      <c r="Q1277" t="s">
        <v>127</v>
      </c>
      <c r="R1277" t="s">
        <v>39</v>
      </c>
      <c r="AC1277" t="s">
        <v>41</v>
      </c>
      <c r="AD1277" t="s">
        <v>42</v>
      </c>
    </row>
    <row r="1278" spans="3:30" x14ac:dyDescent="0.25">
      <c r="F1278">
        <v>669</v>
      </c>
      <c r="G1278" t="s">
        <v>2255</v>
      </c>
      <c r="H1278" t="s">
        <v>2256</v>
      </c>
      <c r="I1278" t="s">
        <v>2262</v>
      </c>
      <c r="K1278" t="s">
        <v>427</v>
      </c>
      <c r="L1278" t="s">
        <v>35</v>
      </c>
      <c r="M1278" t="s">
        <v>36</v>
      </c>
      <c r="N1278" s="8">
        <v>45785</v>
      </c>
      <c r="O1278" s="8"/>
      <c r="P1278" s="8"/>
      <c r="Q1278" t="s">
        <v>127</v>
      </c>
      <c r="R1278" t="s">
        <v>39</v>
      </c>
      <c r="AC1278" t="s">
        <v>41</v>
      </c>
      <c r="AD1278" t="s">
        <v>42</v>
      </c>
    </row>
    <row r="1279" spans="3:30" x14ac:dyDescent="0.25">
      <c r="F1279">
        <v>1199</v>
      </c>
      <c r="G1279" t="s">
        <v>2255</v>
      </c>
      <c r="H1279" t="s">
        <v>2256</v>
      </c>
      <c r="I1279" t="s">
        <v>2263</v>
      </c>
      <c r="K1279" t="s">
        <v>427</v>
      </c>
      <c r="L1279" t="s">
        <v>35</v>
      </c>
      <c r="M1279" t="s">
        <v>36</v>
      </c>
      <c r="N1279" s="8">
        <v>45785</v>
      </c>
      <c r="O1279" s="8">
        <v>45869</v>
      </c>
      <c r="P1279" s="8">
        <v>45869</v>
      </c>
      <c r="Q1279" t="s">
        <v>47</v>
      </c>
      <c r="R1279" t="s">
        <v>39</v>
      </c>
      <c r="Y1279" t="s">
        <v>1008</v>
      </c>
      <c r="Z1279" t="s">
        <v>1008</v>
      </c>
      <c r="AC1279" t="s">
        <v>41</v>
      </c>
      <c r="AD1279" t="s">
        <v>42</v>
      </c>
    </row>
    <row r="1280" spans="3:30" x14ac:dyDescent="0.25">
      <c r="F1280">
        <v>669</v>
      </c>
      <c r="G1280" t="s">
        <v>2255</v>
      </c>
      <c r="H1280" t="s">
        <v>2256</v>
      </c>
      <c r="I1280" t="s">
        <v>2264</v>
      </c>
      <c r="K1280" t="s">
        <v>427</v>
      </c>
      <c r="L1280" t="s">
        <v>35</v>
      </c>
      <c r="M1280" t="s">
        <v>36</v>
      </c>
      <c r="N1280" s="8">
        <v>45785</v>
      </c>
      <c r="O1280" s="8"/>
      <c r="P1280" s="8"/>
      <c r="Q1280" t="s">
        <v>127</v>
      </c>
      <c r="R1280" t="s">
        <v>39</v>
      </c>
      <c r="AC1280" t="s">
        <v>41</v>
      </c>
      <c r="AD1280" t="s">
        <v>42</v>
      </c>
    </row>
    <row r="1281" spans="3:30" x14ac:dyDescent="0.25">
      <c r="F1281">
        <v>669</v>
      </c>
      <c r="G1281" t="s">
        <v>2255</v>
      </c>
      <c r="H1281" t="s">
        <v>2256</v>
      </c>
      <c r="I1281" t="s">
        <v>2265</v>
      </c>
      <c r="K1281" t="s">
        <v>427</v>
      </c>
      <c r="L1281" t="s">
        <v>35</v>
      </c>
      <c r="M1281" t="s">
        <v>36</v>
      </c>
      <c r="N1281" s="8">
        <v>45785</v>
      </c>
      <c r="O1281" s="8"/>
      <c r="P1281" s="8"/>
      <c r="Q1281" t="s">
        <v>127</v>
      </c>
      <c r="R1281" t="s">
        <v>39</v>
      </c>
      <c r="AC1281" t="s">
        <v>41</v>
      </c>
      <c r="AD1281" t="s">
        <v>42</v>
      </c>
    </row>
    <row r="1282" spans="3:30" x14ac:dyDescent="0.25">
      <c r="F1282">
        <v>669</v>
      </c>
      <c r="G1282" t="s">
        <v>2255</v>
      </c>
      <c r="H1282" t="s">
        <v>2256</v>
      </c>
      <c r="I1282" t="s">
        <v>2266</v>
      </c>
      <c r="K1282" t="s">
        <v>427</v>
      </c>
      <c r="L1282" t="s">
        <v>35</v>
      </c>
      <c r="M1282" t="s">
        <v>36</v>
      </c>
      <c r="N1282" s="8">
        <v>45785</v>
      </c>
      <c r="O1282" s="8"/>
      <c r="P1282" s="8"/>
      <c r="Q1282" t="s">
        <v>127</v>
      </c>
      <c r="R1282" t="s">
        <v>39</v>
      </c>
      <c r="AC1282" t="s">
        <v>41</v>
      </c>
      <c r="AD1282" t="s">
        <v>42</v>
      </c>
    </row>
    <row r="1283" spans="3:30" x14ac:dyDescent="0.25">
      <c r="F1283">
        <v>669</v>
      </c>
      <c r="G1283" t="s">
        <v>2255</v>
      </c>
      <c r="H1283" t="s">
        <v>2256</v>
      </c>
      <c r="I1283" t="s">
        <v>2267</v>
      </c>
      <c r="K1283" t="s">
        <v>427</v>
      </c>
      <c r="L1283" t="s">
        <v>35</v>
      </c>
      <c r="M1283" t="s">
        <v>36</v>
      </c>
      <c r="N1283" s="8">
        <v>45785</v>
      </c>
      <c r="O1283" s="8"/>
      <c r="P1283" s="8"/>
      <c r="Q1283" t="s">
        <v>127</v>
      </c>
      <c r="R1283" t="s">
        <v>39</v>
      </c>
      <c r="AC1283" t="s">
        <v>41</v>
      </c>
      <c r="AD1283" t="s">
        <v>42</v>
      </c>
    </row>
    <row r="1284" spans="3:30" x14ac:dyDescent="0.25">
      <c r="F1284">
        <v>669</v>
      </c>
      <c r="G1284" t="s">
        <v>2255</v>
      </c>
      <c r="H1284" t="s">
        <v>2256</v>
      </c>
      <c r="I1284" t="s">
        <v>2268</v>
      </c>
      <c r="K1284" t="s">
        <v>427</v>
      </c>
      <c r="L1284" t="s">
        <v>35</v>
      </c>
      <c r="M1284" t="s">
        <v>36</v>
      </c>
      <c r="N1284" s="8">
        <v>45785</v>
      </c>
      <c r="O1284" s="8"/>
      <c r="P1284" s="8"/>
      <c r="Q1284" t="s">
        <v>127</v>
      </c>
      <c r="R1284" t="s">
        <v>39</v>
      </c>
      <c r="AC1284" t="s">
        <v>41</v>
      </c>
      <c r="AD1284" t="s">
        <v>42</v>
      </c>
    </row>
    <row r="1285" spans="3:30" x14ac:dyDescent="0.25">
      <c r="F1285">
        <v>669</v>
      </c>
      <c r="G1285" t="s">
        <v>2255</v>
      </c>
      <c r="H1285" t="s">
        <v>2256</v>
      </c>
      <c r="I1285" t="s">
        <v>2269</v>
      </c>
      <c r="K1285" t="s">
        <v>427</v>
      </c>
      <c r="L1285" t="s">
        <v>35</v>
      </c>
      <c r="M1285" t="s">
        <v>36</v>
      </c>
      <c r="N1285" s="8">
        <v>45785</v>
      </c>
      <c r="O1285" s="8"/>
      <c r="P1285" s="8"/>
      <c r="Q1285" t="s">
        <v>127</v>
      </c>
      <c r="R1285" t="s">
        <v>39</v>
      </c>
      <c r="AC1285" t="s">
        <v>41</v>
      </c>
      <c r="AD1285" t="s">
        <v>42</v>
      </c>
    </row>
    <row r="1286" spans="3:30" x14ac:dyDescent="0.25">
      <c r="F1286">
        <v>669</v>
      </c>
      <c r="G1286" t="s">
        <v>2255</v>
      </c>
      <c r="H1286" t="s">
        <v>2256</v>
      </c>
      <c r="I1286" t="s">
        <v>2270</v>
      </c>
      <c r="K1286" t="s">
        <v>427</v>
      </c>
      <c r="L1286" t="s">
        <v>35</v>
      </c>
      <c r="M1286" t="s">
        <v>36</v>
      </c>
      <c r="N1286" s="8">
        <v>45785</v>
      </c>
      <c r="O1286" s="8"/>
      <c r="P1286" s="8"/>
      <c r="Q1286" t="s">
        <v>37</v>
      </c>
      <c r="R1286" t="s">
        <v>39</v>
      </c>
      <c r="AC1286" t="s">
        <v>41</v>
      </c>
      <c r="AD1286" t="s">
        <v>42</v>
      </c>
    </row>
    <row r="1287" spans="3:30" x14ac:dyDescent="0.25">
      <c r="F1287">
        <v>669</v>
      </c>
      <c r="G1287" t="s">
        <v>2255</v>
      </c>
      <c r="H1287" t="s">
        <v>2256</v>
      </c>
      <c r="I1287" t="s">
        <v>2271</v>
      </c>
      <c r="K1287" t="s">
        <v>427</v>
      </c>
      <c r="L1287" t="s">
        <v>35</v>
      </c>
      <c r="M1287" t="s">
        <v>36</v>
      </c>
      <c r="N1287" s="8">
        <v>45785</v>
      </c>
      <c r="O1287" s="8"/>
      <c r="P1287" s="8"/>
      <c r="Q1287" t="s">
        <v>127</v>
      </c>
      <c r="R1287" t="s">
        <v>39</v>
      </c>
      <c r="AC1287" t="s">
        <v>41</v>
      </c>
      <c r="AD1287" t="s">
        <v>42</v>
      </c>
    </row>
    <row r="1288" spans="3:30" x14ac:dyDescent="0.25">
      <c r="F1288">
        <v>669</v>
      </c>
      <c r="G1288" t="s">
        <v>2255</v>
      </c>
      <c r="H1288" t="s">
        <v>2256</v>
      </c>
      <c r="I1288" t="s">
        <v>2272</v>
      </c>
      <c r="K1288" t="s">
        <v>427</v>
      </c>
      <c r="L1288" t="s">
        <v>35</v>
      </c>
      <c r="M1288" t="s">
        <v>36</v>
      </c>
      <c r="N1288" s="8">
        <v>45785</v>
      </c>
      <c r="O1288" s="8"/>
      <c r="P1288" s="8"/>
      <c r="Q1288" t="s">
        <v>37</v>
      </c>
      <c r="R1288" t="s">
        <v>39</v>
      </c>
      <c r="AC1288" t="s">
        <v>41</v>
      </c>
      <c r="AD1288" t="s">
        <v>42</v>
      </c>
    </row>
    <row r="1289" spans="3:30" x14ac:dyDescent="0.25">
      <c r="F1289">
        <v>669</v>
      </c>
      <c r="G1289" t="s">
        <v>2255</v>
      </c>
      <c r="H1289" t="s">
        <v>2256</v>
      </c>
      <c r="I1289" t="s">
        <v>2273</v>
      </c>
      <c r="K1289" t="s">
        <v>427</v>
      </c>
      <c r="L1289" t="s">
        <v>35</v>
      </c>
      <c r="M1289" t="s">
        <v>36</v>
      </c>
      <c r="N1289" s="8">
        <v>45785</v>
      </c>
      <c r="O1289" s="8"/>
      <c r="P1289" s="8"/>
      <c r="Q1289" t="s">
        <v>127</v>
      </c>
      <c r="R1289" t="s">
        <v>39</v>
      </c>
      <c r="AC1289" t="s">
        <v>41</v>
      </c>
      <c r="AD1289" t="s">
        <v>42</v>
      </c>
    </row>
    <row r="1290" spans="3:30" x14ac:dyDescent="0.25">
      <c r="F1290">
        <v>669</v>
      </c>
      <c r="G1290" t="s">
        <v>2255</v>
      </c>
      <c r="H1290" t="s">
        <v>2256</v>
      </c>
      <c r="I1290" t="s">
        <v>2274</v>
      </c>
      <c r="K1290" t="s">
        <v>427</v>
      </c>
      <c r="L1290" t="s">
        <v>35</v>
      </c>
      <c r="M1290" t="s">
        <v>36</v>
      </c>
      <c r="N1290" s="8">
        <v>45785</v>
      </c>
      <c r="O1290" s="8"/>
      <c r="P1290" s="8"/>
      <c r="Q1290" t="s">
        <v>127</v>
      </c>
      <c r="R1290" t="s">
        <v>39</v>
      </c>
      <c r="AC1290" t="s">
        <v>41</v>
      </c>
      <c r="AD1290" t="s">
        <v>42</v>
      </c>
    </row>
    <row r="1291" spans="3:30" x14ac:dyDescent="0.25">
      <c r="C1291" s="32" t="s">
        <v>28</v>
      </c>
      <c r="D1291" s="32" t="s">
        <v>232</v>
      </c>
      <c r="E1291" s="32" t="s">
        <v>2275</v>
      </c>
      <c r="F1291">
        <v>6710</v>
      </c>
      <c r="G1291" t="s">
        <v>2276</v>
      </c>
      <c r="H1291" t="s">
        <v>2277</v>
      </c>
      <c r="I1291" t="s">
        <v>2278</v>
      </c>
      <c r="K1291" t="s">
        <v>54</v>
      </c>
      <c r="L1291" t="s">
        <v>35</v>
      </c>
      <c r="M1291" t="s">
        <v>36</v>
      </c>
      <c r="N1291" s="8">
        <v>44719</v>
      </c>
      <c r="O1291" s="8">
        <v>46022</v>
      </c>
      <c r="P1291" s="8">
        <v>46022</v>
      </c>
      <c r="Q1291" t="s">
        <v>47</v>
      </c>
      <c r="R1291" t="s">
        <v>2279</v>
      </c>
      <c r="Y1291" t="s">
        <v>872</v>
      </c>
      <c r="Z1291" t="s">
        <v>872</v>
      </c>
      <c r="AC1291" t="s">
        <v>41</v>
      </c>
      <c r="AD1291" t="s">
        <v>42</v>
      </c>
    </row>
    <row r="1292" spans="3:30" x14ac:dyDescent="0.25">
      <c r="C1292" s="32" t="s">
        <v>28</v>
      </c>
      <c r="D1292" s="32" t="s">
        <v>79</v>
      </c>
      <c r="E1292" s="32" t="s">
        <v>50</v>
      </c>
      <c r="F1292">
        <v>5050</v>
      </c>
      <c r="G1292" t="s">
        <v>2276</v>
      </c>
      <c r="H1292" t="s">
        <v>2280</v>
      </c>
      <c r="I1292" t="s">
        <v>2281</v>
      </c>
      <c r="K1292" t="s">
        <v>54</v>
      </c>
      <c r="L1292" t="s">
        <v>35</v>
      </c>
      <c r="M1292" t="s">
        <v>36</v>
      </c>
      <c r="N1292" s="8">
        <v>45469</v>
      </c>
      <c r="O1292" s="8">
        <v>46022</v>
      </c>
      <c r="P1292" s="8">
        <v>46022</v>
      </c>
      <c r="Q1292" t="s">
        <v>47</v>
      </c>
      <c r="R1292" t="s">
        <v>2282</v>
      </c>
      <c r="W1292" t="s">
        <v>538</v>
      </c>
      <c r="Y1292" t="s">
        <v>872</v>
      </c>
      <c r="Z1292" t="s">
        <v>872</v>
      </c>
      <c r="AC1292" t="s">
        <v>41</v>
      </c>
      <c r="AD1292" t="s">
        <v>42</v>
      </c>
    </row>
    <row r="1293" spans="3:30" x14ac:dyDescent="0.25">
      <c r="C1293" s="32" t="s">
        <v>28</v>
      </c>
      <c r="D1293" s="32" t="s">
        <v>232</v>
      </c>
      <c r="E1293" s="32" t="s">
        <v>2275</v>
      </c>
      <c r="F1293">
        <v>4125</v>
      </c>
      <c r="G1293" t="s">
        <v>2276</v>
      </c>
      <c r="H1293" t="s">
        <v>2283</v>
      </c>
      <c r="I1293" t="s">
        <v>2284</v>
      </c>
      <c r="K1293" t="s">
        <v>54</v>
      </c>
      <c r="L1293" t="s">
        <v>35</v>
      </c>
      <c r="M1293" t="s">
        <v>36</v>
      </c>
      <c r="N1293" s="8">
        <v>45469</v>
      </c>
      <c r="O1293" s="8">
        <v>46022</v>
      </c>
      <c r="P1293" s="8">
        <v>46022</v>
      </c>
      <c r="Q1293" t="s">
        <v>47</v>
      </c>
      <c r="R1293" t="s">
        <v>2285</v>
      </c>
      <c r="Y1293" t="s">
        <v>872</v>
      </c>
      <c r="Z1293" t="s">
        <v>872</v>
      </c>
      <c r="AC1293" t="s">
        <v>41</v>
      </c>
      <c r="AD1293" t="s">
        <v>42</v>
      </c>
    </row>
    <row r="1294" spans="3:30" x14ac:dyDescent="0.25">
      <c r="C1294" s="32" t="s">
        <v>43</v>
      </c>
      <c r="D1294" s="32" t="s">
        <v>29</v>
      </c>
      <c r="E1294" s="32" t="s">
        <v>2286</v>
      </c>
      <c r="F1294">
        <v>750</v>
      </c>
      <c r="G1294" t="s">
        <v>2287</v>
      </c>
      <c r="H1294" t="s">
        <v>2288</v>
      </c>
      <c r="I1294" t="s">
        <v>2289</v>
      </c>
      <c r="K1294" t="s">
        <v>717</v>
      </c>
      <c r="L1294" t="s">
        <v>35</v>
      </c>
      <c r="M1294" t="s">
        <v>36</v>
      </c>
      <c r="N1294" s="8">
        <v>45306</v>
      </c>
      <c r="O1294" s="8">
        <v>45835</v>
      </c>
      <c r="P1294" s="8">
        <v>45835</v>
      </c>
      <c r="Q1294" t="s">
        <v>37</v>
      </c>
      <c r="R1294" t="s">
        <v>2290</v>
      </c>
      <c r="S1294" t="s">
        <v>2291</v>
      </c>
      <c r="T1294" t="s">
        <v>2292</v>
      </c>
      <c r="U1294" t="s">
        <v>2293</v>
      </c>
      <c r="W1294" t="s">
        <v>2294</v>
      </c>
      <c r="Y1294" t="s">
        <v>111</v>
      </c>
      <c r="Z1294" t="s">
        <v>111</v>
      </c>
      <c r="AC1294" t="s">
        <v>41</v>
      </c>
      <c r="AD1294" t="s">
        <v>42</v>
      </c>
    </row>
    <row r="1295" spans="3:30" x14ac:dyDescent="0.25">
      <c r="C1295" s="32" t="s">
        <v>28</v>
      </c>
      <c r="D1295" s="32" t="s">
        <v>79</v>
      </c>
      <c r="E1295" s="32" t="s">
        <v>2295</v>
      </c>
      <c r="F1295">
        <v>2600</v>
      </c>
      <c r="G1295" t="s">
        <v>2296</v>
      </c>
      <c r="H1295" t="s">
        <v>2297</v>
      </c>
      <c r="I1295" t="s">
        <v>2298</v>
      </c>
      <c r="K1295" t="s">
        <v>340</v>
      </c>
      <c r="L1295" t="s">
        <v>35</v>
      </c>
      <c r="M1295" t="s">
        <v>36</v>
      </c>
      <c r="N1295" s="8">
        <v>45701</v>
      </c>
      <c r="O1295" s="8"/>
      <c r="P1295" s="8"/>
      <c r="Q1295" t="s">
        <v>47</v>
      </c>
      <c r="R1295" t="s">
        <v>2299</v>
      </c>
      <c r="U1295" t="s">
        <v>86</v>
      </c>
      <c r="W1295" t="s">
        <v>370</v>
      </c>
      <c r="X1295" t="s">
        <v>419</v>
      </c>
      <c r="AC1295" t="s">
        <v>41</v>
      </c>
      <c r="AD1295" t="s">
        <v>42</v>
      </c>
    </row>
    <row r="1296" spans="3:30" x14ac:dyDescent="0.25">
      <c r="C1296" s="32" t="s">
        <v>28</v>
      </c>
      <c r="D1296" s="32" t="s">
        <v>79</v>
      </c>
      <c r="E1296" s="32" t="s">
        <v>2295</v>
      </c>
      <c r="F1296">
        <v>1950</v>
      </c>
      <c r="G1296" t="s">
        <v>2296</v>
      </c>
      <c r="H1296" t="s">
        <v>2300</v>
      </c>
      <c r="I1296" t="s">
        <v>2301</v>
      </c>
      <c r="K1296" t="s">
        <v>340</v>
      </c>
      <c r="L1296" t="s">
        <v>35</v>
      </c>
      <c r="M1296" t="s">
        <v>36</v>
      </c>
      <c r="N1296" s="8">
        <v>45537</v>
      </c>
      <c r="O1296" s="8">
        <v>45805</v>
      </c>
      <c r="P1296" s="8">
        <v>45805</v>
      </c>
      <c r="Q1296" t="s">
        <v>47</v>
      </c>
      <c r="R1296" t="s">
        <v>2302</v>
      </c>
      <c r="U1296" t="s">
        <v>86</v>
      </c>
      <c r="W1296" t="s">
        <v>520</v>
      </c>
      <c r="X1296" t="s">
        <v>56</v>
      </c>
      <c r="Y1296" t="s">
        <v>241</v>
      </c>
      <c r="Z1296" t="s">
        <v>241</v>
      </c>
      <c r="AC1296" t="s">
        <v>41</v>
      </c>
      <c r="AD1296" t="s">
        <v>42</v>
      </c>
    </row>
    <row r="1297" spans="3:30" x14ac:dyDescent="0.25">
      <c r="C1297" s="32" t="s">
        <v>198</v>
      </c>
      <c r="D1297" s="32" t="s">
        <v>543</v>
      </c>
      <c r="E1297" s="32" t="s">
        <v>2303</v>
      </c>
      <c r="F1297">
        <v>1100</v>
      </c>
      <c r="G1297" t="s">
        <v>2296</v>
      </c>
      <c r="H1297" t="s">
        <v>2300</v>
      </c>
      <c r="I1297" t="s">
        <v>2304</v>
      </c>
      <c r="K1297" t="s">
        <v>340</v>
      </c>
      <c r="L1297" t="s">
        <v>35</v>
      </c>
      <c r="M1297" t="s">
        <v>36</v>
      </c>
      <c r="N1297" s="8">
        <v>45537</v>
      </c>
      <c r="O1297" s="8"/>
      <c r="P1297" s="8"/>
      <c r="Q1297" t="s">
        <v>127</v>
      </c>
      <c r="R1297" t="s">
        <v>2305</v>
      </c>
      <c r="S1297" t="s">
        <v>2306</v>
      </c>
      <c r="T1297" t="s">
        <v>2307</v>
      </c>
      <c r="W1297" t="s">
        <v>39</v>
      </c>
      <c r="X1297" t="s">
        <v>505</v>
      </c>
      <c r="AC1297" t="s">
        <v>41</v>
      </c>
      <c r="AD1297" t="s">
        <v>42</v>
      </c>
    </row>
    <row r="1298" spans="3:30" x14ac:dyDescent="0.25">
      <c r="C1298" s="32" t="s">
        <v>198</v>
      </c>
      <c r="D1298" s="32" t="s">
        <v>543</v>
      </c>
      <c r="E1298" s="32" t="s">
        <v>2303</v>
      </c>
      <c r="F1298">
        <v>1500</v>
      </c>
      <c r="G1298" t="s">
        <v>2296</v>
      </c>
      <c r="H1298" t="s">
        <v>2300</v>
      </c>
      <c r="I1298" t="s">
        <v>2308</v>
      </c>
      <c r="K1298" t="s">
        <v>340</v>
      </c>
      <c r="L1298" t="s">
        <v>35</v>
      </c>
      <c r="M1298" t="s">
        <v>36</v>
      </c>
      <c r="N1298" s="8">
        <v>45537</v>
      </c>
      <c r="O1298" s="8"/>
      <c r="P1298" s="8"/>
      <c r="Q1298" t="s">
        <v>127</v>
      </c>
      <c r="R1298" t="s">
        <v>2305</v>
      </c>
      <c r="S1298" t="s">
        <v>2306</v>
      </c>
      <c r="T1298" t="s">
        <v>2309</v>
      </c>
      <c r="W1298" t="s">
        <v>39</v>
      </c>
      <c r="X1298" t="s">
        <v>38</v>
      </c>
      <c r="AC1298" t="s">
        <v>41</v>
      </c>
      <c r="AD1298" t="s">
        <v>42</v>
      </c>
    </row>
    <row r="1299" spans="3:30" x14ac:dyDescent="0.25">
      <c r="C1299" s="32" t="s">
        <v>198</v>
      </c>
      <c r="D1299" s="32" t="s">
        <v>543</v>
      </c>
      <c r="E1299" s="32" t="s">
        <v>2310</v>
      </c>
      <c r="F1299">
        <v>4400</v>
      </c>
      <c r="G1299" t="s">
        <v>2296</v>
      </c>
      <c r="H1299" t="s">
        <v>2300</v>
      </c>
      <c r="I1299" t="s">
        <v>2311</v>
      </c>
      <c r="K1299" t="s">
        <v>340</v>
      </c>
      <c r="L1299" t="s">
        <v>35</v>
      </c>
      <c r="M1299" t="s">
        <v>36</v>
      </c>
      <c r="N1299" s="8">
        <v>45537</v>
      </c>
      <c r="O1299" s="8"/>
      <c r="P1299" s="8"/>
      <c r="Q1299" t="s">
        <v>47</v>
      </c>
      <c r="R1299" t="s">
        <v>2312</v>
      </c>
      <c r="AC1299" t="s">
        <v>41</v>
      </c>
      <c r="AD1299" t="s">
        <v>42</v>
      </c>
    </row>
    <row r="1300" spans="3:30" x14ac:dyDescent="0.25">
      <c r="C1300" s="32" t="s">
        <v>71</v>
      </c>
      <c r="D1300" s="32" t="s">
        <v>72</v>
      </c>
      <c r="E1300" s="32" t="s">
        <v>2313</v>
      </c>
      <c r="F1300">
        <v>3080</v>
      </c>
      <c r="G1300" t="s">
        <v>2296</v>
      </c>
      <c r="H1300" t="s">
        <v>2300</v>
      </c>
      <c r="I1300" t="s">
        <v>2314</v>
      </c>
      <c r="K1300" t="s">
        <v>340</v>
      </c>
      <c r="L1300" t="s">
        <v>35</v>
      </c>
      <c r="M1300" t="s">
        <v>36</v>
      </c>
      <c r="N1300" s="8">
        <v>45537</v>
      </c>
      <c r="O1300" s="8"/>
      <c r="P1300" s="8"/>
      <c r="Q1300" t="s">
        <v>47</v>
      </c>
      <c r="R1300" t="s">
        <v>2312</v>
      </c>
      <c r="AC1300" t="s">
        <v>41</v>
      </c>
      <c r="AD1300" t="s">
        <v>42</v>
      </c>
    </row>
    <row r="1301" spans="3:30" x14ac:dyDescent="0.25">
      <c r="C1301" s="32" t="s">
        <v>104</v>
      </c>
      <c r="D1301" s="32" t="s">
        <v>232</v>
      </c>
      <c r="E1301" s="32" t="s">
        <v>2315</v>
      </c>
      <c r="F1301">
        <v>3080</v>
      </c>
      <c r="G1301" t="s">
        <v>2296</v>
      </c>
      <c r="H1301" t="s">
        <v>2300</v>
      </c>
      <c r="I1301" t="s">
        <v>2316</v>
      </c>
      <c r="K1301" t="s">
        <v>340</v>
      </c>
      <c r="L1301" t="s">
        <v>35</v>
      </c>
      <c r="M1301" t="s">
        <v>36</v>
      </c>
      <c r="N1301" s="8">
        <v>45537</v>
      </c>
      <c r="O1301" s="8"/>
      <c r="P1301" s="8"/>
      <c r="Q1301" t="s">
        <v>47</v>
      </c>
      <c r="R1301" t="s">
        <v>2312</v>
      </c>
      <c r="AC1301" t="s">
        <v>41</v>
      </c>
      <c r="AD1301" t="s">
        <v>42</v>
      </c>
    </row>
    <row r="1302" spans="3:30" x14ac:dyDescent="0.25">
      <c r="C1302" s="32" t="s">
        <v>104</v>
      </c>
      <c r="D1302" s="32" t="s">
        <v>632</v>
      </c>
      <c r="E1302" s="32" t="s">
        <v>632</v>
      </c>
      <c r="F1302">
        <v>3080</v>
      </c>
      <c r="G1302" t="s">
        <v>2296</v>
      </c>
      <c r="H1302" t="s">
        <v>2300</v>
      </c>
      <c r="I1302" t="s">
        <v>2317</v>
      </c>
      <c r="K1302" t="s">
        <v>340</v>
      </c>
      <c r="L1302" t="s">
        <v>35</v>
      </c>
      <c r="M1302" t="s">
        <v>36</v>
      </c>
      <c r="N1302" s="8">
        <v>45537</v>
      </c>
      <c r="O1302" s="8"/>
      <c r="P1302" s="8"/>
      <c r="Q1302" t="s">
        <v>47</v>
      </c>
      <c r="R1302" t="s">
        <v>2312</v>
      </c>
      <c r="AC1302" t="s">
        <v>41</v>
      </c>
      <c r="AD1302" t="s">
        <v>42</v>
      </c>
    </row>
    <row r="1303" spans="3:30" x14ac:dyDescent="0.25">
      <c r="C1303" s="32" t="s">
        <v>198</v>
      </c>
      <c r="D1303" s="32" t="s">
        <v>232</v>
      </c>
      <c r="E1303" s="32" t="s">
        <v>1192</v>
      </c>
      <c r="F1303">
        <v>2375</v>
      </c>
      <c r="G1303" t="s">
        <v>2318</v>
      </c>
      <c r="H1303" t="s">
        <v>2319</v>
      </c>
      <c r="I1303" t="s">
        <v>2320</v>
      </c>
      <c r="K1303" t="s">
        <v>427</v>
      </c>
      <c r="L1303" t="s">
        <v>55</v>
      </c>
      <c r="M1303" t="s">
        <v>36</v>
      </c>
      <c r="N1303" s="8">
        <v>45636</v>
      </c>
      <c r="O1303" s="8">
        <v>45810</v>
      </c>
      <c r="P1303" s="8">
        <v>45810</v>
      </c>
      <c r="Q1303" t="s">
        <v>37</v>
      </c>
      <c r="R1303" t="s">
        <v>2321</v>
      </c>
      <c r="U1303" t="s">
        <v>39</v>
      </c>
      <c r="W1303" t="s">
        <v>655</v>
      </c>
      <c r="Y1303" t="s">
        <v>1099</v>
      </c>
      <c r="Z1303" t="s">
        <v>1099</v>
      </c>
      <c r="AC1303" t="s">
        <v>41</v>
      </c>
      <c r="AD1303" t="s">
        <v>42</v>
      </c>
    </row>
    <row r="1304" spans="3:30" x14ac:dyDescent="0.25">
      <c r="C1304" s="32" t="s">
        <v>198</v>
      </c>
      <c r="D1304" s="32" t="s">
        <v>232</v>
      </c>
      <c r="E1304" s="32" t="s">
        <v>1192</v>
      </c>
      <c r="F1304">
        <v>2375</v>
      </c>
      <c r="G1304" t="s">
        <v>2318</v>
      </c>
      <c r="H1304" t="s">
        <v>2322</v>
      </c>
      <c r="I1304" t="s">
        <v>2323</v>
      </c>
      <c r="K1304" t="s">
        <v>427</v>
      </c>
      <c r="L1304" t="s">
        <v>55</v>
      </c>
      <c r="M1304" t="s">
        <v>36</v>
      </c>
      <c r="N1304" s="8">
        <v>45636</v>
      </c>
      <c r="O1304" s="8">
        <v>45901</v>
      </c>
      <c r="P1304" s="8">
        <v>45901</v>
      </c>
      <c r="Q1304" t="s">
        <v>37</v>
      </c>
      <c r="W1304" t="s">
        <v>655</v>
      </c>
      <c r="Y1304" t="s">
        <v>655</v>
      </c>
      <c r="Z1304" t="s">
        <v>655</v>
      </c>
      <c r="AC1304" t="s">
        <v>41</v>
      </c>
      <c r="AD1304" t="s">
        <v>42</v>
      </c>
    </row>
    <row r="1305" spans="3:30" x14ac:dyDescent="0.25">
      <c r="C1305" s="32" t="s">
        <v>206</v>
      </c>
      <c r="D1305" s="32" t="s">
        <v>232</v>
      </c>
      <c r="F1305">
        <v>11130</v>
      </c>
      <c r="G1305" t="s">
        <v>2324</v>
      </c>
      <c r="H1305" t="s">
        <v>2325</v>
      </c>
      <c r="I1305" t="s">
        <v>2326</v>
      </c>
      <c r="K1305" t="s">
        <v>210</v>
      </c>
      <c r="L1305" t="s">
        <v>35</v>
      </c>
      <c r="M1305" t="s">
        <v>36</v>
      </c>
      <c r="N1305" s="8">
        <v>45518</v>
      </c>
      <c r="O1305" s="8">
        <v>45930</v>
      </c>
      <c r="P1305" s="8">
        <v>45930</v>
      </c>
      <c r="Q1305" t="s">
        <v>37</v>
      </c>
      <c r="Y1305" t="s">
        <v>211</v>
      </c>
      <c r="Z1305" t="s">
        <v>211</v>
      </c>
      <c r="AC1305" t="s">
        <v>41</v>
      </c>
      <c r="AD1305" t="s">
        <v>42</v>
      </c>
    </row>
    <row r="1306" spans="3:30" x14ac:dyDescent="0.25">
      <c r="C1306" s="32" t="s">
        <v>206</v>
      </c>
      <c r="D1306" s="32" t="s">
        <v>232</v>
      </c>
      <c r="F1306">
        <v>1675</v>
      </c>
      <c r="G1306" t="s">
        <v>2324</v>
      </c>
      <c r="H1306" t="s">
        <v>2325</v>
      </c>
      <c r="I1306" t="s">
        <v>2327</v>
      </c>
      <c r="K1306" t="s">
        <v>210</v>
      </c>
      <c r="L1306" t="s">
        <v>35</v>
      </c>
      <c r="M1306" t="s">
        <v>36</v>
      </c>
      <c r="N1306" s="8">
        <v>45518</v>
      </c>
      <c r="O1306" s="8">
        <v>45930</v>
      </c>
      <c r="P1306" s="8">
        <v>45930</v>
      </c>
      <c r="Q1306" t="s">
        <v>37</v>
      </c>
      <c r="Y1306" t="s">
        <v>211</v>
      </c>
      <c r="Z1306" t="s">
        <v>211</v>
      </c>
      <c r="AC1306" t="s">
        <v>41</v>
      </c>
      <c r="AD1306" t="s">
        <v>42</v>
      </c>
    </row>
    <row r="1307" spans="3:30" x14ac:dyDescent="0.25">
      <c r="C1307" s="32" t="s">
        <v>43</v>
      </c>
      <c r="D1307" s="32" t="s">
        <v>749</v>
      </c>
      <c r="E1307" s="32" t="s">
        <v>2328</v>
      </c>
      <c r="F1307">
        <v>1350</v>
      </c>
      <c r="G1307" t="s">
        <v>2329</v>
      </c>
      <c r="H1307" t="s">
        <v>2330</v>
      </c>
      <c r="I1307" t="s">
        <v>2331</v>
      </c>
      <c r="K1307" t="s">
        <v>710</v>
      </c>
      <c r="L1307" t="s">
        <v>35</v>
      </c>
      <c r="M1307" t="s">
        <v>36</v>
      </c>
      <c r="N1307" s="8">
        <v>45744</v>
      </c>
      <c r="O1307" s="8">
        <v>45828</v>
      </c>
      <c r="P1307" s="8">
        <v>45828</v>
      </c>
      <c r="Q1307" t="s">
        <v>47</v>
      </c>
      <c r="R1307" t="s">
        <v>421</v>
      </c>
      <c r="U1307" t="s">
        <v>57</v>
      </c>
      <c r="W1307" t="s">
        <v>58</v>
      </c>
      <c r="Y1307" t="s">
        <v>57</v>
      </c>
      <c r="Z1307" t="s">
        <v>57</v>
      </c>
      <c r="AC1307" t="s">
        <v>41</v>
      </c>
      <c r="AD1307" t="s">
        <v>42</v>
      </c>
    </row>
    <row r="1308" spans="3:30" x14ac:dyDescent="0.25">
      <c r="C1308" s="32" t="s">
        <v>43</v>
      </c>
      <c r="D1308" s="32" t="s">
        <v>749</v>
      </c>
      <c r="E1308" s="32" t="s">
        <v>2328</v>
      </c>
      <c r="F1308">
        <v>275</v>
      </c>
      <c r="G1308" t="s">
        <v>2329</v>
      </c>
      <c r="H1308" t="s">
        <v>2330</v>
      </c>
      <c r="I1308" t="s">
        <v>2332</v>
      </c>
      <c r="K1308" t="s">
        <v>710</v>
      </c>
      <c r="L1308" t="s">
        <v>35</v>
      </c>
      <c r="M1308" t="s">
        <v>36</v>
      </c>
      <c r="N1308" s="8">
        <v>45744</v>
      </c>
      <c r="O1308" s="8">
        <v>45828</v>
      </c>
      <c r="P1308" s="8">
        <v>45828</v>
      </c>
      <c r="Q1308" t="s">
        <v>47</v>
      </c>
      <c r="X1308" t="s">
        <v>488</v>
      </c>
      <c r="Y1308" t="s">
        <v>57</v>
      </c>
      <c r="Z1308" t="s">
        <v>57</v>
      </c>
      <c r="AC1308" t="s">
        <v>41</v>
      </c>
      <c r="AD1308" t="s">
        <v>42</v>
      </c>
    </row>
    <row r="1309" spans="3:30" x14ac:dyDescent="0.25">
      <c r="C1309" s="32" t="s">
        <v>43</v>
      </c>
      <c r="D1309" s="32" t="s">
        <v>749</v>
      </c>
      <c r="E1309" s="32" t="s">
        <v>2328</v>
      </c>
      <c r="F1309">
        <v>275</v>
      </c>
      <c r="G1309" t="s">
        <v>2329</v>
      </c>
      <c r="H1309" t="s">
        <v>2330</v>
      </c>
      <c r="I1309" t="s">
        <v>2333</v>
      </c>
      <c r="K1309" t="s">
        <v>710</v>
      </c>
      <c r="L1309" t="s">
        <v>35</v>
      </c>
      <c r="M1309" t="s">
        <v>36</v>
      </c>
      <c r="N1309" s="8">
        <v>45744</v>
      </c>
      <c r="O1309" s="8">
        <v>45828</v>
      </c>
      <c r="P1309" s="8">
        <v>45828</v>
      </c>
      <c r="Q1309" t="s">
        <v>37</v>
      </c>
      <c r="X1309" t="s">
        <v>488</v>
      </c>
      <c r="Y1309" t="s">
        <v>57</v>
      </c>
      <c r="Z1309" t="s">
        <v>57</v>
      </c>
      <c r="AC1309" t="s">
        <v>41</v>
      </c>
      <c r="AD1309" t="s">
        <v>42</v>
      </c>
    </row>
    <row r="1310" spans="3:30" x14ac:dyDescent="0.25">
      <c r="C1310" s="32" t="s">
        <v>808</v>
      </c>
      <c r="D1310" s="32" t="s">
        <v>105</v>
      </c>
      <c r="E1310" s="32" t="s">
        <v>212</v>
      </c>
      <c r="F1310">
        <v>1350</v>
      </c>
      <c r="G1310" t="s">
        <v>2334</v>
      </c>
      <c r="H1310" t="s">
        <v>2335</v>
      </c>
      <c r="I1310" t="s">
        <v>2336</v>
      </c>
      <c r="K1310" t="s">
        <v>216</v>
      </c>
      <c r="L1310" t="s">
        <v>35</v>
      </c>
      <c r="M1310" t="s">
        <v>36</v>
      </c>
      <c r="N1310" s="8">
        <v>45740</v>
      </c>
      <c r="O1310" s="8">
        <v>45814</v>
      </c>
      <c r="P1310" s="8">
        <v>45814</v>
      </c>
      <c r="Q1310" t="s">
        <v>37</v>
      </c>
      <c r="R1310" t="s">
        <v>1648</v>
      </c>
      <c r="S1310" t="s">
        <v>2337</v>
      </c>
      <c r="T1310" t="s">
        <v>2338</v>
      </c>
      <c r="U1310" t="s">
        <v>40</v>
      </c>
      <c r="Y1310" t="s">
        <v>86</v>
      </c>
      <c r="Z1310" t="s">
        <v>86</v>
      </c>
      <c r="AC1310" t="s">
        <v>41</v>
      </c>
      <c r="AD1310" t="s">
        <v>42</v>
      </c>
    </row>
    <row r="1311" spans="3:30" x14ac:dyDescent="0.25">
      <c r="C1311" s="32" t="s">
        <v>808</v>
      </c>
      <c r="D1311" s="32" t="s">
        <v>105</v>
      </c>
      <c r="E1311" s="32" t="s">
        <v>212</v>
      </c>
      <c r="F1311">
        <v>710</v>
      </c>
      <c r="G1311" t="s">
        <v>2334</v>
      </c>
      <c r="H1311" t="s">
        <v>2335</v>
      </c>
      <c r="I1311" t="s">
        <v>2339</v>
      </c>
      <c r="K1311" t="s">
        <v>216</v>
      </c>
      <c r="L1311" t="s">
        <v>35</v>
      </c>
      <c r="M1311" t="s">
        <v>36</v>
      </c>
      <c r="N1311" s="8">
        <v>45740</v>
      </c>
      <c r="O1311" s="8">
        <v>45814</v>
      </c>
      <c r="P1311" s="8">
        <v>45814</v>
      </c>
      <c r="Q1311" t="s">
        <v>37</v>
      </c>
      <c r="Y1311" t="s">
        <v>86</v>
      </c>
      <c r="Z1311" t="s">
        <v>86</v>
      </c>
      <c r="AC1311" t="s">
        <v>41</v>
      </c>
      <c r="AD1311" t="s">
        <v>42</v>
      </c>
    </row>
    <row r="1312" spans="3:30" x14ac:dyDescent="0.25">
      <c r="C1312" s="32" t="s">
        <v>808</v>
      </c>
      <c r="D1312" s="32" t="s">
        <v>79</v>
      </c>
      <c r="F1312">
        <v>-2234.14</v>
      </c>
      <c r="G1312" t="s">
        <v>2340</v>
      </c>
      <c r="H1312" t="s">
        <v>2341</v>
      </c>
      <c r="I1312" t="s">
        <v>2342</v>
      </c>
      <c r="K1312" t="s">
        <v>194</v>
      </c>
      <c r="L1312" t="s">
        <v>35</v>
      </c>
      <c r="M1312" t="s">
        <v>36</v>
      </c>
      <c r="N1312" s="8">
        <v>45793</v>
      </c>
      <c r="O1312" s="8">
        <v>45814</v>
      </c>
      <c r="P1312" s="8">
        <v>45814</v>
      </c>
      <c r="Q1312" t="s">
        <v>64</v>
      </c>
      <c r="R1312" t="s">
        <v>2343</v>
      </c>
      <c r="X1312" t="s">
        <v>312</v>
      </c>
      <c r="Y1312" t="s">
        <v>86</v>
      </c>
      <c r="Z1312" t="s">
        <v>86</v>
      </c>
      <c r="AC1312" t="s">
        <v>64</v>
      </c>
      <c r="AD1312" t="s">
        <v>42</v>
      </c>
    </row>
    <row r="1313" spans="3:30" x14ac:dyDescent="0.25">
      <c r="C1313" s="32" t="s">
        <v>28</v>
      </c>
      <c r="D1313" s="32" t="s">
        <v>105</v>
      </c>
      <c r="E1313" s="32" t="s">
        <v>2344</v>
      </c>
      <c r="F1313">
        <v>0</v>
      </c>
      <c r="G1313" t="s">
        <v>2345</v>
      </c>
      <c r="H1313" t="s">
        <v>2346</v>
      </c>
      <c r="I1313" t="s">
        <v>2347</v>
      </c>
      <c r="J1313" t="s">
        <v>2348</v>
      </c>
      <c r="K1313" t="s">
        <v>557</v>
      </c>
      <c r="L1313" t="s">
        <v>35</v>
      </c>
      <c r="M1313" t="s">
        <v>276</v>
      </c>
      <c r="N1313" s="8">
        <v>45784</v>
      </c>
      <c r="O1313" s="8">
        <v>45869</v>
      </c>
      <c r="P1313" s="8"/>
      <c r="Q1313" t="s">
        <v>64</v>
      </c>
      <c r="W1313" t="s">
        <v>342</v>
      </c>
      <c r="Z1313" t="s">
        <v>1008</v>
      </c>
      <c r="AA1313" t="s">
        <v>1008</v>
      </c>
      <c r="AC1313" t="s">
        <v>64</v>
      </c>
      <c r="AD1313" t="s">
        <v>231</v>
      </c>
    </row>
    <row r="1314" spans="3:30" x14ac:dyDescent="0.25">
      <c r="F1314">
        <v>0</v>
      </c>
      <c r="G1314" t="s">
        <v>2345</v>
      </c>
      <c r="H1314" t="s">
        <v>2349</v>
      </c>
      <c r="I1314" t="s">
        <v>2350</v>
      </c>
      <c r="J1314" t="s">
        <v>2351</v>
      </c>
      <c r="K1314" t="s">
        <v>427</v>
      </c>
      <c r="L1314" t="s">
        <v>35</v>
      </c>
      <c r="M1314" t="s">
        <v>36</v>
      </c>
      <c r="N1314" s="8">
        <v>45792</v>
      </c>
      <c r="O1314" s="8">
        <v>45842</v>
      </c>
      <c r="P1314" s="8">
        <v>45842</v>
      </c>
      <c r="Q1314" t="s">
        <v>64</v>
      </c>
      <c r="U1314" t="s">
        <v>111</v>
      </c>
      <c r="W1314" t="s">
        <v>2352</v>
      </c>
      <c r="Y1314" t="s">
        <v>112</v>
      </c>
      <c r="Z1314" t="s">
        <v>112</v>
      </c>
      <c r="AA1314" t="s">
        <v>112</v>
      </c>
      <c r="AC1314" t="s">
        <v>64</v>
      </c>
      <c r="AD1314" t="s">
        <v>231</v>
      </c>
    </row>
    <row r="1315" spans="3:30" x14ac:dyDescent="0.25">
      <c r="C1315" s="32" t="s">
        <v>808</v>
      </c>
      <c r="D1315" s="32" t="s">
        <v>29</v>
      </c>
      <c r="E1315" s="32" t="s">
        <v>2045</v>
      </c>
      <c r="F1315">
        <v>1773</v>
      </c>
      <c r="G1315" t="s">
        <v>2353</v>
      </c>
      <c r="H1315" t="s">
        <v>2354</v>
      </c>
      <c r="I1315" t="s">
        <v>2355</v>
      </c>
      <c r="K1315" t="s">
        <v>216</v>
      </c>
      <c r="L1315" t="s">
        <v>55</v>
      </c>
      <c r="M1315" t="s">
        <v>36</v>
      </c>
      <c r="N1315" s="8">
        <v>45722</v>
      </c>
      <c r="O1315" s="8">
        <v>45800</v>
      </c>
      <c r="P1315" s="8">
        <v>45800</v>
      </c>
      <c r="Q1315" t="s">
        <v>47</v>
      </c>
      <c r="U1315" t="s">
        <v>39</v>
      </c>
      <c r="W1315" t="s">
        <v>460</v>
      </c>
      <c r="X1315" t="s">
        <v>1401</v>
      </c>
      <c r="Y1315" t="s">
        <v>489</v>
      </c>
      <c r="Z1315" t="s">
        <v>489</v>
      </c>
      <c r="AC1315" t="s">
        <v>41</v>
      </c>
      <c r="AD1315" t="s">
        <v>42</v>
      </c>
    </row>
    <row r="1316" spans="3:30" x14ac:dyDescent="0.25">
      <c r="C1316" s="32" t="s">
        <v>104</v>
      </c>
      <c r="D1316" s="32" t="s">
        <v>105</v>
      </c>
      <c r="E1316" s="32" t="s">
        <v>50</v>
      </c>
      <c r="F1316">
        <v>845</v>
      </c>
      <c r="G1316" t="s">
        <v>2356</v>
      </c>
      <c r="H1316" t="s">
        <v>2357</v>
      </c>
      <c r="I1316" t="s">
        <v>2358</v>
      </c>
      <c r="K1316" t="s">
        <v>54</v>
      </c>
      <c r="L1316" t="s">
        <v>55</v>
      </c>
      <c r="M1316" t="s">
        <v>36</v>
      </c>
      <c r="N1316" s="8">
        <v>45693</v>
      </c>
      <c r="O1316" s="8">
        <v>45828</v>
      </c>
      <c r="P1316" s="8">
        <v>45828</v>
      </c>
      <c r="Q1316" t="s">
        <v>37</v>
      </c>
      <c r="R1316" t="s">
        <v>2359</v>
      </c>
      <c r="S1316" t="s">
        <v>2360</v>
      </c>
      <c r="T1316" t="s">
        <v>2360</v>
      </c>
      <c r="U1316" t="s">
        <v>87</v>
      </c>
      <c r="X1316" t="s">
        <v>731</v>
      </c>
      <c r="Y1316" t="s">
        <v>57</v>
      </c>
      <c r="Z1316" t="s">
        <v>57</v>
      </c>
      <c r="AC1316" t="s">
        <v>41</v>
      </c>
      <c r="AD1316" t="s">
        <v>42</v>
      </c>
    </row>
    <row r="1317" spans="3:30" x14ac:dyDescent="0.25">
      <c r="C1317" s="32" t="s">
        <v>28</v>
      </c>
      <c r="D1317" s="32" t="s">
        <v>79</v>
      </c>
      <c r="E1317" s="32" t="s">
        <v>50</v>
      </c>
      <c r="F1317">
        <v>845</v>
      </c>
      <c r="G1317" t="s">
        <v>2356</v>
      </c>
      <c r="H1317" t="s">
        <v>2361</v>
      </c>
      <c r="I1317" t="s">
        <v>2362</v>
      </c>
      <c r="K1317" t="s">
        <v>54</v>
      </c>
      <c r="L1317" t="s">
        <v>55</v>
      </c>
      <c r="M1317" t="s">
        <v>36</v>
      </c>
      <c r="N1317" s="8">
        <v>45758</v>
      </c>
      <c r="O1317" s="8">
        <v>45875</v>
      </c>
      <c r="P1317" s="8">
        <v>45875</v>
      </c>
      <c r="Q1317" t="s">
        <v>47</v>
      </c>
      <c r="U1317" t="s">
        <v>477</v>
      </c>
      <c r="Y1317" t="s">
        <v>1984</v>
      </c>
      <c r="Z1317" t="s">
        <v>1984</v>
      </c>
      <c r="AC1317" t="s">
        <v>41</v>
      </c>
      <c r="AD1317" t="s">
        <v>42</v>
      </c>
    </row>
    <row r="1318" spans="3:30" x14ac:dyDescent="0.25">
      <c r="C1318" s="32" t="s">
        <v>198</v>
      </c>
      <c r="D1318" s="32" t="s">
        <v>232</v>
      </c>
      <c r="E1318" s="32" t="s">
        <v>2363</v>
      </c>
      <c r="F1318">
        <v>3125</v>
      </c>
      <c r="G1318" t="s">
        <v>2356</v>
      </c>
      <c r="H1318" t="s">
        <v>2364</v>
      </c>
      <c r="I1318" t="s">
        <v>2365</v>
      </c>
      <c r="K1318" t="s">
        <v>54</v>
      </c>
      <c r="L1318" t="s">
        <v>55</v>
      </c>
      <c r="M1318" t="s">
        <v>36</v>
      </c>
      <c r="N1318" s="8">
        <v>45715</v>
      </c>
      <c r="O1318" s="8">
        <v>46022</v>
      </c>
      <c r="P1318" s="8">
        <v>46022</v>
      </c>
      <c r="Q1318" t="s">
        <v>37</v>
      </c>
      <c r="R1318" t="s">
        <v>1007</v>
      </c>
      <c r="Y1318" t="s">
        <v>872</v>
      </c>
      <c r="Z1318" t="s">
        <v>872</v>
      </c>
      <c r="AC1318" t="s">
        <v>41</v>
      </c>
      <c r="AD1318" t="s">
        <v>42</v>
      </c>
    </row>
    <row r="1319" spans="3:30" x14ac:dyDescent="0.25">
      <c r="C1319" s="32" t="s">
        <v>28</v>
      </c>
      <c r="D1319" s="32" t="s">
        <v>49</v>
      </c>
      <c r="E1319" s="32" t="s">
        <v>50</v>
      </c>
      <c r="F1319">
        <v>845</v>
      </c>
      <c r="G1319" t="s">
        <v>2356</v>
      </c>
      <c r="H1319" t="s">
        <v>2366</v>
      </c>
      <c r="I1319" t="s">
        <v>2367</v>
      </c>
      <c r="K1319" t="s">
        <v>54</v>
      </c>
      <c r="L1319" t="s">
        <v>55</v>
      </c>
      <c r="M1319" t="s">
        <v>36</v>
      </c>
      <c r="N1319" s="8">
        <v>45740</v>
      </c>
      <c r="O1319" s="8">
        <v>45819</v>
      </c>
      <c r="P1319" s="8">
        <v>45819</v>
      </c>
      <c r="Q1319" t="s">
        <v>47</v>
      </c>
      <c r="R1319" t="s">
        <v>953</v>
      </c>
      <c r="U1319" t="s">
        <v>86</v>
      </c>
      <c r="W1319" t="s">
        <v>370</v>
      </c>
      <c r="Y1319" t="s">
        <v>1944</v>
      </c>
      <c r="Z1319" t="s">
        <v>1944</v>
      </c>
      <c r="AC1319" t="s">
        <v>41</v>
      </c>
      <c r="AD1319" t="s">
        <v>42</v>
      </c>
    </row>
    <row r="1320" spans="3:30" x14ac:dyDescent="0.25">
      <c r="C1320" s="32" t="s">
        <v>198</v>
      </c>
      <c r="D1320" s="32" t="s">
        <v>232</v>
      </c>
      <c r="E1320" s="32" t="s">
        <v>2368</v>
      </c>
      <c r="F1320">
        <v>7237.5</v>
      </c>
      <c r="G1320" t="s">
        <v>2356</v>
      </c>
      <c r="H1320" t="s">
        <v>2369</v>
      </c>
      <c r="I1320" t="s">
        <v>2370</v>
      </c>
      <c r="K1320" t="s">
        <v>54</v>
      </c>
      <c r="L1320" t="s">
        <v>55</v>
      </c>
      <c r="M1320" t="s">
        <v>36</v>
      </c>
      <c r="N1320" s="8">
        <v>45744</v>
      </c>
      <c r="O1320" s="8">
        <v>46022</v>
      </c>
      <c r="P1320" s="8">
        <v>46022</v>
      </c>
      <c r="Q1320" t="s">
        <v>127</v>
      </c>
      <c r="X1320" t="s">
        <v>521</v>
      </c>
      <c r="Y1320" t="s">
        <v>872</v>
      </c>
      <c r="Z1320" t="s">
        <v>872</v>
      </c>
      <c r="AC1320" t="s">
        <v>41</v>
      </c>
      <c r="AD1320" t="s">
        <v>42</v>
      </c>
    </row>
    <row r="1321" spans="3:30" x14ac:dyDescent="0.25">
      <c r="C1321" s="32" t="s">
        <v>198</v>
      </c>
      <c r="D1321" s="32" t="s">
        <v>232</v>
      </c>
      <c r="E1321" s="32" t="s">
        <v>2368</v>
      </c>
      <c r="F1321">
        <v>7237.5</v>
      </c>
      <c r="G1321" t="s">
        <v>2356</v>
      </c>
      <c r="H1321" t="s">
        <v>2369</v>
      </c>
      <c r="I1321" t="s">
        <v>2371</v>
      </c>
      <c r="K1321" t="s">
        <v>54</v>
      </c>
      <c r="L1321" t="s">
        <v>55</v>
      </c>
      <c r="M1321" t="s">
        <v>36</v>
      </c>
      <c r="N1321" s="8">
        <v>45744</v>
      </c>
      <c r="O1321" s="8">
        <v>46022</v>
      </c>
      <c r="P1321" s="8">
        <v>46022</v>
      </c>
      <c r="Q1321" t="s">
        <v>127</v>
      </c>
      <c r="X1321" t="s">
        <v>521</v>
      </c>
      <c r="Y1321" t="s">
        <v>872</v>
      </c>
      <c r="Z1321" t="s">
        <v>872</v>
      </c>
      <c r="AC1321" t="s">
        <v>41</v>
      </c>
      <c r="AD1321" t="s">
        <v>42</v>
      </c>
    </row>
    <row r="1322" spans="3:30" x14ac:dyDescent="0.25">
      <c r="C1322" s="32" t="s">
        <v>198</v>
      </c>
      <c r="D1322" s="32" t="s">
        <v>232</v>
      </c>
      <c r="E1322" s="32" t="s">
        <v>2368</v>
      </c>
      <c r="F1322">
        <v>2325</v>
      </c>
      <c r="G1322" t="s">
        <v>2356</v>
      </c>
      <c r="H1322" t="s">
        <v>2369</v>
      </c>
      <c r="I1322" t="s">
        <v>2372</v>
      </c>
      <c r="K1322" t="s">
        <v>54</v>
      </c>
      <c r="L1322" t="s">
        <v>55</v>
      </c>
      <c r="M1322" t="s">
        <v>36</v>
      </c>
      <c r="N1322" s="8">
        <v>45744</v>
      </c>
      <c r="O1322" s="8">
        <v>46022</v>
      </c>
      <c r="P1322" s="8">
        <v>46022</v>
      </c>
      <c r="Q1322" t="s">
        <v>127</v>
      </c>
      <c r="X1322" t="s">
        <v>521</v>
      </c>
      <c r="Y1322" t="s">
        <v>872</v>
      </c>
      <c r="Z1322" t="s">
        <v>872</v>
      </c>
      <c r="AC1322" t="s">
        <v>41</v>
      </c>
      <c r="AD1322" t="s">
        <v>42</v>
      </c>
    </row>
    <row r="1323" spans="3:30" x14ac:dyDescent="0.25">
      <c r="C1323" s="32" t="s">
        <v>198</v>
      </c>
      <c r="D1323" s="32" t="s">
        <v>232</v>
      </c>
      <c r="E1323" s="32" t="s">
        <v>2368</v>
      </c>
      <c r="F1323">
        <v>7650</v>
      </c>
      <c r="G1323" t="s">
        <v>2356</v>
      </c>
      <c r="H1323" t="s">
        <v>2369</v>
      </c>
      <c r="I1323" t="s">
        <v>2373</v>
      </c>
      <c r="K1323" t="s">
        <v>54</v>
      </c>
      <c r="L1323" t="s">
        <v>55</v>
      </c>
      <c r="M1323" t="s">
        <v>36</v>
      </c>
      <c r="N1323" s="8">
        <v>45744</v>
      </c>
      <c r="O1323" s="8">
        <v>46022</v>
      </c>
      <c r="P1323" s="8">
        <v>46022</v>
      </c>
      <c r="Q1323" t="s">
        <v>127</v>
      </c>
      <c r="X1323" t="s">
        <v>521</v>
      </c>
      <c r="Y1323" t="s">
        <v>872</v>
      </c>
      <c r="Z1323" t="s">
        <v>872</v>
      </c>
      <c r="AC1323" t="s">
        <v>41</v>
      </c>
      <c r="AD1323" t="s">
        <v>42</v>
      </c>
    </row>
    <row r="1324" spans="3:30" x14ac:dyDescent="0.25">
      <c r="C1324" s="32" t="s">
        <v>198</v>
      </c>
      <c r="D1324" s="32" t="s">
        <v>232</v>
      </c>
      <c r="E1324" s="32" t="s">
        <v>2368</v>
      </c>
      <c r="F1324">
        <v>7650</v>
      </c>
      <c r="G1324" t="s">
        <v>2356</v>
      </c>
      <c r="H1324" t="s">
        <v>2369</v>
      </c>
      <c r="I1324" t="s">
        <v>2374</v>
      </c>
      <c r="K1324" t="s">
        <v>54</v>
      </c>
      <c r="L1324" t="s">
        <v>55</v>
      </c>
      <c r="M1324" t="s">
        <v>36</v>
      </c>
      <c r="N1324" s="8">
        <v>45744</v>
      </c>
      <c r="O1324" s="8">
        <v>46022</v>
      </c>
      <c r="P1324" s="8">
        <v>46022</v>
      </c>
      <c r="Q1324" t="s">
        <v>127</v>
      </c>
      <c r="X1324" t="s">
        <v>521</v>
      </c>
      <c r="Y1324" t="s">
        <v>872</v>
      </c>
      <c r="Z1324" t="s">
        <v>872</v>
      </c>
      <c r="AC1324" t="s">
        <v>41</v>
      </c>
      <c r="AD1324" t="s">
        <v>42</v>
      </c>
    </row>
    <row r="1325" spans="3:30" x14ac:dyDescent="0.25">
      <c r="C1325" s="32" t="s">
        <v>198</v>
      </c>
      <c r="D1325" s="32" t="s">
        <v>232</v>
      </c>
      <c r="E1325" s="32" t="s">
        <v>2368</v>
      </c>
      <c r="F1325">
        <v>3150</v>
      </c>
      <c r="G1325" t="s">
        <v>2356</v>
      </c>
      <c r="H1325" t="s">
        <v>2369</v>
      </c>
      <c r="I1325" t="s">
        <v>2375</v>
      </c>
      <c r="K1325" t="s">
        <v>54</v>
      </c>
      <c r="L1325" t="s">
        <v>55</v>
      </c>
      <c r="M1325" t="s">
        <v>36</v>
      </c>
      <c r="N1325" s="8">
        <v>45744</v>
      </c>
      <c r="O1325" s="8">
        <v>46022</v>
      </c>
      <c r="P1325" s="8">
        <v>46022</v>
      </c>
      <c r="Q1325" t="s">
        <v>127</v>
      </c>
      <c r="X1325" t="s">
        <v>521</v>
      </c>
      <c r="Y1325" t="s">
        <v>872</v>
      </c>
      <c r="Z1325" t="s">
        <v>872</v>
      </c>
      <c r="AC1325" t="s">
        <v>41</v>
      </c>
      <c r="AD1325" t="s">
        <v>42</v>
      </c>
    </row>
    <row r="1326" spans="3:30" x14ac:dyDescent="0.25">
      <c r="C1326" s="32" t="s">
        <v>198</v>
      </c>
      <c r="D1326" s="32" t="s">
        <v>232</v>
      </c>
      <c r="E1326" s="32" t="s">
        <v>2368</v>
      </c>
      <c r="F1326">
        <v>1589.75</v>
      </c>
      <c r="G1326" t="s">
        <v>2356</v>
      </c>
      <c r="H1326" t="s">
        <v>2369</v>
      </c>
      <c r="I1326" t="s">
        <v>2376</v>
      </c>
      <c r="K1326" t="s">
        <v>54</v>
      </c>
      <c r="L1326" t="s">
        <v>55</v>
      </c>
      <c r="M1326" t="s">
        <v>36</v>
      </c>
      <c r="N1326" s="8">
        <v>45744</v>
      </c>
      <c r="O1326" s="8">
        <v>46022</v>
      </c>
      <c r="P1326" s="8">
        <v>46022</v>
      </c>
      <c r="Q1326" t="s">
        <v>127</v>
      </c>
      <c r="X1326" t="s">
        <v>521</v>
      </c>
      <c r="Y1326" t="s">
        <v>872</v>
      </c>
      <c r="Z1326" t="s">
        <v>872</v>
      </c>
      <c r="AC1326" t="s">
        <v>41</v>
      </c>
      <c r="AD1326" t="s">
        <v>42</v>
      </c>
    </row>
    <row r="1327" spans="3:30" x14ac:dyDescent="0.25">
      <c r="C1327" s="32" t="s">
        <v>198</v>
      </c>
      <c r="D1327" s="32" t="s">
        <v>232</v>
      </c>
      <c r="E1327" s="32" t="s">
        <v>2368</v>
      </c>
      <c r="F1327">
        <v>1589.75</v>
      </c>
      <c r="G1327" t="s">
        <v>2356</v>
      </c>
      <c r="H1327" t="s">
        <v>2369</v>
      </c>
      <c r="I1327" t="s">
        <v>2377</v>
      </c>
      <c r="K1327" t="s">
        <v>54</v>
      </c>
      <c r="L1327" t="s">
        <v>55</v>
      </c>
      <c r="M1327" t="s">
        <v>36</v>
      </c>
      <c r="N1327" s="8">
        <v>45744</v>
      </c>
      <c r="O1327" s="8">
        <v>46022</v>
      </c>
      <c r="P1327" s="8">
        <v>46022</v>
      </c>
      <c r="Q1327" t="s">
        <v>127</v>
      </c>
      <c r="X1327" t="s">
        <v>521</v>
      </c>
      <c r="Y1327" t="s">
        <v>872</v>
      </c>
      <c r="Z1327" t="s">
        <v>872</v>
      </c>
      <c r="AC1327" t="s">
        <v>41</v>
      </c>
      <c r="AD1327" t="s">
        <v>42</v>
      </c>
    </row>
    <row r="1328" spans="3:30" x14ac:dyDescent="0.25">
      <c r="C1328" s="32" t="s">
        <v>43</v>
      </c>
      <c r="D1328" s="32" t="s">
        <v>749</v>
      </c>
      <c r="E1328" s="32" t="s">
        <v>2378</v>
      </c>
      <c r="F1328">
        <v>0</v>
      </c>
      <c r="G1328" t="s">
        <v>2356</v>
      </c>
      <c r="H1328" t="s">
        <v>2379</v>
      </c>
      <c r="I1328" t="s">
        <v>2380</v>
      </c>
      <c r="K1328" t="s">
        <v>84</v>
      </c>
      <c r="L1328" t="s">
        <v>55</v>
      </c>
      <c r="M1328" t="s">
        <v>36</v>
      </c>
      <c r="N1328" s="8">
        <v>45730</v>
      </c>
      <c r="O1328" s="8">
        <v>45821</v>
      </c>
      <c r="P1328" s="8">
        <v>45821</v>
      </c>
      <c r="Q1328" t="s">
        <v>64</v>
      </c>
      <c r="R1328" t="s">
        <v>1049</v>
      </c>
      <c r="S1328" t="s">
        <v>2381</v>
      </c>
      <c r="T1328" t="s">
        <v>2382</v>
      </c>
      <c r="U1328" t="s">
        <v>85</v>
      </c>
      <c r="W1328" t="s">
        <v>2383</v>
      </c>
      <c r="Y1328" t="s">
        <v>87</v>
      </c>
      <c r="Z1328" t="s">
        <v>87</v>
      </c>
      <c r="AC1328" t="s">
        <v>64</v>
      </c>
      <c r="AD1328" t="s">
        <v>42</v>
      </c>
    </row>
    <row r="1329" spans="3:30" x14ac:dyDescent="0.25">
      <c r="C1329" s="32" t="s">
        <v>43</v>
      </c>
      <c r="D1329" s="32" t="s">
        <v>749</v>
      </c>
      <c r="E1329" s="32" t="s">
        <v>2378</v>
      </c>
      <c r="F1329">
        <v>3125</v>
      </c>
      <c r="G1329" t="s">
        <v>2356</v>
      </c>
      <c r="H1329" t="s">
        <v>2379</v>
      </c>
      <c r="I1329" t="s">
        <v>2384</v>
      </c>
      <c r="K1329" t="s">
        <v>84</v>
      </c>
      <c r="L1329" t="s">
        <v>55</v>
      </c>
      <c r="M1329" t="s">
        <v>36</v>
      </c>
      <c r="N1329" s="8">
        <v>45730</v>
      </c>
      <c r="O1329" s="8">
        <v>45821</v>
      </c>
      <c r="P1329" s="8">
        <v>45821</v>
      </c>
      <c r="Q1329" t="s">
        <v>127</v>
      </c>
      <c r="R1329" t="s">
        <v>38</v>
      </c>
      <c r="S1329" t="s">
        <v>2385</v>
      </c>
      <c r="T1329" t="s">
        <v>2386</v>
      </c>
      <c r="U1329" t="s">
        <v>86</v>
      </c>
      <c r="X1329" t="s">
        <v>421</v>
      </c>
      <c r="Y1329" t="s">
        <v>87</v>
      </c>
      <c r="Z1329" t="s">
        <v>87</v>
      </c>
      <c r="AC1329" t="s">
        <v>41</v>
      </c>
      <c r="AD1329" t="s">
        <v>42</v>
      </c>
    </row>
    <row r="1330" spans="3:30" x14ac:dyDescent="0.25">
      <c r="C1330" s="32" t="s">
        <v>795</v>
      </c>
      <c r="D1330" s="32" t="s">
        <v>232</v>
      </c>
      <c r="E1330" s="32" t="s">
        <v>50</v>
      </c>
      <c r="F1330">
        <v>845</v>
      </c>
      <c r="G1330" t="s">
        <v>2356</v>
      </c>
      <c r="H1330" t="s">
        <v>2387</v>
      </c>
      <c r="I1330" t="s">
        <v>2388</v>
      </c>
      <c r="K1330" t="s">
        <v>54</v>
      </c>
      <c r="L1330" t="s">
        <v>55</v>
      </c>
      <c r="M1330" t="s">
        <v>36</v>
      </c>
      <c r="N1330" s="8">
        <v>45741</v>
      </c>
      <c r="O1330" s="8">
        <v>45849</v>
      </c>
      <c r="P1330" s="8">
        <v>45849</v>
      </c>
      <c r="Q1330" t="s">
        <v>127</v>
      </c>
      <c r="R1330" t="s">
        <v>195</v>
      </c>
      <c r="S1330" t="s">
        <v>2389</v>
      </c>
      <c r="T1330" t="s">
        <v>2390</v>
      </c>
      <c r="U1330" t="s">
        <v>112</v>
      </c>
      <c r="W1330" t="s">
        <v>255</v>
      </c>
      <c r="Y1330" t="s">
        <v>255</v>
      </c>
      <c r="Z1330" t="s">
        <v>255</v>
      </c>
      <c r="AC1330" t="s">
        <v>41</v>
      </c>
      <c r="AD1330" t="s">
        <v>42</v>
      </c>
    </row>
    <row r="1331" spans="3:30" x14ac:dyDescent="0.25">
      <c r="C1331" s="32" t="s">
        <v>28</v>
      </c>
      <c r="D1331" s="32" t="s">
        <v>49</v>
      </c>
      <c r="E1331" s="32" t="s">
        <v>50</v>
      </c>
      <c r="F1331">
        <v>845</v>
      </c>
      <c r="G1331" t="s">
        <v>2356</v>
      </c>
      <c r="H1331" t="s">
        <v>2391</v>
      </c>
      <c r="I1331" t="s">
        <v>2392</v>
      </c>
      <c r="K1331" t="s">
        <v>54</v>
      </c>
      <c r="L1331" t="s">
        <v>55</v>
      </c>
      <c r="M1331" t="s">
        <v>36</v>
      </c>
      <c r="N1331" s="8">
        <v>45741</v>
      </c>
      <c r="O1331" s="8">
        <v>45828</v>
      </c>
      <c r="P1331" s="8">
        <v>45828</v>
      </c>
      <c r="Q1331" t="s">
        <v>47</v>
      </c>
      <c r="R1331" t="s">
        <v>195</v>
      </c>
      <c r="U1331" t="s">
        <v>87</v>
      </c>
      <c r="W1331" t="s">
        <v>58</v>
      </c>
      <c r="X1331" t="s">
        <v>260</v>
      </c>
      <c r="Y1331" t="s">
        <v>57</v>
      </c>
      <c r="Z1331" t="s">
        <v>57</v>
      </c>
      <c r="AC1331" t="s">
        <v>41</v>
      </c>
      <c r="AD1331" t="s">
        <v>42</v>
      </c>
    </row>
    <row r="1332" spans="3:30" x14ac:dyDescent="0.25">
      <c r="C1332" s="32" t="s">
        <v>28</v>
      </c>
      <c r="D1332" s="32" t="s">
        <v>79</v>
      </c>
      <c r="E1332" s="32" t="s">
        <v>2393</v>
      </c>
      <c r="F1332">
        <v>845</v>
      </c>
      <c r="G1332" t="s">
        <v>2356</v>
      </c>
      <c r="H1332" t="s">
        <v>2394</v>
      </c>
      <c r="I1332" t="s">
        <v>2395</v>
      </c>
      <c r="K1332" t="s">
        <v>84</v>
      </c>
      <c r="L1332" t="s">
        <v>55</v>
      </c>
      <c r="M1332" t="s">
        <v>36</v>
      </c>
      <c r="N1332" s="8">
        <v>45750</v>
      </c>
      <c r="O1332" s="8">
        <v>45835</v>
      </c>
      <c r="P1332" s="8">
        <v>45835</v>
      </c>
      <c r="Q1332" t="s">
        <v>47</v>
      </c>
      <c r="Y1332" t="s">
        <v>111</v>
      </c>
      <c r="Z1332" t="s">
        <v>111</v>
      </c>
      <c r="AC1332" t="s">
        <v>41</v>
      </c>
      <c r="AD1332" t="s">
        <v>42</v>
      </c>
    </row>
    <row r="1333" spans="3:30" x14ac:dyDescent="0.25">
      <c r="C1333" s="32" t="s">
        <v>28</v>
      </c>
      <c r="D1333" s="32" t="s">
        <v>79</v>
      </c>
      <c r="E1333" s="32" t="s">
        <v>2393</v>
      </c>
      <c r="F1333">
        <v>290</v>
      </c>
      <c r="G1333" t="s">
        <v>2356</v>
      </c>
      <c r="H1333" t="s">
        <v>2394</v>
      </c>
      <c r="I1333" t="s">
        <v>2396</v>
      </c>
      <c r="K1333" t="s">
        <v>84</v>
      </c>
      <c r="L1333" t="s">
        <v>55</v>
      </c>
      <c r="M1333" t="s">
        <v>36</v>
      </c>
      <c r="N1333" s="8">
        <v>45750</v>
      </c>
      <c r="O1333" s="8"/>
      <c r="P1333" s="8"/>
      <c r="Q1333" t="s">
        <v>47</v>
      </c>
      <c r="AC1333" t="s">
        <v>41</v>
      </c>
      <c r="AD1333" t="s">
        <v>42</v>
      </c>
    </row>
    <row r="1334" spans="3:30" x14ac:dyDescent="0.25">
      <c r="C1334" s="32" t="s">
        <v>28</v>
      </c>
      <c r="D1334" s="32" t="s">
        <v>79</v>
      </c>
      <c r="E1334" s="32" t="s">
        <v>2393</v>
      </c>
      <c r="F1334">
        <v>290</v>
      </c>
      <c r="G1334" t="s">
        <v>2356</v>
      </c>
      <c r="H1334" t="s">
        <v>2394</v>
      </c>
      <c r="I1334" t="s">
        <v>2397</v>
      </c>
      <c r="K1334" t="s">
        <v>84</v>
      </c>
      <c r="L1334" t="s">
        <v>55</v>
      </c>
      <c r="M1334" t="s">
        <v>36</v>
      </c>
      <c r="N1334" s="8">
        <v>45750</v>
      </c>
      <c r="O1334" s="8"/>
      <c r="P1334" s="8"/>
      <c r="Q1334" t="s">
        <v>37</v>
      </c>
      <c r="AC1334" t="s">
        <v>41</v>
      </c>
      <c r="AD1334" t="s">
        <v>42</v>
      </c>
    </row>
    <row r="1335" spans="3:30" x14ac:dyDescent="0.25">
      <c r="C1335" s="32" t="s">
        <v>28</v>
      </c>
      <c r="D1335" s="32" t="s">
        <v>79</v>
      </c>
      <c r="E1335" s="32" t="s">
        <v>50</v>
      </c>
      <c r="F1335">
        <v>845</v>
      </c>
      <c r="G1335" t="s">
        <v>2356</v>
      </c>
      <c r="H1335" t="s">
        <v>2398</v>
      </c>
      <c r="I1335" t="s">
        <v>2399</v>
      </c>
      <c r="K1335" t="s">
        <v>54</v>
      </c>
      <c r="L1335" t="s">
        <v>55</v>
      </c>
      <c r="M1335" t="s">
        <v>36</v>
      </c>
      <c r="N1335" s="8">
        <v>45758</v>
      </c>
      <c r="O1335" s="8">
        <v>45838</v>
      </c>
      <c r="P1335" s="8">
        <v>45838</v>
      </c>
      <c r="Q1335" t="s">
        <v>47</v>
      </c>
      <c r="R1335" t="s">
        <v>953</v>
      </c>
      <c r="U1335" t="s">
        <v>58</v>
      </c>
      <c r="X1335" t="s">
        <v>260</v>
      </c>
      <c r="Y1335" t="s">
        <v>391</v>
      </c>
      <c r="Z1335" t="s">
        <v>391</v>
      </c>
      <c r="AC1335" t="s">
        <v>41</v>
      </c>
      <c r="AD1335" t="s">
        <v>42</v>
      </c>
    </row>
    <row r="1336" spans="3:30" x14ac:dyDescent="0.25">
      <c r="F1336">
        <v>350</v>
      </c>
      <c r="G1336" t="s">
        <v>2356</v>
      </c>
      <c r="H1336" t="s">
        <v>2400</v>
      </c>
      <c r="I1336" t="s">
        <v>2401</v>
      </c>
      <c r="K1336" t="s">
        <v>84</v>
      </c>
      <c r="L1336" t="s">
        <v>55</v>
      </c>
      <c r="M1336" t="s">
        <v>36</v>
      </c>
      <c r="N1336" s="8">
        <v>45789</v>
      </c>
      <c r="O1336" s="8"/>
      <c r="P1336" s="8"/>
      <c r="Q1336" t="s">
        <v>47</v>
      </c>
      <c r="AC1336" t="s">
        <v>41</v>
      </c>
      <c r="AD1336" t="s">
        <v>42</v>
      </c>
    </row>
    <row r="1337" spans="3:30" x14ac:dyDescent="0.25">
      <c r="C1337" s="32" t="s">
        <v>795</v>
      </c>
      <c r="D1337" s="32" t="s">
        <v>105</v>
      </c>
      <c r="E1337" s="32" t="s">
        <v>50</v>
      </c>
      <c r="F1337">
        <v>845</v>
      </c>
      <c r="G1337" t="s">
        <v>2356</v>
      </c>
      <c r="H1337" t="s">
        <v>2402</v>
      </c>
      <c r="I1337" t="s">
        <v>2403</v>
      </c>
      <c r="K1337" t="s">
        <v>54</v>
      </c>
      <c r="L1337" t="s">
        <v>55</v>
      </c>
      <c r="M1337" t="s">
        <v>36</v>
      </c>
      <c r="N1337" s="8">
        <v>45796</v>
      </c>
      <c r="O1337" s="8">
        <v>45835</v>
      </c>
      <c r="P1337" s="8">
        <v>45835</v>
      </c>
      <c r="Q1337" t="s">
        <v>37</v>
      </c>
      <c r="R1337" t="s">
        <v>398</v>
      </c>
      <c r="S1337" t="s">
        <v>2404</v>
      </c>
      <c r="U1337" t="s">
        <v>57</v>
      </c>
      <c r="Y1337" t="s">
        <v>111</v>
      </c>
      <c r="Z1337" t="s">
        <v>111</v>
      </c>
      <c r="AC1337" t="s">
        <v>41</v>
      </c>
      <c r="AD1337" t="s">
        <v>42</v>
      </c>
    </row>
    <row r="1338" spans="3:30" x14ac:dyDescent="0.25">
      <c r="F1338">
        <v>720</v>
      </c>
      <c r="G1338" t="s">
        <v>2356</v>
      </c>
      <c r="H1338" t="s">
        <v>2405</v>
      </c>
      <c r="I1338" t="s">
        <v>2406</v>
      </c>
      <c r="K1338" t="s">
        <v>2407</v>
      </c>
      <c r="L1338" t="s">
        <v>55</v>
      </c>
      <c r="M1338" t="s">
        <v>36</v>
      </c>
      <c r="N1338" s="8">
        <v>44971</v>
      </c>
      <c r="O1338" s="8"/>
      <c r="P1338" s="8"/>
      <c r="Q1338" t="s">
        <v>64</v>
      </c>
    </row>
    <row r="1339" spans="3:30" x14ac:dyDescent="0.25">
      <c r="F1339">
        <v>925</v>
      </c>
      <c r="G1339" t="s">
        <v>2356</v>
      </c>
      <c r="H1339" t="s">
        <v>2408</v>
      </c>
      <c r="I1339" t="s">
        <v>2409</v>
      </c>
      <c r="K1339" t="s">
        <v>2407</v>
      </c>
      <c r="L1339" t="s">
        <v>55</v>
      </c>
      <c r="M1339" t="s">
        <v>36</v>
      </c>
      <c r="N1339" s="8">
        <v>45030</v>
      </c>
      <c r="O1339" s="8"/>
      <c r="P1339" s="8"/>
      <c r="Q1339" t="s">
        <v>64</v>
      </c>
    </row>
    <row r="1340" spans="3:30" x14ac:dyDescent="0.25">
      <c r="F1340">
        <v>845</v>
      </c>
      <c r="G1340" t="s">
        <v>2356</v>
      </c>
      <c r="H1340" t="s">
        <v>2408</v>
      </c>
      <c r="I1340" t="s">
        <v>2410</v>
      </c>
      <c r="K1340" t="s">
        <v>2407</v>
      </c>
      <c r="L1340" t="s">
        <v>55</v>
      </c>
      <c r="M1340" t="s">
        <v>36</v>
      </c>
      <c r="N1340" s="8">
        <v>45030</v>
      </c>
      <c r="O1340" s="8"/>
      <c r="P1340" s="8"/>
      <c r="Q1340" t="s">
        <v>64</v>
      </c>
    </row>
    <row r="1341" spans="3:30" x14ac:dyDescent="0.25">
      <c r="F1341">
        <v>845</v>
      </c>
      <c r="G1341" t="s">
        <v>2356</v>
      </c>
      <c r="H1341" t="s">
        <v>2408</v>
      </c>
      <c r="I1341" t="s">
        <v>2411</v>
      </c>
      <c r="K1341" t="s">
        <v>2407</v>
      </c>
      <c r="L1341" t="s">
        <v>55</v>
      </c>
      <c r="M1341" t="s">
        <v>36</v>
      </c>
      <c r="N1341" s="8">
        <v>45030</v>
      </c>
      <c r="O1341" s="8"/>
      <c r="P1341" s="8"/>
      <c r="Q1341" t="s">
        <v>64</v>
      </c>
    </row>
    <row r="1342" spans="3:30" x14ac:dyDescent="0.25">
      <c r="F1342">
        <v>920</v>
      </c>
      <c r="G1342" t="s">
        <v>2356</v>
      </c>
      <c r="H1342" t="s">
        <v>2408</v>
      </c>
      <c r="I1342" t="s">
        <v>2412</v>
      </c>
      <c r="K1342" t="s">
        <v>2407</v>
      </c>
      <c r="L1342" t="s">
        <v>55</v>
      </c>
      <c r="M1342" t="s">
        <v>36</v>
      </c>
      <c r="N1342" s="8">
        <v>45030</v>
      </c>
      <c r="O1342" s="8"/>
      <c r="P1342" s="8"/>
      <c r="Q1342" t="s">
        <v>64</v>
      </c>
    </row>
    <row r="1343" spans="3:30" x14ac:dyDescent="0.25">
      <c r="F1343">
        <v>845</v>
      </c>
      <c r="G1343" t="s">
        <v>2356</v>
      </c>
      <c r="H1343" t="s">
        <v>2408</v>
      </c>
      <c r="I1343" t="s">
        <v>2413</v>
      </c>
      <c r="K1343" t="s">
        <v>2407</v>
      </c>
      <c r="L1343" t="s">
        <v>55</v>
      </c>
      <c r="M1343" t="s">
        <v>36</v>
      </c>
      <c r="N1343" s="8">
        <v>45030</v>
      </c>
      <c r="O1343" s="8"/>
      <c r="P1343" s="8"/>
      <c r="Q1343" t="s">
        <v>64</v>
      </c>
    </row>
    <row r="1344" spans="3:30" x14ac:dyDescent="0.25">
      <c r="F1344">
        <v>845</v>
      </c>
      <c r="G1344" t="s">
        <v>2356</v>
      </c>
      <c r="H1344" t="s">
        <v>2408</v>
      </c>
      <c r="I1344" t="s">
        <v>2414</v>
      </c>
      <c r="K1344" t="s">
        <v>2407</v>
      </c>
      <c r="L1344" t="s">
        <v>55</v>
      </c>
      <c r="M1344" t="s">
        <v>36</v>
      </c>
      <c r="N1344" s="8">
        <v>45030</v>
      </c>
      <c r="O1344" s="8"/>
      <c r="P1344" s="8"/>
      <c r="Q1344" t="s">
        <v>64</v>
      </c>
    </row>
    <row r="1345" spans="3:30" x14ac:dyDescent="0.25">
      <c r="F1345">
        <v>845</v>
      </c>
      <c r="G1345" t="s">
        <v>2356</v>
      </c>
      <c r="H1345" t="s">
        <v>2415</v>
      </c>
      <c r="I1345" t="s">
        <v>2416</v>
      </c>
      <c r="K1345" t="s">
        <v>2407</v>
      </c>
      <c r="L1345" t="s">
        <v>55</v>
      </c>
      <c r="M1345" t="s">
        <v>36</v>
      </c>
      <c r="N1345" s="8">
        <v>45201</v>
      </c>
      <c r="O1345" s="8"/>
      <c r="P1345" s="8"/>
      <c r="Q1345" t="s">
        <v>64</v>
      </c>
    </row>
    <row r="1346" spans="3:30" x14ac:dyDescent="0.25">
      <c r="C1346" s="32" t="s">
        <v>28</v>
      </c>
      <c r="D1346" s="32" t="s">
        <v>79</v>
      </c>
      <c r="E1346" s="32" t="s">
        <v>2417</v>
      </c>
      <c r="F1346">
        <v>450</v>
      </c>
      <c r="G1346" t="s">
        <v>2418</v>
      </c>
      <c r="H1346" t="s">
        <v>2419</v>
      </c>
      <c r="I1346" t="s">
        <v>2420</v>
      </c>
      <c r="K1346" t="s">
        <v>427</v>
      </c>
      <c r="L1346" t="s">
        <v>55</v>
      </c>
      <c r="M1346" t="s">
        <v>36</v>
      </c>
      <c r="N1346" s="8">
        <v>45554</v>
      </c>
      <c r="O1346" s="8">
        <v>46022</v>
      </c>
      <c r="P1346" s="8">
        <v>46022</v>
      </c>
      <c r="Q1346" t="s">
        <v>47</v>
      </c>
      <c r="R1346" t="s">
        <v>2312</v>
      </c>
      <c r="Y1346" t="s">
        <v>872</v>
      </c>
      <c r="Z1346" t="s">
        <v>872</v>
      </c>
      <c r="AC1346" t="s">
        <v>41</v>
      </c>
      <c r="AD1346" t="s">
        <v>42</v>
      </c>
    </row>
    <row r="1347" spans="3:30" x14ac:dyDescent="0.25">
      <c r="C1347" s="32" t="s">
        <v>198</v>
      </c>
      <c r="D1347" s="32" t="s">
        <v>79</v>
      </c>
      <c r="E1347" s="32" t="s">
        <v>2417</v>
      </c>
      <c r="F1347">
        <v>325</v>
      </c>
      <c r="G1347" t="s">
        <v>2418</v>
      </c>
      <c r="H1347" t="s">
        <v>2419</v>
      </c>
      <c r="I1347" t="s">
        <v>2421</v>
      </c>
      <c r="K1347" t="s">
        <v>427</v>
      </c>
      <c r="L1347" t="s">
        <v>55</v>
      </c>
      <c r="M1347" t="s">
        <v>36</v>
      </c>
      <c r="N1347" s="8">
        <v>45554</v>
      </c>
      <c r="O1347" s="8">
        <v>46022</v>
      </c>
      <c r="P1347" s="8">
        <v>46022</v>
      </c>
      <c r="Q1347" t="s">
        <v>37</v>
      </c>
      <c r="Y1347" t="s">
        <v>872</v>
      </c>
      <c r="Z1347" t="s">
        <v>872</v>
      </c>
      <c r="AC1347" t="s">
        <v>41</v>
      </c>
      <c r="AD1347" t="s">
        <v>42</v>
      </c>
    </row>
    <row r="1348" spans="3:30" x14ac:dyDescent="0.25">
      <c r="F1348">
        <v>9693</v>
      </c>
      <c r="G1348" t="s">
        <v>2422</v>
      </c>
      <c r="H1348" t="s">
        <v>2423</v>
      </c>
      <c r="I1348" t="s">
        <v>2424</v>
      </c>
      <c r="K1348" t="s">
        <v>2425</v>
      </c>
      <c r="L1348" t="s">
        <v>55</v>
      </c>
      <c r="M1348" t="s">
        <v>36</v>
      </c>
      <c r="N1348" s="8">
        <v>44965</v>
      </c>
      <c r="O1348" s="8"/>
      <c r="P1348" s="8"/>
      <c r="Q1348" t="s">
        <v>64</v>
      </c>
    </row>
    <row r="1349" spans="3:30" x14ac:dyDescent="0.25">
      <c r="F1349">
        <v>1907.4</v>
      </c>
      <c r="G1349" t="s">
        <v>2422</v>
      </c>
      <c r="H1349" t="s">
        <v>2423</v>
      </c>
      <c r="I1349" t="s">
        <v>2426</v>
      </c>
      <c r="K1349" t="s">
        <v>2425</v>
      </c>
      <c r="L1349" t="s">
        <v>55</v>
      </c>
      <c r="M1349" t="s">
        <v>36</v>
      </c>
      <c r="N1349" s="8">
        <v>44965</v>
      </c>
      <c r="O1349" s="8"/>
      <c r="P1349" s="8"/>
      <c r="Q1349" t="s">
        <v>127</v>
      </c>
    </row>
    <row r="1350" spans="3:30" x14ac:dyDescent="0.25">
      <c r="C1350" s="32" t="s">
        <v>198</v>
      </c>
      <c r="D1350" s="32" t="s">
        <v>72</v>
      </c>
      <c r="E1350" s="32" t="s">
        <v>2427</v>
      </c>
      <c r="F1350">
        <v>3079</v>
      </c>
      <c r="G1350" t="s">
        <v>2428</v>
      </c>
      <c r="H1350" t="s">
        <v>2429</v>
      </c>
      <c r="I1350" t="s">
        <v>2430</v>
      </c>
      <c r="J1350" t="s">
        <v>2431</v>
      </c>
      <c r="K1350" t="s">
        <v>229</v>
      </c>
      <c r="L1350" t="s">
        <v>35</v>
      </c>
      <c r="M1350" t="s">
        <v>276</v>
      </c>
      <c r="N1350" s="8">
        <v>45763</v>
      </c>
      <c r="O1350" s="8"/>
      <c r="P1350" s="8"/>
      <c r="Q1350" t="s">
        <v>47</v>
      </c>
      <c r="W1350" t="s">
        <v>2432</v>
      </c>
      <c r="AC1350" t="s">
        <v>41</v>
      </c>
      <c r="AD1350" t="s">
        <v>231</v>
      </c>
    </row>
    <row r="1351" spans="3:30" x14ac:dyDescent="0.25">
      <c r="C1351" s="32" t="s">
        <v>198</v>
      </c>
      <c r="D1351" s="32" t="s">
        <v>72</v>
      </c>
      <c r="E1351" s="32" t="s">
        <v>2427</v>
      </c>
      <c r="F1351">
        <v>3079</v>
      </c>
      <c r="G1351" t="s">
        <v>2428</v>
      </c>
      <c r="H1351" t="s">
        <v>2429</v>
      </c>
      <c r="I1351" t="s">
        <v>2433</v>
      </c>
      <c r="J1351" t="s">
        <v>2434</v>
      </c>
      <c r="K1351" t="s">
        <v>229</v>
      </c>
      <c r="L1351" t="s">
        <v>35</v>
      </c>
      <c r="M1351" t="s">
        <v>276</v>
      </c>
      <c r="N1351" s="8">
        <v>45763</v>
      </c>
      <c r="O1351" s="8"/>
      <c r="P1351" s="8"/>
      <c r="Q1351" t="s">
        <v>47</v>
      </c>
      <c r="W1351" t="s">
        <v>2432</v>
      </c>
      <c r="AC1351" t="s">
        <v>41</v>
      </c>
      <c r="AD1351" t="s">
        <v>231</v>
      </c>
    </row>
    <row r="1352" spans="3:30" x14ac:dyDescent="0.25">
      <c r="C1352" s="32" t="s">
        <v>198</v>
      </c>
      <c r="D1352" s="32" t="s">
        <v>232</v>
      </c>
      <c r="E1352" s="32" t="s">
        <v>1192</v>
      </c>
      <c r="F1352">
        <v>8500</v>
      </c>
      <c r="G1352" t="s">
        <v>2435</v>
      </c>
      <c r="H1352" t="s">
        <v>2436</v>
      </c>
      <c r="I1352" t="s">
        <v>2437</v>
      </c>
      <c r="K1352" t="s">
        <v>427</v>
      </c>
      <c r="L1352" t="s">
        <v>55</v>
      </c>
      <c r="M1352" t="s">
        <v>36</v>
      </c>
      <c r="N1352" s="8">
        <v>45722</v>
      </c>
      <c r="O1352" s="8">
        <v>46022</v>
      </c>
      <c r="P1352" s="8">
        <v>46022</v>
      </c>
      <c r="Q1352" t="s">
        <v>37</v>
      </c>
      <c r="Y1352" t="s">
        <v>872</v>
      </c>
      <c r="Z1352" t="s">
        <v>872</v>
      </c>
      <c r="AC1352" t="s">
        <v>41</v>
      </c>
      <c r="AD1352" t="s">
        <v>42</v>
      </c>
    </row>
    <row r="1353" spans="3:30" x14ac:dyDescent="0.25">
      <c r="C1353" s="32" t="s">
        <v>198</v>
      </c>
      <c r="D1353" s="32" t="s">
        <v>232</v>
      </c>
      <c r="E1353" s="32" t="s">
        <v>1192</v>
      </c>
      <c r="F1353">
        <v>8500</v>
      </c>
      <c r="G1353" t="s">
        <v>2435</v>
      </c>
      <c r="H1353" t="s">
        <v>2436</v>
      </c>
      <c r="I1353" t="s">
        <v>2438</v>
      </c>
      <c r="K1353" t="s">
        <v>427</v>
      </c>
      <c r="L1353" t="s">
        <v>55</v>
      </c>
      <c r="M1353" t="s">
        <v>36</v>
      </c>
      <c r="N1353" s="8">
        <v>45722</v>
      </c>
      <c r="O1353" s="8">
        <v>46022</v>
      </c>
      <c r="P1353" s="8">
        <v>46022</v>
      </c>
      <c r="Q1353" t="s">
        <v>47</v>
      </c>
      <c r="R1353" t="s">
        <v>205</v>
      </c>
      <c r="T1353" t="s">
        <v>2439</v>
      </c>
      <c r="W1353" t="s">
        <v>398</v>
      </c>
      <c r="Y1353" t="s">
        <v>872</v>
      </c>
      <c r="Z1353" t="s">
        <v>872</v>
      </c>
      <c r="AC1353" t="s">
        <v>41</v>
      </c>
      <c r="AD1353" t="s">
        <v>42</v>
      </c>
    </row>
    <row r="1354" spans="3:30" x14ac:dyDescent="0.25">
      <c r="C1354" s="32" t="s">
        <v>43</v>
      </c>
      <c r="D1354" s="32" t="s">
        <v>105</v>
      </c>
      <c r="E1354" s="32" t="s">
        <v>50</v>
      </c>
      <c r="F1354">
        <v>4125</v>
      </c>
      <c r="G1354" t="s">
        <v>2435</v>
      </c>
      <c r="H1354" t="s">
        <v>2440</v>
      </c>
      <c r="I1354" t="s">
        <v>2441</v>
      </c>
      <c r="K1354" t="s">
        <v>54</v>
      </c>
      <c r="L1354" t="s">
        <v>55</v>
      </c>
      <c r="M1354" t="s">
        <v>36</v>
      </c>
      <c r="N1354" s="8">
        <v>45798</v>
      </c>
      <c r="O1354" s="8">
        <v>45805</v>
      </c>
      <c r="P1354" s="8">
        <v>45805</v>
      </c>
      <c r="Q1354" t="s">
        <v>64</v>
      </c>
      <c r="Y1354" t="s">
        <v>241</v>
      </c>
      <c r="Z1354" t="s">
        <v>241</v>
      </c>
      <c r="AC1354" t="s">
        <v>64</v>
      </c>
      <c r="AD1354" t="s">
        <v>42</v>
      </c>
    </row>
    <row r="1355" spans="3:30" x14ac:dyDescent="0.25">
      <c r="C1355" s="32" t="s">
        <v>104</v>
      </c>
      <c r="D1355" s="32" t="s">
        <v>105</v>
      </c>
      <c r="E1355" s="32" t="s">
        <v>2442</v>
      </c>
      <c r="F1355">
        <v>1625</v>
      </c>
      <c r="G1355" t="s">
        <v>2435</v>
      </c>
      <c r="H1355" t="s">
        <v>2443</v>
      </c>
      <c r="I1355" t="s">
        <v>2444</v>
      </c>
      <c r="K1355" t="s">
        <v>473</v>
      </c>
      <c r="L1355" t="s">
        <v>55</v>
      </c>
      <c r="M1355" t="s">
        <v>36</v>
      </c>
      <c r="N1355" s="8">
        <v>45776</v>
      </c>
      <c r="O1355" s="8">
        <v>45828</v>
      </c>
      <c r="P1355" s="8">
        <v>45828</v>
      </c>
      <c r="Q1355" t="s">
        <v>37</v>
      </c>
      <c r="R1355" t="s">
        <v>217</v>
      </c>
      <c r="S1355" t="s">
        <v>2445</v>
      </c>
      <c r="T1355" t="s">
        <v>2445</v>
      </c>
      <c r="U1355" t="s">
        <v>87</v>
      </c>
      <c r="W1355" t="s">
        <v>57</v>
      </c>
      <c r="X1355" t="s">
        <v>341</v>
      </c>
      <c r="Y1355" t="s">
        <v>57</v>
      </c>
      <c r="Z1355" t="s">
        <v>57</v>
      </c>
      <c r="AC1355" t="s">
        <v>41</v>
      </c>
      <c r="AD1355" t="s">
        <v>42</v>
      </c>
    </row>
    <row r="1356" spans="3:30" x14ac:dyDescent="0.25">
      <c r="F1356">
        <v>845</v>
      </c>
      <c r="G1356" t="s">
        <v>2435</v>
      </c>
      <c r="H1356" t="s">
        <v>2446</v>
      </c>
      <c r="I1356" t="s">
        <v>2447</v>
      </c>
      <c r="K1356" t="s">
        <v>54</v>
      </c>
      <c r="L1356" t="s">
        <v>55</v>
      </c>
      <c r="M1356" t="s">
        <v>36</v>
      </c>
      <c r="N1356" s="8">
        <v>45799</v>
      </c>
      <c r="O1356" s="8"/>
      <c r="P1356" s="8"/>
      <c r="Q1356" t="s">
        <v>37</v>
      </c>
      <c r="R1356" t="s">
        <v>871</v>
      </c>
      <c r="AC1356" t="s">
        <v>41</v>
      </c>
      <c r="AD1356" t="s">
        <v>42</v>
      </c>
    </row>
    <row r="1357" spans="3:30" x14ac:dyDescent="0.25">
      <c r="C1357" s="32" t="s">
        <v>318</v>
      </c>
      <c r="D1357" s="32" t="s">
        <v>318</v>
      </c>
      <c r="F1357">
        <v>1990</v>
      </c>
      <c r="G1357" t="s">
        <v>2448</v>
      </c>
      <c r="H1357" t="s">
        <v>2449</v>
      </c>
      <c r="I1357" t="s">
        <v>2450</v>
      </c>
      <c r="J1357" t="s">
        <v>2451</v>
      </c>
      <c r="K1357" t="s">
        <v>267</v>
      </c>
      <c r="L1357" t="s">
        <v>55</v>
      </c>
      <c r="M1357" t="s">
        <v>36</v>
      </c>
      <c r="N1357" s="8">
        <v>45750</v>
      </c>
      <c r="O1357" s="8">
        <v>45814</v>
      </c>
      <c r="P1357" s="8">
        <v>45807</v>
      </c>
      <c r="Q1357" t="s">
        <v>127</v>
      </c>
      <c r="U1357" t="s">
        <v>40</v>
      </c>
      <c r="W1357" t="s">
        <v>60</v>
      </c>
      <c r="Y1357" t="s">
        <v>40</v>
      </c>
      <c r="Z1357" t="s">
        <v>86</v>
      </c>
      <c r="AA1357" t="s">
        <v>86</v>
      </c>
      <c r="AC1357" t="s">
        <v>41</v>
      </c>
      <c r="AD1357" t="s">
        <v>231</v>
      </c>
    </row>
    <row r="1358" spans="3:30" x14ac:dyDescent="0.25">
      <c r="F1358">
        <v>4000</v>
      </c>
      <c r="G1358" t="s">
        <v>2448</v>
      </c>
      <c r="H1358" t="s">
        <v>2452</v>
      </c>
      <c r="I1358" t="s">
        <v>2453</v>
      </c>
      <c r="J1358" t="s">
        <v>2454</v>
      </c>
      <c r="K1358" t="s">
        <v>427</v>
      </c>
      <c r="L1358" t="s">
        <v>55</v>
      </c>
      <c r="M1358" t="s">
        <v>276</v>
      </c>
      <c r="N1358" s="8">
        <v>45786</v>
      </c>
      <c r="O1358" s="8"/>
      <c r="P1358" s="8"/>
      <c r="Q1358" t="s">
        <v>127</v>
      </c>
      <c r="W1358" t="s">
        <v>1008</v>
      </c>
      <c r="AC1358" t="s">
        <v>41</v>
      </c>
      <c r="AD1358" t="s">
        <v>231</v>
      </c>
    </row>
    <row r="1359" spans="3:30" x14ac:dyDescent="0.25">
      <c r="C1359" s="32" t="s">
        <v>198</v>
      </c>
      <c r="D1359" s="32" t="s">
        <v>232</v>
      </c>
      <c r="E1359" s="32" t="s">
        <v>1192</v>
      </c>
      <c r="F1359">
        <v>9588</v>
      </c>
      <c r="G1359" t="s">
        <v>2455</v>
      </c>
      <c r="H1359" t="s">
        <v>2456</v>
      </c>
      <c r="I1359" t="s">
        <v>2457</v>
      </c>
      <c r="J1359" t="s">
        <v>2458</v>
      </c>
      <c r="K1359" t="s">
        <v>427</v>
      </c>
      <c r="L1359" t="s">
        <v>35</v>
      </c>
      <c r="M1359" t="s">
        <v>276</v>
      </c>
      <c r="N1359" s="8">
        <v>45727</v>
      </c>
      <c r="O1359" s="8">
        <v>45898</v>
      </c>
      <c r="P1359" s="8"/>
      <c r="Q1359" t="s">
        <v>47</v>
      </c>
      <c r="W1359" t="s">
        <v>1099</v>
      </c>
      <c r="Z1359" t="s">
        <v>128</v>
      </c>
      <c r="AA1359" t="s">
        <v>128</v>
      </c>
      <c r="AC1359" t="s">
        <v>41</v>
      </c>
      <c r="AD1359" t="s">
        <v>231</v>
      </c>
    </row>
    <row r="1360" spans="3:30" x14ac:dyDescent="0.25">
      <c r="C1360" s="32" t="s">
        <v>198</v>
      </c>
      <c r="D1360" s="32" t="s">
        <v>232</v>
      </c>
      <c r="E1360" s="32" t="s">
        <v>1192</v>
      </c>
      <c r="F1360">
        <v>9762</v>
      </c>
      <c r="G1360" t="s">
        <v>2455</v>
      </c>
      <c r="H1360" t="s">
        <v>2456</v>
      </c>
      <c r="I1360" t="s">
        <v>2459</v>
      </c>
      <c r="J1360" t="s">
        <v>2460</v>
      </c>
      <c r="K1360" t="s">
        <v>427</v>
      </c>
      <c r="L1360" t="s">
        <v>35</v>
      </c>
      <c r="M1360" t="s">
        <v>276</v>
      </c>
      <c r="N1360" s="8">
        <v>45727</v>
      </c>
      <c r="O1360" s="8">
        <v>45898</v>
      </c>
      <c r="P1360" s="8"/>
      <c r="Q1360" t="s">
        <v>47</v>
      </c>
      <c r="W1360" t="s">
        <v>1099</v>
      </c>
      <c r="Z1360" t="s">
        <v>128</v>
      </c>
      <c r="AA1360" t="s">
        <v>128</v>
      </c>
      <c r="AC1360" t="s">
        <v>41</v>
      </c>
      <c r="AD1360" t="s">
        <v>231</v>
      </c>
    </row>
    <row r="1361" spans="3:30" x14ac:dyDescent="0.25">
      <c r="C1361" s="32" t="s">
        <v>104</v>
      </c>
      <c r="D1361" s="32" t="s">
        <v>105</v>
      </c>
      <c r="E1361" s="32" t="s">
        <v>50</v>
      </c>
      <c r="F1361">
        <v>1450</v>
      </c>
      <c r="G1361" t="s">
        <v>2461</v>
      </c>
      <c r="H1361" t="s">
        <v>2462</v>
      </c>
      <c r="I1361" t="s">
        <v>2463</v>
      </c>
      <c r="K1361" t="s">
        <v>737</v>
      </c>
      <c r="L1361" t="s">
        <v>35</v>
      </c>
      <c r="M1361" t="s">
        <v>36</v>
      </c>
      <c r="N1361" s="8">
        <v>45728</v>
      </c>
      <c r="O1361" s="8">
        <v>45814</v>
      </c>
      <c r="P1361" s="8">
        <v>45814</v>
      </c>
      <c r="Q1361" t="s">
        <v>127</v>
      </c>
      <c r="R1361" t="s">
        <v>1320</v>
      </c>
      <c r="S1361" t="s">
        <v>2464</v>
      </c>
      <c r="T1361" t="s">
        <v>2465</v>
      </c>
      <c r="U1361" t="s">
        <v>40</v>
      </c>
      <c r="W1361" t="s">
        <v>86</v>
      </c>
      <c r="X1361" t="s">
        <v>341</v>
      </c>
      <c r="Y1361" t="s">
        <v>86</v>
      </c>
      <c r="Z1361" t="s">
        <v>86</v>
      </c>
      <c r="AC1361" t="s">
        <v>41</v>
      </c>
      <c r="AD1361" t="s">
        <v>42</v>
      </c>
    </row>
    <row r="1362" spans="3:30" x14ac:dyDescent="0.25">
      <c r="C1362" s="32" t="s">
        <v>104</v>
      </c>
      <c r="D1362" s="32" t="s">
        <v>105</v>
      </c>
      <c r="E1362" s="32" t="s">
        <v>50</v>
      </c>
      <c r="F1362">
        <v>425</v>
      </c>
      <c r="G1362" t="s">
        <v>2461</v>
      </c>
      <c r="H1362" t="s">
        <v>2462</v>
      </c>
      <c r="I1362" t="s">
        <v>2466</v>
      </c>
      <c r="K1362" t="s">
        <v>737</v>
      </c>
      <c r="L1362" t="s">
        <v>35</v>
      </c>
      <c r="M1362" t="s">
        <v>36</v>
      </c>
      <c r="N1362" s="8">
        <v>45728</v>
      </c>
      <c r="O1362" s="8">
        <v>45814</v>
      </c>
      <c r="P1362" s="8">
        <v>45814</v>
      </c>
      <c r="Q1362" t="s">
        <v>47</v>
      </c>
      <c r="W1362" t="s">
        <v>86</v>
      </c>
      <c r="Y1362" t="s">
        <v>86</v>
      </c>
      <c r="Z1362" t="s">
        <v>86</v>
      </c>
      <c r="AC1362" t="s">
        <v>41</v>
      </c>
      <c r="AD1362" t="s">
        <v>42</v>
      </c>
    </row>
    <row r="1363" spans="3:30" x14ac:dyDescent="0.25">
      <c r="C1363" s="32" t="s">
        <v>104</v>
      </c>
      <c r="D1363" s="32" t="s">
        <v>105</v>
      </c>
      <c r="E1363" s="32" t="s">
        <v>50</v>
      </c>
      <c r="F1363">
        <v>2300</v>
      </c>
      <c r="G1363" t="s">
        <v>2461</v>
      </c>
      <c r="H1363" t="s">
        <v>2462</v>
      </c>
      <c r="I1363" t="s">
        <v>2467</v>
      </c>
      <c r="K1363" t="s">
        <v>737</v>
      </c>
      <c r="L1363" t="s">
        <v>35</v>
      </c>
      <c r="M1363" t="s">
        <v>36</v>
      </c>
      <c r="N1363" s="8">
        <v>45728</v>
      </c>
      <c r="O1363" s="8">
        <v>45814</v>
      </c>
      <c r="P1363" s="8">
        <v>45814</v>
      </c>
      <c r="Q1363" t="s">
        <v>127</v>
      </c>
      <c r="R1363" t="s">
        <v>1320</v>
      </c>
      <c r="S1363" t="s">
        <v>2468</v>
      </c>
      <c r="T1363" t="s">
        <v>2469</v>
      </c>
      <c r="W1363" t="s">
        <v>399</v>
      </c>
      <c r="X1363" t="s">
        <v>1080</v>
      </c>
      <c r="Y1363" t="s">
        <v>86</v>
      </c>
      <c r="Z1363" t="s">
        <v>86</v>
      </c>
      <c r="AC1363" t="s">
        <v>41</v>
      </c>
      <c r="AD1363" t="s">
        <v>42</v>
      </c>
    </row>
    <row r="1364" spans="3:30" x14ac:dyDescent="0.25">
      <c r="C1364" s="32" t="s">
        <v>104</v>
      </c>
      <c r="D1364" s="32" t="s">
        <v>105</v>
      </c>
      <c r="E1364" s="32" t="s">
        <v>50</v>
      </c>
      <c r="F1364">
        <v>425</v>
      </c>
      <c r="G1364" t="s">
        <v>2461</v>
      </c>
      <c r="H1364" t="s">
        <v>2462</v>
      </c>
      <c r="I1364" t="s">
        <v>2470</v>
      </c>
      <c r="K1364" t="s">
        <v>737</v>
      </c>
      <c r="L1364" t="s">
        <v>35</v>
      </c>
      <c r="M1364" t="s">
        <v>36</v>
      </c>
      <c r="N1364" s="8">
        <v>45728</v>
      </c>
      <c r="O1364" s="8">
        <v>45814</v>
      </c>
      <c r="P1364" s="8">
        <v>45814</v>
      </c>
      <c r="Q1364" t="s">
        <v>37</v>
      </c>
      <c r="Y1364" t="s">
        <v>86</v>
      </c>
      <c r="Z1364" t="s">
        <v>86</v>
      </c>
      <c r="AC1364" t="s">
        <v>41</v>
      </c>
      <c r="AD1364" t="s">
        <v>42</v>
      </c>
    </row>
    <row r="1365" spans="3:30" x14ac:dyDescent="0.25">
      <c r="C1365" s="32" t="s">
        <v>104</v>
      </c>
      <c r="D1365" s="32" t="s">
        <v>105</v>
      </c>
      <c r="E1365" s="32" t="s">
        <v>50</v>
      </c>
      <c r="F1365">
        <v>750</v>
      </c>
      <c r="G1365" t="s">
        <v>2461</v>
      </c>
      <c r="H1365" t="s">
        <v>2471</v>
      </c>
      <c r="I1365" t="s">
        <v>2472</v>
      </c>
      <c r="K1365" t="s">
        <v>737</v>
      </c>
      <c r="L1365" t="s">
        <v>35</v>
      </c>
      <c r="M1365" t="s">
        <v>36</v>
      </c>
      <c r="N1365" s="8">
        <v>45736</v>
      </c>
      <c r="O1365" s="8">
        <v>45919</v>
      </c>
      <c r="P1365" s="8">
        <v>45919</v>
      </c>
      <c r="Q1365" t="s">
        <v>127</v>
      </c>
      <c r="R1365" t="s">
        <v>1421</v>
      </c>
      <c r="W1365" t="s">
        <v>2473</v>
      </c>
      <c r="Y1365" t="s">
        <v>1130</v>
      </c>
      <c r="Z1365" t="s">
        <v>1130</v>
      </c>
      <c r="AC1365" t="s">
        <v>41</v>
      </c>
      <c r="AD1365" t="s">
        <v>42</v>
      </c>
    </row>
    <row r="1366" spans="3:30" x14ac:dyDescent="0.25">
      <c r="C1366" s="32" t="s">
        <v>104</v>
      </c>
      <c r="D1366" s="32" t="s">
        <v>105</v>
      </c>
      <c r="E1366" s="32" t="s">
        <v>50</v>
      </c>
      <c r="F1366">
        <v>162.5</v>
      </c>
      <c r="G1366" t="s">
        <v>2461</v>
      </c>
      <c r="H1366" t="s">
        <v>2471</v>
      </c>
      <c r="I1366" t="s">
        <v>2474</v>
      </c>
      <c r="K1366" t="s">
        <v>737</v>
      </c>
      <c r="L1366" t="s">
        <v>35</v>
      </c>
      <c r="M1366" t="s">
        <v>36</v>
      </c>
      <c r="N1366" s="8">
        <v>45736</v>
      </c>
      <c r="O1366" s="8">
        <v>45919</v>
      </c>
      <c r="P1366" s="8">
        <v>45919</v>
      </c>
      <c r="Q1366" t="s">
        <v>47</v>
      </c>
      <c r="R1366" t="s">
        <v>1421</v>
      </c>
      <c r="Y1366" t="s">
        <v>1130</v>
      </c>
      <c r="Z1366" t="s">
        <v>1130</v>
      </c>
      <c r="AC1366" t="s">
        <v>41</v>
      </c>
      <c r="AD1366" t="s">
        <v>42</v>
      </c>
    </row>
    <row r="1367" spans="3:30" x14ac:dyDescent="0.25">
      <c r="C1367" s="32" t="s">
        <v>104</v>
      </c>
      <c r="D1367" s="32" t="s">
        <v>105</v>
      </c>
      <c r="E1367" s="32" t="s">
        <v>50</v>
      </c>
      <c r="F1367">
        <v>162.5</v>
      </c>
      <c r="G1367" t="s">
        <v>2461</v>
      </c>
      <c r="H1367" t="s">
        <v>2471</v>
      </c>
      <c r="I1367" t="s">
        <v>2475</v>
      </c>
      <c r="K1367" t="s">
        <v>737</v>
      </c>
      <c r="L1367" t="s">
        <v>35</v>
      </c>
      <c r="M1367" t="s">
        <v>36</v>
      </c>
      <c r="N1367" s="8">
        <v>45736</v>
      </c>
      <c r="O1367" s="8">
        <v>45919</v>
      </c>
      <c r="P1367" s="8">
        <v>45919</v>
      </c>
      <c r="Q1367" t="s">
        <v>37</v>
      </c>
      <c r="Y1367" t="s">
        <v>1130</v>
      </c>
      <c r="Z1367" t="s">
        <v>1130</v>
      </c>
      <c r="AC1367" t="s">
        <v>41</v>
      </c>
      <c r="AD1367" t="s">
        <v>42</v>
      </c>
    </row>
    <row r="1368" spans="3:30" x14ac:dyDescent="0.25">
      <c r="C1368" s="32" t="s">
        <v>198</v>
      </c>
      <c r="D1368" s="32" t="s">
        <v>638</v>
      </c>
      <c r="E1368" s="32" t="s">
        <v>2476</v>
      </c>
      <c r="F1368">
        <v>3850</v>
      </c>
      <c r="G1368" t="s">
        <v>2461</v>
      </c>
      <c r="H1368" t="s">
        <v>2477</v>
      </c>
      <c r="I1368" t="s">
        <v>2478</v>
      </c>
      <c r="K1368" t="s">
        <v>285</v>
      </c>
      <c r="L1368" t="s">
        <v>35</v>
      </c>
      <c r="M1368" t="s">
        <v>36</v>
      </c>
      <c r="N1368" s="8">
        <v>45751</v>
      </c>
      <c r="O1368" s="8"/>
      <c r="P1368" s="8"/>
      <c r="Q1368" t="s">
        <v>47</v>
      </c>
      <c r="R1368" t="s">
        <v>953</v>
      </c>
      <c r="W1368" t="s">
        <v>86</v>
      </c>
      <c r="AC1368" t="s">
        <v>41</v>
      </c>
      <c r="AD1368" t="s">
        <v>42</v>
      </c>
    </row>
    <row r="1369" spans="3:30" x14ac:dyDescent="0.25">
      <c r="C1369" s="32" t="s">
        <v>104</v>
      </c>
      <c r="D1369" s="32" t="s">
        <v>638</v>
      </c>
      <c r="E1369" s="32" t="s">
        <v>2479</v>
      </c>
      <c r="F1369">
        <v>3850</v>
      </c>
      <c r="G1369" t="s">
        <v>2461</v>
      </c>
      <c r="H1369" t="s">
        <v>2477</v>
      </c>
      <c r="I1369" t="s">
        <v>2480</v>
      </c>
      <c r="K1369" t="s">
        <v>285</v>
      </c>
      <c r="L1369" t="s">
        <v>35</v>
      </c>
      <c r="M1369" t="s">
        <v>36</v>
      </c>
      <c r="N1369" s="8">
        <v>45751</v>
      </c>
      <c r="O1369" s="8"/>
      <c r="P1369" s="8"/>
      <c r="Q1369" t="s">
        <v>47</v>
      </c>
      <c r="R1369" t="s">
        <v>953</v>
      </c>
      <c r="W1369" t="s">
        <v>40</v>
      </c>
      <c r="AC1369" t="s">
        <v>41</v>
      </c>
      <c r="AD1369" t="s">
        <v>42</v>
      </c>
    </row>
    <row r="1370" spans="3:30" x14ac:dyDescent="0.25">
      <c r="C1370" s="32" t="s">
        <v>104</v>
      </c>
      <c r="D1370" s="32" t="s">
        <v>638</v>
      </c>
      <c r="E1370" s="32" t="s">
        <v>2479</v>
      </c>
      <c r="F1370">
        <v>537.5</v>
      </c>
      <c r="G1370" t="s">
        <v>2461</v>
      </c>
      <c r="H1370" t="s">
        <v>2477</v>
      </c>
      <c r="I1370" t="s">
        <v>2481</v>
      </c>
      <c r="K1370" t="s">
        <v>285</v>
      </c>
      <c r="L1370" t="s">
        <v>35</v>
      </c>
      <c r="M1370" t="s">
        <v>36</v>
      </c>
      <c r="N1370" s="8">
        <v>45751</v>
      </c>
      <c r="O1370" s="8"/>
      <c r="P1370" s="8"/>
      <c r="Q1370" t="s">
        <v>47</v>
      </c>
      <c r="R1370" t="s">
        <v>953</v>
      </c>
      <c r="W1370" t="s">
        <v>489</v>
      </c>
      <c r="AC1370" t="s">
        <v>41</v>
      </c>
      <c r="AD1370" t="s">
        <v>42</v>
      </c>
    </row>
    <row r="1371" spans="3:30" x14ac:dyDescent="0.25">
      <c r="C1371" s="32" t="s">
        <v>198</v>
      </c>
      <c r="D1371" s="32" t="s">
        <v>638</v>
      </c>
      <c r="E1371" s="32" t="s">
        <v>2476</v>
      </c>
      <c r="F1371">
        <v>537.5</v>
      </c>
      <c r="G1371" t="s">
        <v>2461</v>
      </c>
      <c r="H1371" t="s">
        <v>2477</v>
      </c>
      <c r="I1371" t="s">
        <v>2482</v>
      </c>
      <c r="K1371" t="s">
        <v>285</v>
      </c>
      <c r="L1371" t="s">
        <v>35</v>
      </c>
      <c r="M1371" t="s">
        <v>36</v>
      </c>
      <c r="N1371" s="8">
        <v>45751</v>
      </c>
      <c r="O1371" s="8"/>
      <c r="P1371" s="8"/>
      <c r="Q1371" t="s">
        <v>37</v>
      </c>
      <c r="AC1371" t="s">
        <v>41</v>
      </c>
      <c r="AD1371" t="s">
        <v>42</v>
      </c>
    </row>
    <row r="1372" spans="3:30" x14ac:dyDescent="0.25">
      <c r="C1372" s="32" t="s">
        <v>104</v>
      </c>
      <c r="D1372" s="32" t="s">
        <v>638</v>
      </c>
      <c r="E1372" s="32" t="s">
        <v>2479</v>
      </c>
      <c r="F1372">
        <v>895</v>
      </c>
      <c r="G1372" t="s">
        <v>2461</v>
      </c>
      <c r="H1372" t="s">
        <v>2477</v>
      </c>
      <c r="I1372" t="s">
        <v>2483</v>
      </c>
      <c r="K1372" t="s">
        <v>285</v>
      </c>
      <c r="L1372" t="s">
        <v>35</v>
      </c>
      <c r="M1372" t="s">
        <v>36</v>
      </c>
      <c r="N1372" s="8">
        <v>45751</v>
      </c>
      <c r="O1372" s="8"/>
      <c r="P1372" s="8"/>
      <c r="Q1372" t="s">
        <v>37</v>
      </c>
      <c r="AC1372" t="s">
        <v>41</v>
      </c>
      <c r="AD1372" t="s">
        <v>42</v>
      </c>
    </row>
    <row r="1373" spans="3:30" x14ac:dyDescent="0.25">
      <c r="C1373" s="32" t="s">
        <v>198</v>
      </c>
      <c r="D1373" s="32" t="s">
        <v>2484</v>
      </c>
      <c r="F1373">
        <v>1400</v>
      </c>
      <c r="G1373" t="s">
        <v>2461</v>
      </c>
      <c r="H1373" t="s">
        <v>2485</v>
      </c>
      <c r="I1373" t="s">
        <v>2486</v>
      </c>
      <c r="K1373" t="s">
        <v>285</v>
      </c>
      <c r="L1373" t="s">
        <v>35</v>
      </c>
      <c r="M1373" t="s">
        <v>36</v>
      </c>
      <c r="N1373" s="8">
        <v>45792</v>
      </c>
      <c r="O1373" s="8"/>
      <c r="P1373" s="8"/>
      <c r="Q1373" t="s">
        <v>47</v>
      </c>
      <c r="R1373" t="s">
        <v>260</v>
      </c>
      <c r="W1373" t="s">
        <v>475</v>
      </c>
      <c r="AC1373" t="s">
        <v>41</v>
      </c>
      <c r="AD1373" t="s">
        <v>42</v>
      </c>
    </row>
    <row r="1374" spans="3:30" x14ac:dyDescent="0.25">
      <c r="C1374" s="32" t="s">
        <v>198</v>
      </c>
      <c r="D1374" s="32" t="s">
        <v>2484</v>
      </c>
      <c r="F1374">
        <v>275</v>
      </c>
      <c r="G1374" t="s">
        <v>2461</v>
      </c>
      <c r="H1374" t="s">
        <v>2485</v>
      </c>
      <c r="I1374" t="s">
        <v>2487</v>
      </c>
      <c r="K1374" t="s">
        <v>285</v>
      </c>
      <c r="L1374" t="s">
        <v>35</v>
      </c>
      <c r="M1374" t="s">
        <v>36</v>
      </c>
      <c r="N1374" s="8">
        <v>45792</v>
      </c>
      <c r="O1374" s="8"/>
      <c r="P1374" s="8"/>
      <c r="Q1374" t="s">
        <v>47</v>
      </c>
      <c r="R1374" t="s">
        <v>260</v>
      </c>
      <c r="W1374" t="s">
        <v>475</v>
      </c>
      <c r="AC1374" t="s">
        <v>41</v>
      </c>
      <c r="AD1374" t="s">
        <v>42</v>
      </c>
    </row>
    <row r="1375" spans="3:30" x14ac:dyDescent="0.25">
      <c r="C1375" s="32" t="s">
        <v>198</v>
      </c>
      <c r="D1375" s="32" t="s">
        <v>2484</v>
      </c>
      <c r="F1375">
        <v>275</v>
      </c>
      <c r="G1375" t="s">
        <v>2461</v>
      </c>
      <c r="H1375" t="s">
        <v>2485</v>
      </c>
      <c r="I1375" t="s">
        <v>2488</v>
      </c>
      <c r="K1375" t="s">
        <v>285</v>
      </c>
      <c r="L1375" t="s">
        <v>35</v>
      </c>
      <c r="M1375" t="s">
        <v>36</v>
      </c>
      <c r="N1375" s="8">
        <v>45792</v>
      </c>
      <c r="O1375" s="8"/>
      <c r="P1375" s="8"/>
      <c r="Q1375" t="s">
        <v>37</v>
      </c>
      <c r="AC1375" t="s">
        <v>41</v>
      </c>
      <c r="AD1375" t="s">
        <v>42</v>
      </c>
    </row>
    <row r="1376" spans="3:30" x14ac:dyDescent="0.25">
      <c r="C1376" s="32" t="s">
        <v>198</v>
      </c>
      <c r="D1376" s="32" t="s">
        <v>2484</v>
      </c>
      <c r="F1376">
        <v>1400</v>
      </c>
      <c r="G1376" t="s">
        <v>2461</v>
      </c>
      <c r="H1376" t="s">
        <v>2489</v>
      </c>
      <c r="I1376" t="s">
        <v>2490</v>
      </c>
      <c r="K1376" t="s">
        <v>285</v>
      </c>
      <c r="L1376" t="s">
        <v>35</v>
      </c>
      <c r="M1376" t="s">
        <v>36</v>
      </c>
      <c r="N1376" s="8">
        <v>45792</v>
      </c>
      <c r="O1376" s="8"/>
      <c r="P1376" s="8"/>
      <c r="Q1376" t="s">
        <v>47</v>
      </c>
      <c r="R1376" t="s">
        <v>260</v>
      </c>
      <c r="W1376" t="s">
        <v>657</v>
      </c>
      <c r="AC1376" t="s">
        <v>41</v>
      </c>
      <c r="AD1376" t="s">
        <v>42</v>
      </c>
    </row>
    <row r="1377" spans="3:30" x14ac:dyDescent="0.25">
      <c r="C1377" s="32" t="s">
        <v>198</v>
      </c>
      <c r="D1377" s="32" t="s">
        <v>2484</v>
      </c>
      <c r="F1377">
        <v>275</v>
      </c>
      <c r="G1377" t="s">
        <v>2461</v>
      </c>
      <c r="H1377" t="s">
        <v>2489</v>
      </c>
      <c r="I1377" t="s">
        <v>2491</v>
      </c>
      <c r="K1377" t="s">
        <v>285</v>
      </c>
      <c r="L1377" t="s">
        <v>35</v>
      </c>
      <c r="M1377" t="s">
        <v>36</v>
      </c>
      <c r="N1377" s="8">
        <v>45792</v>
      </c>
      <c r="O1377" s="8"/>
      <c r="P1377" s="8"/>
      <c r="Q1377" t="s">
        <v>47</v>
      </c>
      <c r="R1377" t="s">
        <v>260</v>
      </c>
      <c r="W1377" t="s">
        <v>657</v>
      </c>
      <c r="AC1377" t="s">
        <v>41</v>
      </c>
      <c r="AD1377" t="s">
        <v>42</v>
      </c>
    </row>
    <row r="1378" spans="3:30" x14ac:dyDescent="0.25">
      <c r="C1378" s="32" t="s">
        <v>198</v>
      </c>
      <c r="D1378" s="32" t="s">
        <v>2484</v>
      </c>
      <c r="F1378">
        <v>275</v>
      </c>
      <c r="G1378" t="s">
        <v>2461</v>
      </c>
      <c r="H1378" t="s">
        <v>2489</v>
      </c>
      <c r="I1378" t="s">
        <v>2492</v>
      </c>
      <c r="K1378" t="s">
        <v>285</v>
      </c>
      <c r="L1378" t="s">
        <v>35</v>
      </c>
      <c r="M1378" t="s">
        <v>36</v>
      </c>
      <c r="N1378" s="8">
        <v>45792</v>
      </c>
      <c r="O1378" s="8"/>
      <c r="P1378" s="8"/>
      <c r="Q1378" t="s">
        <v>37</v>
      </c>
      <c r="AC1378" t="s">
        <v>41</v>
      </c>
      <c r="AD1378" t="s">
        <v>42</v>
      </c>
    </row>
    <row r="1379" spans="3:30" x14ac:dyDescent="0.25">
      <c r="F1379">
        <v>1685</v>
      </c>
      <c r="G1379" t="s">
        <v>2461</v>
      </c>
      <c r="H1379" t="s">
        <v>2493</v>
      </c>
      <c r="I1379" t="s">
        <v>2494</v>
      </c>
      <c r="K1379" t="s">
        <v>737</v>
      </c>
      <c r="L1379" t="s">
        <v>35</v>
      </c>
      <c r="M1379" t="s">
        <v>36</v>
      </c>
      <c r="N1379" s="8">
        <v>45792</v>
      </c>
      <c r="O1379" s="8"/>
      <c r="P1379" s="8"/>
      <c r="Q1379" t="s">
        <v>64</v>
      </c>
      <c r="R1379" t="s">
        <v>2495</v>
      </c>
      <c r="W1379" t="s">
        <v>2496</v>
      </c>
      <c r="AC1379" t="s">
        <v>64</v>
      </c>
      <c r="AD1379" t="s">
        <v>42</v>
      </c>
    </row>
    <row r="1380" spans="3:30" x14ac:dyDescent="0.25">
      <c r="F1380">
        <v>2350</v>
      </c>
      <c r="G1380" t="s">
        <v>2461</v>
      </c>
      <c r="H1380" t="s">
        <v>2493</v>
      </c>
      <c r="I1380" t="s">
        <v>2497</v>
      </c>
      <c r="K1380" t="s">
        <v>737</v>
      </c>
      <c r="L1380" t="s">
        <v>35</v>
      </c>
      <c r="M1380" t="s">
        <v>36</v>
      </c>
      <c r="N1380" s="8">
        <v>45792</v>
      </c>
      <c r="O1380" s="8"/>
      <c r="P1380" s="8"/>
      <c r="Q1380" t="s">
        <v>37</v>
      </c>
      <c r="R1380" t="s">
        <v>460</v>
      </c>
      <c r="S1380" t="s">
        <v>2498</v>
      </c>
      <c r="T1380" t="s">
        <v>2499</v>
      </c>
      <c r="U1380" t="s">
        <v>57</v>
      </c>
      <c r="AC1380" t="s">
        <v>41</v>
      </c>
      <c r="AD1380" t="s">
        <v>42</v>
      </c>
    </row>
    <row r="1381" spans="3:30" x14ac:dyDescent="0.25">
      <c r="F1381">
        <v>315.5</v>
      </c>
      <c r="G1381" t="s">
        <v>2461</v>
      </c>
      <c r="H1381" t="s">
        <v>2493</v>
      </c>
      <c r="I1381" t="s">
        <v>2500</v>
      </c>
      <c r="K1381" t="s">
        <v>737</v>
      </c>
      <c r="L1381" t="s">
        <v>35</v>
      </c>
      <c r="M1381" t="s">
        <v>36</v>
      </c>
      <c r="N1381" s="8">
        <v>45792</v>
      </c>
      <c r="O1381" s="8"/>
      <c r="P1381" s="8"/>
      <c r="Q1381" t="s">
        <v>64</v>
      </c>
      <c r="AC1381" t="s">
        <v>64</v>
      </c>
      <c r="AD1381" t="s">
        <v>42</v>
      </c>
    </row>
    <row r="1382" spans="3:30" x14ac:dyDescent="0.25">
      <c r="F1382">
        <v>67</v>
      </c>
      <c r="G1382" t="s">
        <v>2461</v>
      </c>
      <c r="H1382" t="s">
        <v>2493</v>
      </c>
      <c r="I1382" t="s">
        <v>2501</v>
      </c>
      <c r="K1382" t="s">
        <v>737</v>
      </c>
      <c r="L1382" t="s">
        <v>35</v>
      </c>
      <c r="M1382" t="s">
        <v>36</v>
      </c>
      <c r="N1382" s="8">
        <v>45792</v>
      </c>
      <c r="O1382" s="8"/>
      <c r="P1382" s="8"/>
      <c r="Q1382" t="s">
        <v>64</v>
      </c>
      <c r="AC1382" t="s">
        <v>64</v>
      </c>
      <c r="AD1382" t="s">
        <v>42</v>
      </c>
    </row>
    <row r="1383" spans="3:30" x14ac:dyDescent="0.25">
      <c r="F1383">
        <v>645</v>
      </c>
      <c r="G1383" t="s">
        <v>2461</v>
      </c>
      <c r="H1383" t="s">
        <v>2493</v>
      </c>
      <c r="I1383" t="s">
        <v>2502</v>
      </c>
      <c r="K1383" t="s">
        <v>737</v>
      </c>
      <c r="L1383" t="s">
        <v>35</v>
      </c>
      <c r="M1383" t="s">
        <v>36</v>
      </c>
      <c r="N1383" s="8">
        <v>45792</v>
      </c>
      <c r="O1383" s="8"/>
      <c r="P1383" s="8"/>
      <c r="Q1383" t="s">
        <v>37</v>
      </c>
      <c r="AC1383" t="s">
        <v>41</v>
      </c>
      <c r="AD1383" t="s">
        <v>42</v>
      </c>
    </row>
    <row r="1384" spans="3:30" x14ac:dyDescent="0.25">
      <c r="C1384" s="32" t="s">
        <v>198</v>
      </c>
      <c r="D1384" s="32" t="s">
        <v>199</v>
      </c>
      <c r="E1384" s="32" t="s">
        <v>2503</v>
      </c>
      <c r="F1384">
        <v>845</v>
      </c>
      <c r="G1384" t="s">
        <v>2504</v>
      </c>
      <c r="H1384" t="s">
        <v>2505</v>
      </c>
      <c r="I1384" t="s">
        <v>2506</v>
      </c>
      <c r="K1384" t="s">
        <v>54</v>
      </c>
      <c r="L1384" t="s">
        <v>55</v>
      </c>
      <c r="M1384" t="s">
        <v>36</v>
      </c>
      <c r="N1384" s="8">
        <v>45785</v>
      </c>
      <c r="O1384" s="8">
        <v>46022</v>
      </c>
      <c r="P1384" s="8">
        <v>46022</v>
      </c>
      <c r="Q1384" t="s">
        <v>47</v>
      </c>
      <c r="Y1384" t="s">
        <v>872</v>
      </c>
      <c r="Z1384" t="s">
        <v>872</v>
      </c>
      <c r="AC1384" t="s">
        <v>41</v>
      </c>
      <c r="AD1384" t="s">
        <v>42</v>
      </c>
    </row>
    <row r="1385" spans="3:30" x14ac:dyDescent="0.25">
      <c r="C1385" s="32" t="s">
        <v>755</v>
      </c>
      <c r="D1385" s="32" t="s">
        <v>749</v>
      </c>
      <c r="E1385" s="32" t="s">
        <v>2507</v>
      </c>
      <c r="F1385">
        <v>13500</v>
      </c>
      <c r="G1385" t="s">
        <v>2504</v>
      </c>
      <c r="H1385" t="s">
        <v>2508</v>
      </c>
      <c r="I1385" t="s">
        <v>2509</v>
      </c>
      <c r="K1385" t="s">
        <v>54</v>
      </c>
      <c r="L1385" t="s">
        <v>55</v>
      </c>
      <c r="M1385" t="s">
        <v>36</v>
      </c>
      <c r="N1385" s="8">
        <v>45321</v>
      </c>
      <c r="O1385" s="8">
        <v>45838</v>
      </c>
      <c r="P1385" s="8">
        <v>45838</v>
      </c>
      <c r="Q1385" t="s">
        <v>64</v>
      </c>
      <c r="R1385" t="s">
        <v>2510</v>
      </c>
      <c r="S1385" t="s">
        <v>2511</v>
      </c>
      <c r="T1385" t="s">
        <v>2512</v>
      </c>
      <c r="U1385" t="s">
        <v>2513</v>
      </c>
      <c r="W1385" t="s">
        <v>2150</v>
      </c>
      <c r="Y1385" t="s">
        <v>391</v>
      </c>
      <c r="Z1385" t="s">
        <v>391</v>
      </c>
      <c r="AC1385" t="s">
        <v>64</v>
      </c>
      <c r="AD1385" t="s">
        <v>42</v>
      </c>
    </row>
    <row r="1386" spans="3:30" x14ac:dyDescent="0.25">
      <c r="C1386" s="32" t="s">
        <v>755</v>
      </c>
      <c r="D1386" s="32" t="s">
        <v>749</v>
      </c>
      <c r="E1386" s="32" t="s">
        <v>2507</v>
      </c>
      <c r="F1386">
        <v>13500</v>
      </c>
      <c r="G1386" t="s">
        <v>2504</v>
      </c>
      <c r="H1386" t="s">
        <v>2508</v>
      </c>
      <c r="I1386" t="s">
        <v>2514</v>
      </c>
      <c r="K1386" t="s">
        <v>54</v>
      </c>
      <c r="L1386" t="s">
        <v>55</v>
      </c>
      <c r="M1386" t="s">
        <v>36</v>
      </c>
      <c r="N1386" s="8">
        <v>45321</v>
      </c>
      <c r="O1386" s="8">
        <v>45838</v>
      </c>
      <c r="P1386" s="8">
        <v>45838</v>
      </c>
      <c r="Q1386" t="s">
        <v>64</v>
      </c>
      <c r="R1386" t="s">
        <v>2515</v>
      </c>
      <c r="S1386" t="s">
        <v>2516</v>
      </c>
      <c r="T1386" t="s">
        <v>2516</v>
      </c>
      <c r="U1386" t="s">
        <v>2513</v>
      </c>
      <c r="W1386" t="s">
        <v>2517</v>
      </c>
      <c r="Y1386" t="s">
        <v>391</v>
      </c>
      <c r="Z1386" t="s">
        <v>391</v>
      </c>
      <c r="AC1386" t="s">
        <v>64</v>
      </c>
      <c r="AD1386" t="s">
        <v>42</v>
      </c>
    </row>
    <row r="1387" spans="3:30" x14ac:dyDescent="0.25">
      <c r="C1387" s="32" t="s">
        <v>43</v>
      </c>
      <c r="D1387" s="32" t="s">
        <v>105</v>
      </c>
      <c r="E1387" s="32" t="s">
        <v>2518</v>
      </c>
      <c r="F1387">
        <v>-6.6666666671153507E-3</v>
      </c>
      <c r="G1387" t="s">
        <v>2519</v>
      </c>
      <c r="H1387" t="s">
        <v>2520</v>
      </c>
      <c r="I1387" t="s">
        <v>2521</v>
      </c>
      <c r="J1387" t="s">
        <v>2522</v>
      </c>
      <c r="K1387" t="s">
        <v>530</v>
      </c>
      <c r="L1387" t="s">
        <v>35</v>
      </c>
      <c r="M1387" t="s">
        <v>276</v>
      </c>
      <c r="N1387" s="8">
        <v>45744</v>
      </c>
      <c r="O1387" s="8">
        <v>45835</v>
      </c>
      <c r="P1387" s="8"/>
      <c r="Q1387" t="s">
        <v>64</v>
      </c>
      <c r="W1387" t="s">
        <v>56</v>
      </c>
      <c r="Z1387" t="s">
        <v>111</v>
      </c>
      <c r="AA1387" t="s">
        <v>111</v>
      </c>
      <c r="AC1387" t="s">
        <v>64</v>
      </c>
      <c r="AD1387" t="s">
        <v>231</v>
      </c>
    </row>
    <row r="1388" spans="3:30" x14ac:dyDescent="0.25">
      <c r="C1388" s="32" t="s">
        <v>43</v>
      </c>
      <c r="D1388" s="32" t="s">
        <v>105</v>
      </c>
      <c r="E1388" s="32" t="s">
        <v>2518</v>
      </c>
      <c r="F1388">
        <v>-6.6666666671153507E-3</v>
      </c>
      <c r="G1388" t="s">
        <v>2519</v>
      </c>
      <c r="H1388" t="s">
        <v>2520</v>
      </c>
      <c r="I1388" t="s">
        <v>2523</v>
      </c>
      <c r="J1388" t="s">
        <v>2524</v>
      </c>
      <c r="K1388" t="s">
        <v>530</v>
      </c>
      <c r="L1388" t="s">
        <v>35</v>
      </c>
      <c r="M1388" t="s">
        <v>276</v>
      </c>
      <c r="N1388" s="8">
        <v>45744</v>
      </c>
      <c r="O1388" s="8">
        <v>45835</v>
      </c>
      <c r="P1388" s="8"/>
      <c r="Q1388" t="s">
        <v>64</v>
      </c>
      <c r="W1388" t="s">
        <v>56</v>
      </c>
      <c r="Z1388" t="s">
        <v>111</v>
      </c>
      <c r="AA1388" t="s">
        <v>111</v>
      </c>
      <c r="AC1388" t="s">
        <v>64</v>
      </c>
      <c r="AD1388" t="s">
        <v>231</v>
      </c>
    </row>
    <row r="1389" spans="3:30" x14ac:dyDescent="0.25">
      <c r="C1389" s="32" t="s">
        <v>43</v>
      </c>
      <c r="D1389" s="32" t="s">
        <v>105</v>
      </c>
      <c r="E1389" s="32" t="s">
        <v>2518</v>
      </c>
      <c r="F1389">
        <v>0</v>
      </c>
      <c r="G1389" t="s">
        <v>2519</v>
      </c>
      <c r="H1389" t="s">
        <v>2520</v>
      </c>
      <c r="I1389" t="s">
        <v>2525</v>
      </c>
      <c r="J1389" t="s">
        <v>2526</v>
      </c>
      <c r="K1389" t="s">
        <v>530</v>
      </c>
      <c r="L1389" t="s">
        <v>35</v>
      </c>
      <c r="M1389" t="s">
        <v>276</v>
      </c>
      <c r="N1389" s="8">
        <v>45744</v>
      </c>
      <c r="O1389" s="8">
        <v>45835</v>
      </c>
      <c r="P1389" s="8"/>
      <c r="Q1389" t="s">
        <v>64</v>
      </c>
      <c r="W1389" t="s">
        <v>56</v>
      </c>
      <c r="Z1389" t="s">
        <v>111</v>
      </c>
      <c r="AA1389" t="s">
        <v>111</v>
      </c>
      <c r="AC1389" t="s">
        <v>64</v>
      </c>
      <c r="AD1389" t="s">
        <v>231</v>
      </c>
    </row>
    <row r="1390" spans="3:30" x14ac:dyDescent="0.25">
      <c r="C1390" s="32" t="s">
        <v>43</v>
      </c>
      <c r="D1390" s="32" t="s">
        <v>105</v>
      </c>
      <c r="E1390" s="32" t="s">
        <v>2518</v>
      </c>
      <c r="F1390">
        <v>-0.96666666666703804</v>
      </c>
      <c r="G1390" t="s">
        <v>2519</v>
      </c>
      <c r="H1390" t="s">
        <v>2520</v>
      </c>
      <c r="I1390" t="s">
        <v>2527</v>
      </c>
      <c r="J1390" t="s">
        <v>2528</v>
      </c>
      <c r="K1390" t="s">
        <v>530</v>
      </c>
      <c r="L1390" t="s">
        <v>35</v>
      </c>
      <c r="M1390" t="s">
        <v>276</v>
      </c>
      <c r="N1390" s="8">
        <v>45744</v>
      </c>
      <c r="O1390" s="8">
        <v>45835</v>
      </c>
      <c r="P1390" s="8"/>
      <c r="Q1390" t="s">
        <v>64</v>
      </c>
      <c r="W1390" t="s">
        <v>56</v>
      </c>
      <c r="Z1390" t="s">
        <v>111</v>
      </c>
      <c r="AA1390" t="s">
        <v>111</v>
      </c>
      <c r="AC1390" t="s">
        <v>64</v>
      </c>
      <c r="AD1390" t="s">
        <v>231</v>
      </c>
    </row>
    <row r="1391" spans="3:30" x14ac:dyDescent="0.25">
      <c r="C1391" s="32" t="s">
        <v>43</v>
      </c>
      <c r="D1391" s="32" t="s">
        <v>105</v>
      </c>
      <c r="E1391" s="32" t="s">
        <v>2518</v>
      </c>
      <c r="F1391">
        <v>-0.1100000000000136</v>
      </c>
      <c r="G1391" t="s">
        <v>2519</v>
      </c>
      <c r="H1391" t="s">
        <v>2520</v>
      </c>
      <c r="I1391" t="s">
        <v>2529</v>
      </c>
      <c r="J1391" t="s">
        <v>2530</v>
      </c>
      <c r="K1391" t="s">
        <v>530</v>
      </c>
      <c r="L1391" t="s">
        <v>35</v>
      </c>
      <c r="M1391" t="s">
        <v>276</v>
      </c>
      <c r="N1391" s="8">
        <v>45744</v>
      </c>
      <c r="O1391" s="8">
        <v>45835</v>
      </c>
      <c r="P1391" s="8"/>
      <c r="Q1391" t="s">
        <v>64</v>
      </c>
      <c r="W1391" t="s">
        <v>56</v>
      </c>
      <c r="Z1391" t="s">
        <v>111</v>
      </c>
      <c r="AA1391" t="s">
        <v>111</v>
      </c>
      <c r="AC1391" t="s">
        <v>64</v>
      </c>
      <c r="AD1391" t="s">
        <v>231</v>
      </c>
    </row>
    <row r="1392" spans="3:30" x14ac:dyDescent="0.25">
      <c r="C1392" s="32" t="s">
        <v>43</v>
      </c>
      <c r="D1392" s="32" t="s">
        <v>105</v>
      </c>
      <c r="E1392" s="32" t="s">
        <v>2518</v>
      </c>
      <c r="F1392">
        <v>0</v>
      </c>
      <c r="G1392" t="s">
        <v>2519</v>
      </c>
      <c r="H1392" t="s">
        <v>2520</v>
      </c>
      <c r="I1392" t="s">
        <v>2531</v>
      </c>
      <c r="J1392" t="s">
        <v>2532</v>
      </c>
      <c r="K1392" t="s">
        <v>530</v>
      </c>
      <c r="L1392" t="s">
        <v>35</v>
      </c>
      <c r="M1392" t="s">
        <v>276</v>
      </c>
      <c r="N1392" s="8">
        <v>45744</v>
      </c>
      <c r="O1392" s="8">
        <v>45835</v>
      </c>
      <c r="P1392" s="8"/>
      <c r="Q1392" t="s">
        <v>37</v>
      </c>
      <c r="W1392" t="s">
        <v>56</v>
      </c>
      <c r="Z1392" t="s">
        <v>111</v>
      </c>
      <c r="AA1392" t="s">
        <v>111</v>
      </c>
      <c r="AC1392" t="s">
        <v>41</v>
      </c>
      <c r="AD1392" t="s">
        <v>231</v>
      </c>
    </row>
    <row r="1393" spans="3:30" x14ac:dyDescent="0.25">
      <c r="C1393" s="32" t="s">
        <v>43</v>
      </c>
      <c r="D1393" s="32" t="s">
        <v>105</v>
      </c>
      <c r="E1393" s="32" t="s">
        <v>2518</v>
      </c>
      <c r="F1393">
        <v>-0.19666666666716989</v>
      </c>
      <c r="G1393" t="s">
        <v>2519</v>
      </c>
      <c r="H1393" t="s">
        <v>2520</v>
      </c>
      <c r="I1393" t="s">
        <v>2533</v>
      </c>
      <c r="J1393" t="s">
        <v>2534</v>
      </c>
      <c r="K1393" t="s">
        <v>530</v>
      </c>
      <c r="L1393" t="s">
        <v>35</v>
      </c>
      <c r="M1393" t="s">
        <v>276</v>
      </c>
      <c r="N1393" s="8">
        <v>45744</v>
      </c>
      <c r="O1393" s="8">
        <v>45835</v>
      </c>
      <c r="P1393" s="8"/>
      <c r="Q1393" t="s">
        <v>64</v>
      </c>
      <c r="W1393" t="s">
        <v>56</v>
      </c>
      <c r="Z1393" t="s">
        <v>111</v>
      </c>
      <c r="AA1393" t="s">
        <v>111</v>
      </c>
      <c r="AC1393" t="s">
        <v>64</v>
      </c>
      <c r="AD1393" t="s">
        <v>231</v>
      </c>
    </row>
    <row r="1394" spans="3:30" x14ac:dyDescent="0.25">
      <c r="C1394" s="32" t="s">
        <v>43</v>
      </c>
      <c r="D1394" s="32" t="s">
        <v>105</v>
      </c>
      <c r="E1394" s="32" t="s">
        <v>2518</v>
      </c>
      <c r="F1394">
        <v>-0.30000000000001142</v>
      </c>
      <c r="G1394" t="s">
        <v>2519</v>
      </c>
      <c r="H1394" t="s">
        <v>2520</v>
      </c>
      <c r="I1394" t="s">
        <v>2535</v>
      </c>
      <c r="J1394" t="s">
        <v>2536</v>
      </c>
      <c r="K1394" t="s">
        <v>530</v>
      </c>
      <c r="L1394" t="s">
        <v>35</v>
      </c>
      <c r="M1394" t="s">
        <v>276</v>
      </c>
      <c r="N1394" s="8">
        <v>45744</v>
      </c>
      <c r="O1394" s="8">
        <v>45835</v>
      </c>
      <c r="P1394" s="8"/>
      <c r="Q1394" t="s">
        <v>64</v>
      </c>
      <c r="W1394" t="s">
        <v>56</v>
      </c>
      <c r="Z1394" t="s">
        <v>111</v>
      </c>
      <c r="AA1394" t="s">
        <v>111</v>
      </c>
      <c r="AC1394" t="s">
        <v>64</v>
      </c>
      <c r="AD1394" t="s">
        <v>231</v>
      </c>
    </row>
    <row r="1395" spans="3:30" x14ac:dyDescent="0.25">
      <c r="C1395" s="32" t="s">
        <v>43</v>
      </c>
      <c r="D1395" s="32" t="s">
        <v>105</v>
      </c>
      <c r="E1395" s="48" t="s">
        <v>2518</v>
      </c>
      <c r="F1395">
        <v>0</v>
      </c>
      <c r="G1395" t="s">
        <v>2519</v>
      </c>
      <c r="H1395" t="s">
        <v>2520</v>
      </c>
      <c r="I1395" t="s">
        <v>2537</v>
      </c>
      <c r="J1395" t="s">
        <v>2538</v>
      </c>
      <c r="K1395" t="s">
        <v>530</v>
      </c>
      <c r="L1395" t="s">
        <v>35</v>
      </c>
      <c r="M1395" t="s">
        <v>276</v>
      </c>
      <c r="N1395" s="8">
        <v>45744</v>
      </c>
      <c r="O1395" s="8">
        <v>45835</v>
      </c>
      <c r="P1395" s="8"/>
      <c r="Q1395" t="s">
        <v>37</v>
      </c>
      <c r="W1395" t="s">
        <v>56</v>
      </c>
      <c r="Z1395" t="s">
        <v>111</v>
      </c>
      <c r="AA1395" t="s">
        <v>111</v>
      </c>
      <c r="AC1395" t="s">
        <v>41</v>
      </c>
      <c r="AD1395" t="s">
        <v>231</v>
      </c>
    </row>
    <row r="1396" spans="3:30" x14ac:dyDescent="0.25">
      <c r="C1396" s="32" t="s">
        <v>43</v>
      </c>
      <c r="D1396" s="32" t="s">
        <v>105</v>
      </c>
      <c r="E1396" s="32" t="s">
        <v>2518</v>
      </c>
      <c r="F1396">
        <v>-0.72333333333290284</v>
      </c>
      <c r="G1396" t="s">
        <v>2519</v>
      </c>
      <c r="H1396" t="s">
        <v>2520</v>
      </c>
      <c r="I1396" t="s">
        <v>2539</v>
      </c>
      <c r="J1396" t="s">
        <v>2540</v>
      </c>
      <c r="K1396" t="s">
        <v>530</v>
      </c>
      <c r="L1396" t="s">
        <v>35</v>
      </c>
      <c r="M1396" t="s">
        <v>276</v>
      </c>
      <c r="N1396" s="8">
        <v>45744</v>
      </c>
      <c r="O1396" s="8">
        <v>45835</v>
      </c>
      <c r="P1396" s="8"/>
      <c r="Q1396" t="s">
        <v>64</v>
      </c>
      <c r="W1396" t="s">
        <v>56</v>
      </c>
      <c r="Z1396" t="s">
        <v>111</v>
      </c>
      <c r="AA1396" t="s">
        <v>111</v>
      </c>
      <c r="AC1396" t="s">
        <v>64</v>
      </c>
      <c r="AD1396" t="s">
        <v>231</v>
      </c>
    </row>
    <row r="1397" spans="3:30" x14ac:dyDescent="0.25">
      <c r="C1397" s="32" t="s">
        <v>43</v>
      </c>
      <c r="D1397" s="32" t="s">
        <v>105</v>
      </c>
      <c r="E1397" s="32" t="s">
        <v>2518</v>
      </c>
      <c r="F1397">
        <v>-0.45999999999997948</v>
      </c>
      <c r="G1397" t="s">
        <v>2519</v>
      </c>
      <c r="H1397" t="s">
        <v>2520</v>
      </c>
      <c r="I1397" t="s">
        <v>2541</v>
      </c>
      <c r="J1397" t="s">
        <v>2542</v>
      </c>
      <c r="K1397" t="s">
        <v>530</v>
      </c>
      <c r="L1397" t="s">
        <v>35</v>
      </c>
      <c r="M1397" t="s">
        <v>276</v>
      </c>
      <c r="N1397" s="8">
        <v>45744</v>
      </c>
      <c r="O1397" s="8">
        <v>45835</v>
      </c>
      <c r="P1397" s="8"/>
      <c r="Q1397" t="s">
        <v>64</v>
      </c>
      <c r="W1397" t="s">
        <v>56</v>
      </c>
      <c r="Z1397" t="s">
        <v>111</v>
      </c>
      <c r="AA1397" t="s">
        <v>111</v>
      </c>
      <c r="AC1397" t="s">
        <v>64</v>
      </c>
      <c r="AD1397" t="s">
        <v>231</v>
      </c>
    </row>
    <row r="1398" spans="3:30" x14ac:dyDescent="0.25">
      <c r="C1398" s="32" t="s">
        <v>43</v>
      </c>
      <c r="D1398" s="32" t="s">
        <v>105</v>
      </c>
      <c r="E1398" s="32" t="s">
        <v>2518</v>
      </c>
      <c r="F1398">
        <v>0</v>
      </c>
      <c r="G1398" t="s">
        <v>2519</v>
      </c>
      <c r="H1398" t="s">
        <v>2520</v>
      </c>
      <c r="I1398" t="s">
        <v>2543</v>
      </c>
      <c r="J1398" t="s">
        <v>2544</v>
      </c>
      <c r="K1398" t="s">
        <v>530</v>
      </c>
      <c r="L1398" t="s">
        <v>35</v>
      </c>
      <c r="M1398" t="s">
        <v>276</v>
      </c>
      <c r="N1398" s="8">
        <v>45744</v>
      </c>
      <c r="O1398" s="8">
        <v>45835</v>
      </c>
      <c r="P1398" s="8"/>
      <c r="Q1398" t="s">
        <v>37</v>
      </c>
      <c r="W1398" t="s">
        <v>56</v>
      </c>
      <c r="Z1398" t="s">
        <v>111</v>
      </c>
      <c r="AA1398" t="s">
        <v>111</v>
      </c>
      <c r="AC1398" t="s">
        <v>41</v>
      </c>
      <c r="AD1398" t="s">
        <v>231</v>
      </c>
    </row>
    <row r="1399" spans="3:30" x14ac:dyDescent="0.25">
      <c r="C1399" s="32" t="s">
        <v>43</v>
      </c>
      <c r="D1399" s="32" t="s">
        <v>105</v>
      </c>
      <c r="E1399" s="32" t="s">
        <v>2518</v>
      </c>
      <c r="F1399">
        <v>-0.70333333333292103</v>
      </c>
      <c r="G1399" t="s">
        <v>2519</v>
      </c>
      <c r="H1399" t="s">
        <v>2520</v>
      </c>
      <c r="I1399" t="s">
        <v>2545</v>
      </c>
      <c r="J1399" t="s">
        <v>2546</v>
      </c>
      <c r="K1399" t="s">
        <v>530</v>
      </c>
      <c r="L1399" t="s">
        <v>35</v>
      </c>
      <c r="M1399" t="s">
        <v>276</v>
      </c>
      <c r="N1399" s="8">
        <v>45744</v>
      </c>
      <c r="O1399" s="8">
        <v>45835</v>
      </c>
      <c r="P1399" s="8"/>
      <c r="Q1399" t="s">
        <v>64</v>
      </c>
      <c r="W1399" t="s">
        <v>56</v>
      </c>
      <c r="Z1399" t="s">
        <v>111</v>
      </c>
      <c r="AA1399" t="s">
        <v>111</v>
      </c>
      <c r="AC1399" t="s">
        <v>64</v>
      </c>
      <c r="AD1399" t="s">
        <v>231</v>
      </c>
    </row>
    <row r="1400" spans="3:30" x14ac:dyDescent="0.25">
      <c r="C1400" s="32" t="s">
        <v>43</v>
      </c>
      <c r="D1400" s="32" t="s">
        <v>105</v>
      </c>
      <c r="E1400" s="32" t="s">
        <v>2518</v>
      </c>
      <c r="F1400">
        <v>0</v>
      </c>
      <c r="G1400" t="s">
        <v>2519</v>
      </c>
      <c r="H1400" t="s">
        <v>2520</v>
      </c>
      <c r="I1400" t="s">
        <v>2547</v>
      </c>
      <c r="J1400" t="s">
        <v>2548</v>
      </c>
      <c r="K1400" t="s">
        <v>530</v>
      </c>
      <c r="L1400" t="s">
        <v>35</v>
      </c>
      <c r="M1400" t="s">
        <v>276</v>
      </c>
      <c r="N1400" s="8">
        <v>45744</v>
      </c>
      <c r="O1400" s="8">
        <v>45835</v>
      </c>
      <c r="P1400" s="8"/>
      <c r="Q1400" t="s">
        <v>37</v>
      </c>
      <c r="W1400" t="s">
        <v>56</v>
      </c>
      <c r="Z1400" t="s">
        <v>111</v>
      </c>
      <c r="AA1400" t="s">
        <v>111</v>
      </c>
      <c r="AC1400" t="s">
        <v>41</v>
      </c>
      <c r="AD1400" t="s">
        <v>231</v>
      </c>
    </row>
    <row r="1401" spans="3:30" x14ac:dyDescent="0.25">
      <c r="C1401" s="32" t="s">
        <v>43</v>
      </c>
      <c r="D1401" s="32" t="s">
        <v>105</v>
      </c>
      <c r="E1401" s="32" t="s">
        <v>2518</v>
      </c>
      <c r="F1401">
        <v>-0.41333333333295741</v>
      </c>
      <c r="G1401" t="s">
        <v>2519</v>
      </c>
      <c r="H1401" t="s">
        <v>2520</v>
      </c>
      <c r="I1401" t="s">
        <v>2549</v>
      </c>
      <c r="J1401" t="s">
        <v>2550</v>
      </c>
      <c r="K1401" t="s">
        <v>530</v>
      </c>
      <c r="L1401" t="s">
        <v>35</v>
      </c>
      <c r="M1401" t="s">
        <v>276</v>
      </c>
      <c r="N1401" s="8">
        <v>45744</v>
      </c>
      <c r="O1401" s="8">
        <v>45835</v>
      </c>
      <c r="P1401" s="8"/>
      <c r="Q1401" t="s">
        <v>64</v>
      </c>
      <c r="W1401" t="s">
        <v>56</v>
      </c>
      <c r="Z1401" t="s">
        <v>111</v>
      </c>
      <c r="AA1401" t="s">
        <v>111</v>
      </c>
      <c r="AC1401" t="s">
        <v>64</v>
      </c>
      <c r="AD1401" t="s">
        <v>231</v>
      </c>
    </row>
    <row r="1402" spans="3:30" x14ac:dyDescent="0.25">
      <c r="C1402" s="32" t="s">
        <v>43</v>
      </c>
      <c r="D1402" s="32" t="s">
        <v>105</v>
      </c>
      <c r="E1402" s="32" t="s">
        <v>2518</v>
      </c>
      <c r="F1402">
        <v>0</v>
      </c>
      <c r="G1402" t="s">
        <v>2519</v>
      </c>
      <c r="H1402" t="s">
        <v>2520</v>
      </c>
      <c r="I1402" t="s">
        <v>2551</v>
      </c>
      <c r="J1402" t="s">
        <v>2552</v>
      </c>
      <c r="K1402" t="s">
        <v>530</v>
      </c>
      <c r="L1402" t="s">
        <v>35</v>
      </c>
      <c r="M1402" t="s">
        <v>276</v>
      </c>
      <c r="N1402" s="8">
        <v>45744</v>
      </c>
      <c r="O1402" s="8">
        <v>45835</v>
      </c>
      <c r="P1402" s="8"/>
      <c r="Q1402" t="s">
        <v>37</v>
      </c>
      <c r="W1402" t="s">
        <v>56</v>
      </c>
      <c r="Z1402" t="s">
        <v>111</v>
      </c>
      <c r="AA1402" t="s">
        <v>111</v>
      </c>
      <c r="AC1402" t="s">
        <v>41</v>
      </c>
      <c r="AD1402" t="s">
        <v>231</v>
      </c>
    </row>
    <row r="1403" spans="3:30" x14ac:dyDescent="0.25">
      <c r="C1403" s="32" t="s">
        <v>43</v>
      </c>
      <c r="D1403" s="32" t="s">
        <v>105</v>
      </c>
      <c r="E1403" s="32" t="s">
        <v>2518</v>
      </c>
      <c r="F1403">
        <v>-0.70333333333292103</v>
      </c>
      <c r="G1403" t="s">
        <v>2519</v>
      </c>
      <c r="H1403" t="s">
        <v>2520</v>
      </c>
      <c r="I1403" t="s">
        <v>2553</v>
      </c>
      <c r="J1403" t="s">
        <v>2554</v>
      </c>
      <c r="K1403" t="s">
        <v>530</v>
      </c>
      <c r="L1403" t="s">
        <v>35</v>
      </c>
      <c r="M1403" t="s">
        <v>276</v>
      </c>
      <c r="N1403" s="8">
        <v>45744</v>
      </c>
      <c r="O1403" s="8">
        <v>45835</v>
      </c>
      <c r="P1403" s="8"/>
      <c r="Q1403" t="s">
        <v>64</v>
      </c>
      <c r="W1403" t="s">
        <v>56</v>
      </c>
      <c r="Z1403" t="s">
        <v>111</v>
      </c>
      <c r="AA1403" t="s">
        <v>111</v>
      </c>
      <c r="AC1403" t="s">
        <v>64</v>
      </c>
      <c r="AD1403" t="s">
        <v>231</v>
      </c>
    </row>
    <row r="1404" spans="3:30" x14ac:dyDescent="0.25">
      <c r="C1404" s="32" t="s">
        <v>43</v>
      </c>
      <c r="D1404" s="32" t="s">
        <v>105</v>
      </c>
      <c r="E1404" s="32" t="s">
        <v>2518</v>
      </c>
      <c r="F1404">
        <v>0</v>
      </c>
      <c r="G1404" t="s">
        <v>2519</v>
      </c>
      <c r="H1404" t="s">
        <v>2520</v>
      </c>
      <c r="I1404" t="s">
        <v>2555</v>
      </c>
      <c r="J1404" t="s">
        <v>2556</v>
      </c>
      <c r="K1404" t="s">
        <v>530</v>
      </c>
      <c r="L1404" t="s">
        <v>35</v>
      </c>
      <c r="M1404" t="s">
        <v>276</v>
      </c>
      <c r="N1404" s="8">
        <v>45744</v>
      </c>
      <c r="O1404" s="8">
        <v>45835</v>
      </c>
      <c r="P1404" s="8"/>
      <c r="Q1404" t="s">
        <v>37</v>
      </c>
      <c r="W1404" t="s">
        <v>56</v>
      </c>
      <c r="Z1404" t="s">
        <v>111</v>
      </c>
      <c r="AA1404" t="s">
        <v>111</v>
      </c>
      <c r="AC1404" t="s">
        <v>41</v>
      </c>
      <c r="AD1404" t="s">
        <v>231</v>
      </c>
    </row>
    <row r="1405" spans="3:30" x14ac:dyDescent="0.25">
      <c r="C1405" s="32" t="s">
        <v>43</v>
      </c>
      <c r="D1405" s="32" t="s">
        <v>105</v>
      </c>
      <c r="E1405" s="32" t="s">
        <v>2518</v>
      </c>
      <c r="F1405">
        <v>-0.70333333333292103</v>
      </c>
      <c r="G1405" t="s">
        <v>2519</v>
      </c>
      <c r="H1405" t="s">
        <v>2520</v>
      </c>
      <c r="I1405" t="s">
        <v>2557</v>
      </c>
      <c r="J1405" t="s">
        <v>2558</v>
      </c>
      <c r="K1405" t="s">
        <v>530</v>
      </c>
      <c r="L1405" t="s">
        <v>35</v>
      </c>
      <c r="M1405" t="s">
        <v>276</v>
      </c>
      <c r="N1405" s="8">
        <v>45744</v>
      </c>
      <c r="O1405" s="8">
        <v>45835</v>
      </c>
      <c r="P1405" s="8"/>
      <c r="Q1405" t="s">
        <v>64</v>
      </c>
      <c r="W1405" t="s">
        <v>56</v>
      </c>
      <c r="Z1405" t="s">
        <v>111</v>
      </c>
      <c r="AA1405" t="s">
        <v>111</v>
      </c>
      <c r="AC1405" t="s">
        <v>64</v>
      </c>
      <c r="AD1405" t="s">
        <v>231</v>
      </c>
    </row>
    <row r="1406" spans="3:30" x14ac:dyDescent="0.25">
      <c r="C1406" s="32" t="s">
        <v>43</v>
      </c>
      <c r="D1406" s="32" t="s">
        <v>105</v>
      </c>
      <c r="E1406" s="32" t="s">
        <v>2518</v>
      </c>
      <c r="F1406">
        <v>0</v>
      </c>
      <c r="G1406" t="s">
        <v>2519</v>
      </c>
      <c r="H1406" t="s">
        <v>2520</v>
      </c>
      <c r="I1406" t="s">
        <v>2559</v>
      </c>
      <c r="J1406" t="s">
        <v>2560</v>
      </c>
      <c r="K1406" t="s">
        <v>530</v>
      </c>
      <c r="L1406" t="s">
        <v>35</v>
      </c>
      <c r="M1406" t="s">
        <v>276</v>
      </c>
      <c r="N1406" s="8">
        <v>45744</v>
      </c>
      <c r="O1406" s="8">
        <v>45835</v>
      </c>
      <c r="P1406" s="8"/>
      <c r="Q1406" t="s">
        <v>37</v>
      </c>
      <c r="W1406" t="s">
        <v>56</v>
      </c>
      <c r="Z1406" t="s">
        <v>111</v>
      </c>
      <c r="AA1406" t="s">
        <v>111</v>
      </c>
      <c r="AC1406" t="s">
        <v>41</v>
      </c>
      <c r="AD1406" t="s">
        <v>231</v>
      </c>
    </row>
    <row r="1407" spans="3:30" x14ac:dyDescent="0.25">
      <c r="C1407" s="32" t="s">
        <v>43</v>
      </c>
      <c r="D1407" s="32" t="s">
        <v>105</v>
      </c>
      <c r="E1407" s="32" t="s">
        <v>2518</v>
      </c>
      <c r="F1407">
        <v>-0.1133333333330029</v>
      </c>
      <c r="G1407" t="s">
        <v>2519</v>
      </c>
      <c r="H1407" t="s">
        <v>2520</v>
      </c>
      <c r="I1407" t="s">
        <v>2561</v>
      </c>
      <c r="J1407" t="s">
        <v>2562</v>
      </c>
      <c r="K1407" t="s">
        <v>530</v>
      </c>
      <c r="L1407" t="s">
        <v>35</v>
      </c>
      <c r="M1407" t="s">
        <v>276</v>
      </c>
      <c r="N1407" s="8">
        <v>45744</v>
      </c>
      <c r="O1407" s="8">
        <v>45835</v>
      </c>
      <c r="P1407" s="8"/>
      <c r="Q1407" t="s">
        <v>64</v>
      </c>
      <c r="W1407" t="s">
        <v>56</v>
      </c>
      <c r="Z1407" t="s">
        <v>111</v>
      </c>
      <c r="AA1407" t="s">
        <v>111</v>
      </c>
      <c r="AC1407" t="s">
        <v>64</v>
      </c>
      <c r="AD1407" t="s">
        <v>231</v>
      </c>
    </row>
    <row r="1408" spans="3:30" x14ac:dyDescent="0.25">
      <c r="C1408" s="32" t="s">
        <v>43</v>
      </c>
      <c r="D1408" s="32" t="s">
        <v>105</v>
      </c>
      <c r="E1408" s="32" t="s">
        <v>2518</v>
      </c>
      <c r="F1408">
        <v>-0.6166666666670011</v>
      </c>
      <c r="G1408" t="s">
        <v>2519</v>
      </c>
      <c r="H1408" t="s">
        <v>2520</v>
      </c>
      <c r="I1408" t="s">
        <v>2563</v>
      </c>
      <c r="J1408" t="s">
        <v>2564</v>
      </c>
      <c r="K1408" t="s">
        <v>530</v>
      </c>
      <c r="L1408" t="s">
        <v>35</v>
      </c>
      <c r="M1408" t="s">
        <v>276</v>
      </c>
      <c r="N1408" s="8">
        <v>45744</v>
      </c>
      <c r="O1408" s="8">
        <v>45835</v>
      </c>
      <c r="P1408" s="8"/>
      <c r="Q1408" t="s">
        <v>64</v>
      </c>
      <c r="W1408" t="s">
        <v>56</v>
      </c>
      <c r="Z1408" t="s">
        <v>111</v>
      </c>
      <c r="AA1408" t="s">
        <v>111</v>
      </c>
      <c r="AC1408" t="s">
        <v>64</v>
      </c>
      <c r="AD1408" t="s">
        <v>231</v>
      </c>
    </row>
    <row r="1409" spans="3:30" x14ac:dyDescent="0.25">
      <c r="C1409" s="32" t="s">
        <v>43</v>
      </c>
      <c r="D1409" s="32" t="s">
        <v>105</v>
      </c>
      <c r="E1409" s="32" t="s">
        <v>2518</v>
      </c>
      <c r="F1409">
        <v>0</v>
      </c>
      <c r="G1409" t="s">
        <v>2519</v>
      </c>
      <c r="H1409" t="s">
        <v>2520</v>
      </c>
      <c r="I1409" t="s">
        <v>2565</v>
      </c>
      <c r="J1409" t="s">
        <v>2566</v>
      </c>
      <c r="K1409" t="s">
        <v>530</v>
      </c>
      <c r="L1409" t="s">
        <v>35</v>
      </c>
      <c r="M1409" t="s">
        <v>276</v>
      </c>
      <c r="N1409" s="8">
        <v>45744</v>
      </c>
      <c r="O1409" s="8">
        <v>45835</v>
      </c>
      <c r="P1409" s="8"/>
      <c r="Q1409" t="s">
        <v>37</v>
      </c>
      <c r="W1409" t="s">
        <v>56</v>
      </c>
      <c r="Z1409" t="s">
        <v>111</v>
      </c>
      <c r="AA1409" t="s">
        <v>111</v>
      </c>
      <c r="AC1409" t="s">
        <v>41</v>
      </c>
      <c r="AD1409" t="s">
        <v>231</v>
      </c>
    </row>
    <row r="1410" spans="3:30" x14ac:dyDescent="0.25">
      <c r="C1410" s="32" t="s">
        <v>43</v>
      </c>
      <c r="D1410" s="32" t="s">
        <v>105</v>
      </c>
      <c r="E1410" s="32" t="s">
        <v>2518</v>
      </c>
      <c r="F1410">
        <v>-9.9999999999909051E-2</v>
      </c>
      <c r="G1410" t="s">
        <v>2519</v>
      </c>
      <c r="H1410" t="s">
        <v>2520</v>
      </c>
      <c r="I1410" t="s">
        <v>2567</v>
      </c>
      <c r="J1410" t="s">
        <v>2568</v>
      </c>
      <c r="K1410" t="s">
        <v>530</v>
      </c>
      <c r="L1410" t="s">
        <v>35</v>
      </c>
      <c r="M1410" t="s">
        <v>276</v>
      </c>
      <c r="N1410" s="8">
        <v>45744</v>
      </c>
      <c r="O1410" s="8">
        <v>45835</v>
      </c>
      <c r="P1410" s="8"/>
      <c r="Q1410" t="s">
        <v>64</v>
      </c>
      <c r="W1410" t="s">
        <v>56</v>
      </c>
      <c r="Z1410" t="s">
        <v>111</v>
      </c>
      <c r="AA1410" t="s">
        <v>111</v>
      </c>
      <c r="AC1410" t="s">
        <v>64</v>
      </c>
      <c r="AD1410" t="s">
        <v>231</v>
      </c>
    </row>
    <row r="1411" spans="3:30" x14ac:dyDescent="0.25">
      <c r="C1411" s="32" t="s">
        <v>43</v>
      </c>
      <c r="D1411" s="32" t="s">
        <v>105</v>
      </c>
      <c r="E1411" s="32" t="s">
        <v>2518</v>
      </c>
      <c r="F1411">
        <v>-0.52000000000001023</v>
      </c>
      <c r="G1411" t="s">
        <v>2519</v>
      </c>
      <c r="H1411" t="s">
        <v>2520</v>
      </c>
      <c r="I1411" t="s">
        <v>2569</v>
      </c>
      <c r="J1411" t="s">
        <v>2570</v>
      </c>
      <c r="K1411" t="s">
        <v>530</v>
      </c>
      <c r="L1411" t="s">
        <v>35</v>
      </c>
      <c r="M1411" t="s">
        <v>276</v>
      </c>
      <c r="N1411" s="8">
        <v>45744</v>
      </c>
      <c r="O1411" s="8">
        <v>45835</v>
      </c>
      <c r="P1411" s="8"/>
      <c r="Q1411" t="s">
        <v>64</v>
      </c>
      <c r="W1411" t="s">
        <v>56</v>
      </c>
      <c r="Z1411" t="s">
        <v>111</v>
      </c>
      <c r="AA1411" t="s">
        <v>111</v>
      </c>
      <c r="AC1411" t="s">
        <v>64</v>
      </c>
      <c r="AD1411" t="s">
        <v>231</v>
      </c>
    </row>
    <row r="1412" spans="3:30" x14ac:dyDescent="0.25">
      <c r="C1412" s="32" t="s">
        <v>43</v>
      </c>
      <c r="D1412" s="32" t="s">
        <v>105</v>
      </c>
      <c r="E1412" s="32" t="s">
        <v>2518</v>
      </c>
      <c r="F1412">
        <v>0</v>
      </c>
      <c r="G1412" t="s">
        <v>2519</v>
      </c>
      <c r="H1412" t="s">
        <v>2520</v>
      </c>
      <c r="I1412" t="s">
        <v>2571</v>
      </c>
      <c r="J1412" t="s">
        <v>2572</v>
      </c>
      <c r="K1412" t="s">
        <v>530</v>
      </c>
      <c r="L1412" t="s">
        <v>35</v>
      </c>
      <c r="M1412" t="s">
        <v>276</v>
      </c>
      <c r="N1412" s="8">
        <v>45744</v>
      </c>
      <c r="O1412" s="8">
        <v>45835</v>
      </c>
      <c r="P1412" s="8"/>
      <c r="Q1412" t="s">
        <v>37</v>
      </c>
      <c r="W1412" t="s">
        <v>56</v>
      </c>
      <c r="Z1412" t="s">
        <v>111</v>
      </c>
      <c r="AA1412" t="s">
        <v>111</v>
      </c>
      <c r="AC1412" t="s">
        <v>41</v>
      </c>
      <c r="AD1412" t="s">
        <v>231</v>
      </c>
    </row>
    <row r="1413" spans="3:30" x14ac:dyDescent="0.25">
      <c r="C1413" s="32" t="s">
        <v>43</v>
      </c>
      <c r="D1413" s="32" t="s">
        <v>105</v>
      </c>
      <c r="E1413" s="32" t="s">
        <v>2518</v>
      </c>
      <c r="F1413">
        <v>0</v>
      </c>
      <c r="G1413" t="s">
        <v>2519</v>
      </c>
      <c r="H1413" t="s">
        <v>2520</v>
      </c>
      <c r="I1413" t="s">
        <v>2573</v>
      </c>
      <c r="J1413" t="s">
        <v>2574</v>
      </c>
      <c r="K1413" t="s">
        <v>530</v>
      </c>
      <c r="L1413" t="s">
        <v>35</v>
      </c>
      <c r="M1413" t="s">
        <v>276</v>
      </c>
      <c r="N1413" s="8">
        <v>45744</v>
      </c>
      <c r="O1413" s="8">
        <v>45835</v>
      </c>
      <c r="P1413" s="8"/>
      <c r="Q1413" t="s">
        <v>37</v>
      </c>
      <c r="W1413" t="s">
        <v>56</v>
      </c>
      <c r="Z1413" t="s">
        <v>111</v>
      </c>
      <c r="AA1413" t="s">
        <v>111</v>
      </c>
      <c r="AC1413" t="s">
        <v>41</v>
      </c>
      <c r="AD1413" t="s">
        <v>231</v>
      </c>
    </row>
    <row r="1414" spans="3:30" x14ac:dyDescent="0.25">
      <c r="F1414">
        <v>600</v>
      </c>
      <c r="G1414" t="s">
        <v>2575</v>
      </c>
      <c r="H1414" t="s">
        <v>2576</v>
      </c>
      <c r="I1414" t="s">
        <v>2577</v>
      </c>
      <c r="K1414" t="s">
        <v>473</v>
      </c>
      <c r="L1414" t="s">
        <v>55</v>
      </c>
      <c r="M1414" t="s">
        <v>36</v>
      </c>
      <c r="N1414" s="8">
        <v>45803</v>
      </c>
      <c r="O1414" s="8"/>
      <c r="P1414" s="8"/>
      <c r="Q1414" t="s">
        <v>47</v>
      </c>
      <c r="R1414" t="s">
        <v>312</v>
      </c>
      <c r="T1414" t="s">
        <v>2578</v>
      </c>
      <c r="AC1414" t="s">
        <v>41</v>
      </c>
      <c r="AD1414" t="s">
        <v>42</v>
      </c>
    </row>
    <row r="1415" spans="3:30" x14ac:dyDescent="0.25">
      <c r="F1415">
        <v>177.5</v>
      </c>
      <c r="G1415" t="s">
        <v>2575</v>
      </c>
      <c r="H1415" t="s">
        <v>2576</v>
      </c>
      <c r="I1415" t="s">
        <v>2579</v>
      </c>
      <c r="K1415" t="s">
        <v>473</v>
      </c>
      <c r="L1415" t="s">
        <v>55</v>
      </c>
      <c r="M1415" t="s">
        <v>36</v>
      </c>
      <c r="N1415" s="8">
        <v>45803</v>
      </c>
      <c r="O1415" s="8"/>
      <c r="P1415" s="8"/>
      <c r="Q1415" t="s">
        <v>47</v>
      </c>
      <c r="R1415" t="s">
        <v>312</v>
      </c>
      <c r="AC1415" t="s">
        <v>41</v>
      </c>
      <c r="AD1415" t="s">
        <v>42</v>
      </c>
    </row>
    <row r="1416" spans="3:30" x14ac:dyDescent="0.25">
      <c r="F1416">
        <v>177.5</v>
      </c>
      <c r="G1416" t="s">
        <v>2575</v>
      </c>
      <c r="H1416" t="s">
        <v>2576</v>
      </c>
      <c r="I1416" t="s">
        <v>2580</v>
      </c>
      <c r="K1416" t="s">
        <v>473</v>
      </c>
      <c r="L1416" t="s">
        <v>55</v>
      </c>
      <c r="M1416" t="s">
        <v>36</v>
      </c>
      <c r="N1416" s="8">
        <v>45803</v>
      </c>
      <c r="O1416" s="8"/>
      <c r="P1416" s="8"/>
      <c r="Q1416" t="s">
        <v>37</v>
      </c>
      <c r="AC1416" t="s">
        <v>41</v>
      </c>
      <c r="AD1416" t="s">
        <v>42</v>
      </c>
    </row>
    <row r="1417" spans="3:30" x14ac:dyDescent="0.25">
      <c r="C1417" s="32" t="s">
        <v>104</v>
      </c>
      <c r="D1417" s="32" t="s">
        <v>105</v>
      </c>
      <c r="F1417">
        <v>2625</v>
      </c>
      <c r="G1417" t="s">
        <v>2581</v>
      </c>
      <c r="H1417" t="s">
        <v>2582</v>
      </c>
      <c r="I1417" t="s">
        <v>2583</v>
      </c>
      <c r="J1417" t="s">
        <v>2584</v>
      </c>
      <c r="K1417" t="s">
        <v>229</v>
      </c>
      <c r="L1417" t="s">
        <v>35</v>
      </c>
      <c r="M1417" t="s">
        <v>276</v>
      </c>
      <c r="N1417" s="8">
        <v>45728</v>
      </c>
      <c r="O1417" s="8">
        <v>45828</v>
      </c>
      <c r="P1417" s="8">
        <v>45828</v>
      </c>
      <c r="Q1417" t="s">
        <v>47</v>
      </c>
      <c r="U1417" t="s">
        <v>2585</v>
      </c>
      <c r="W1417" t="s">
        <v>1099</v>
      </c>
      <c r="Y1417" t="s">
        <v>57</v>
      </c>
      <c r="Z1417" t="s">
        <v>57</v>
      </c>
      <c r="AA1417" t="s">
        <v>57</v>
      </c>
      <c r="AC1417" t="s">
        <v>41</v>
      </c>
      <c r="AD1417" t="s">
        <v>231</v>
      </c>
    </row>
    <row r="1418" spans="3:30" x14ac:dyDescent="0.25">
      <c r="F1418">
        <v>1672</v>
      </c>
      <c r="G1418" t="s">
        <v>2586</v>
      </c>
      <c r="H1418" t="s">
        <v>2587</v>
      </c>
      <c r="I1418" t="s">
        <v>2588</v>
      </c>
      <c r="K1418" t="s">
        <v>473</v>
      </c>
      <c r="L1418" t="s">
        <v>55</v>
      </c>
      <c r="M1418" t="s">
        <v>36</v>
      </c>
      <c r="N1418" s="8">
        <v>45800</v>
      </c>
      <c r="O1418" s="8"/>
      <c r="P1418" s="8"/>
      <c r="Q1418" t="s">
        <v>64</v>
      </c>
      <c r="W1418" t="s">
        <v>260</v>
      </c>
      <c r="AC1418" t="s">
        <v>64</v>
      </c>
      <c r="AD1418" t="s">
        <v>42</v>
      </c>
    </row>
    <row r="1419" spans="3:30" x14ac:dyDescent="0.25">
      <c r="C1419" s="32" t="s">
        <v>198</v>
      </c>
      <c r="D1419" s="32" t="s">
        <v>232</v>
      </c>
      <c r="E1419" s="32" t="s">
        <v>2589</v>
      </c>
      <c r="F1419">
        <v>4320</v>
      </c>
      <c r="G1419" t="s">
        <v>2590</v>
      </c>
      <c r="H1419" t="s">
        <v>2591</v>
      </c>
      <c r="I1419" t="s">
        <v>2592</v>
      </c>
      <c r="K1419" t="s">
        <v>204</v>
      </c>
      <c r="L1419" t="s">
        <v>35</v>
      </c>
      <c r="M1419" t="s">
        <v>36</v>
      </c>
      <c r="N1419" s="8">
        <v>45644</v>
      </c>
      <c r="O1419" s="8">
        <v>45821</v>
      </c>
      <c r="P1419" s="8">
        <v>45821</v>
      </c>
      <c r="Q1419" t="s">
        <v>37</v>
      </c>
      <c r="R1419" t="s">
        <v>1313</v>
      </c>
      <c r="W1419" t="s">
        <v>448</v>
      </c>
      <c r="X1419" t="s">
        <v>2593</v>
      </c>
      <c r="Y1419" t="s">
        <v>87</v>
      </c>
      <c r="Z1419" t="s">
        <v>87</v>
      </c>
      <c r="AC1419" t="s">
        <v>41</v>
      </c>
      <c r="AD1419" t="s">
        <v>42</v>
      </c>
    </row>
    <row r="1420" spans="3:30" x14ac:dyDescent="0.25">
      <c r="C1420" s="32" t="s">
        <v>43</v>
      </c>
      <c r="D1420" s="32" t="s">
        <v>543</v>
      </c>
      <c r="E1420" s="32" t="s">
        <v>50</v>
      </c>
      <c r="F1420">
        <v>1450</v>
      </c>
      <c r="G1420" t="s">
        <v>2594</v>
      </c>
      <c r="H1420" t="s">
        <v>2595</v>
      </c>
      <c r="I1420" t="s">
        <v>2596</v>
      </c>
      <c r="K1420" t="s">
        <v>204</v>
      </c>
      <c r="L1420" t="s">
        <v>35</v>
      </c>
      <c r="M1420" t="s">
        <v>36</v>
      </c>
      <c r="N1420" s="8">
        <v>45471</v>
      </c>
      <c r="O1420" s="8">
        <v>45905</v>
      </c>
      <c r="P1420" s="8">
        <v>45905</v>
      </c>
      <c r="Q1420" t="s">
        <v>37</v>
      </c>
      <c r="R1420" t="s">
        <v>2597</v>
      </c>
      <c r="S1420" t="s">
        <v>2598</v>
      </c>
      <c r="T1420" t="s">
        <v>2598</v>
      </c>
      <c r="U1420" t="s">
        <v>128</v>
      </c>
      <c r="W1420" t="s">
        <v>2599</v>
      </c>
      <c r="X1420" t="s">
        <v>2600</v>
      </c>
      <c r="Y1420" t="s">
        <v>2068</v>
      </c>
      <c r="Z1420" t="s">
        <v>2068</v>
      </c>
      <c r="AC1420" t="s">
        <v>41</v>
      </c>
      <c r="AD1420" t="s">
        <v>42</v>
      </c>
    </row>
    <row r="1421" spans="3:30" x14ac:dyDescent="0.25">
      <c r="C1421" s="32" t="s">
        <v>104</v>
      </c>
      <c r="D1421" s="32" t="s">
        <v>79</v>
      </c>
      <c r="E1421" s="32" t="s">
        <v>2601</v>
      </c>
      <c r="F1421">
        <v>892</v>
      </c>
      <c r="G1421" t="s">
        <v>2602</v>
      </c>
      <c r="H1421" t="s">
        <v>2603</v>
      </c>
      <c r="I1421" t="s">
        <v>2604</v>
      </c>
      <c r="K1421" t="s">
        <v>84</v>
      </c>
      <c r="L1421" t="s">
        <v>55</v>
      </c>
      <c r="M1421" t="s">
        <v>36</v>
      </c>
      <c r="N1421" s="8">
        <v>45700</v>
      </c>
      <c r="O1421" s="8">
        <v>45805</v>
      </c>
      <c r="P1421" s="8">
        <v>45805</v>
      </c>
      <c r="Q1421" t="s">
        <v>47</v>
      </c>
      <c r="R1421" t="s">
        <v>2605</v>
      </c>
      <c r="U1421" t="s">
        <v>56</v>
      </c>
      <c r="W1421" t="s">
        <v>56</v>
      </c>
      <c r="X1421" t="s">
        <v>312</v>
      </c>
      <c r="Y1421" t="s">
        <v>241</v>
      </c>
      <c r="Z1421" t="s">
        <v>241</v>
      </c>
      <c r="AC1421" t="s">
        <v>41</v>
      </c>
      <c r="AD1421" t="s">
        <v>42</v>
      </c>
    </row>
    <row r="1422" spans="3:30" x14ac:dyDescent="0.25">
      <c r="F1422">
        <v>895</v>
      </c>
      <c r="G1422" t="s">
        <v>2602</v>
      </c>
      <c r="H1422" t="s">
        <v>2606</v>
      </c>
      <c r="I1422" t="s">
        <v>2607</v>
      </c>
      <c r="K1422" t="s">
        <v>84</v>
      </c>
      <c r="L1422" t="s">
        <v>55</v>
      </c>
      <c r="M1422" t="s">
        <v>36</v>
      </c>
      <c r="N1422" s="8">
        <v>45468</v>
      </c>
      <c r="O1422" s="8"/>
      <c r="P1422" s="8"/>
      <c r="Q1422" t="s">
        <v>37</v>
      </c>
    </row>
    <row r="1423" spans="3:30" x14ac:dyDescent="0.25">
      <c r="F1423">
        <v>895</v>
      </c>
      <c r="G1423" t="s">
        <v>2602</v>
      </c>
      <c r="H1423" t="s">
        <v>2606</v>
      </c>
      <c r="I1423" t="s">
        <v>2608</v>
      </c>
      <c r="K1423" t="s">
        <v>84</v>
      </c>
      <c r="L1423" t="s">
        <v>55</v>
      </c>
      <c r="M1423" t="s">
        <v>36</v>
      </c>
      <c r="N1423" s="8">
        <v>45468</v>
      </c>
      <c r="O1423" s="8"/>
      <c r="P1423" s="8"/>
      <c r="Q1423" t="s">
        <v>37</v>
      </c>
    </row>
    <row r="1424" spans="3:30" x14ac:dyDescent="0.25">
      <c r="C1424" s="32" t="s">
        <v>318</v>
      </c>
      <c r="D1424" s="32" t="s">
        <v>105</v>
      </c>
      <c r="E1424" s="32" t="s">
        <v>2609</v>
      </c>
      <c r="F1424">
        <v>-436.69000000000011</v>
      </c>
      <c r="G1424" t="s">
        <v>2610</v>
      </c>
      <c r="H1424" t="s">
        <v>2611</v>
      </c>
      <c r="I1424" t="s">
        <v>2612</v>
      </c>
      <c r="K1424" t="s">
        <v>710</v>
      </c>
      <c r="L1424" t="s">
        <v>35</v>
      </c>
      <c r="M1424" t="s">
        <v>36</v>
      </c>
      <c r="N1424" s="8">
        <v>45790</v>
      </c>
      <c r="O1424" s="8">
        <v>45807</v>
      </c>
      <c r="P1424" s="8">
        <v>45807</v>
      </c>
      <c r="Q1424" t="s">
        <v>64</v>
      </c>
      <c r="U1424" t="s">
        <v>40</v>
      </c>
      <c r="Y1424" t="s">
        <v>40</v>
      </c>
      <c r="Z1424" t="s">
        <v>40</v>
      </c>
      <c r="AC1424" t="s">
        <v>64</v>
      </c>
      <c r="AD1424" t="s">
        <v>42</v>
      </c>
    </row>
    <row r="1425" spans="3:30" x14ac:dyDescent="0.25">
      <c r="C1425" s="32" t="s">
        <v>198</v>
      </c>
      <c r="D1425" s="32" t="s">
        <v>221</v>
      </c>
      <c r="F1425">
        <v>5100</v>
      </c>
      <c r="G1425" t="s">
        <v>2613</v>
      </c>
      <c r="H1425" t="s">
        <v>2614</v>
      </c>
      <c r="I1425" t="s">
        <v>2615</v>
      </c>
      <c r="K1425" t="s">
        <v>340</v>
      </c>
      <c r="L1425" t="s">
        <v>35</v>
      </c>
      <c r="M1425" t="s">
        <v>36</v>
      </c>
      <c r="N1425" s="8">
        <v>45705</v>
      </c>
      <c r="O1425" s="8">
        <v>45884</v>
      </c>
      <c r="P1425" s="8">
        <v>45884</v>
      </c>
      <c r="Q1425" t="s">
        <v>37</v>
      </c>
      <c r="X1425" t="s">
        <v>1935</v>
      </c>
      <c r="Y1425" t="s">
        <v>550</v>
      </c>
      <c r="Z1425" t="s">
        <v>550</v>
      </c>
      <c r="AC1425" t="s">
        <v>41</v>
      </c>
      <c r="AD1425" t="s">
        <v>42</v>
      </c>
    </row>
    <row r="1426" spans="3:30" x14ac:dyDescent="0.25">
      <c r="C1426" s="32" t="s">
        <v>705</v>
      </c>
      <c r="D1426" s="32" t="s">
        <v>79</v>
      </c>
      <c r="E1426" s="32" t="s">
        <v>2616</v>
      </c>
      <c r="F1426">
        <v>4600</v>
      </c>
      <c r="G1426" t="s">
        <v>2613</v>
      </c>
      <c r="H1426" t="s">
        <v>2617</v>
      </c>
      <c r="I1426" t="s">
        <v>2618</v>
      </c>
      <c r="K1426" t="s">
        <v>340</v>
      </c>
      <c r="L1426" t="s">
        <v>35</v>
      </c>
      <c r="M1426" t="s">
        <v>36</v>
      </c>
      <c r="N1426" s="8">
        <v>45705</v>
      </c>
      <c r="O1426" s="8">
        <v>45854</v>
      </c>
      <c r="P1426" s="8">
        <v>45854</v>
      </c>
      <c r="Q1426" t="s">
        <v>47</v>
      </c>
      <c r="X1426" t="s">
        <v>1935</v>
      </c>
      <c r="Y1426" t="s">
        <v>2619</v>
      </c>
      <c r="Z1426" t="s">
        <v>2619</v>
      </c>
      <c r="AC1426" t="s">
        <v>41</v>
      </c>
      <c r="AD1426" t="s">
        <v>42</v>
      </c>
    </row>
    <row r="1427" spans="3:30" x14ac:dyDescent="0.25">
      <c r="C1427" s="32" t="s">
        <v>632</v>
      </c>
      <c r="F1427">
        <v>1600</v>
      </c>
      <c r="G1427" t="s">
        <v>2613</v>
      </c>
      <c r="H1427" t="s">
        <v>2617</v>
      </c>
      <c r="I1427" t="s">
        <v>2620</v>
      </c>
      <c r="K1427" t="s">
        <v>340</v>
      </c>
      <c r="L1427" t="s">
        <v>35</v>
      </c>
      <c r="M1427" t="s">
        <v>36</v>
      </c>
      <c r="N1427" s="8">
        <v>45705</v>
      </c>
      <c r="O1427" s="8">
        <v>45805</v>
      </c>
      <c r="P1427" s="8">
        <v>45805</v>
      </c>
      <c r="Q1427" t="s">
        <v>37</v>
      </c>
      <c r="R1427" t="s">
        <v>205</v>
      </c>
      <c r="W1427" t="s">
        <v>428</v>
      </c>
      <c r="Y1427" t="s">
        <v>241</v>
      </c>
      <c r="Z1427" t="s">
        <v>241</v>
      </c>
      <c r="AC1427" t="s">
        <v>41</v>
      </c>
      <c r="AD1427" t="s">
        <v>42</v>
      </c>
    </row>
    <row r="1428" spans="3:30" x14ac:dyDescent="0.25">
      <c r="C1428" s="32" t="s">
        <v>318</v>
      </c>
      <c r="D1428" s="32" t="s">
        <v>318</v>
      </c>
      <c r="F1428">
        <v>1399</v>
      </c>
      <c r="G1428" t="s">
        <v>2621</v>
      </c>
      <c r="H1428" t="s">
        <v>2622</v>
      </c>
      <c r="I1428" t="s">
        <v>2623</v>
      </c>
      <c r="K1428" t="s">
        <v>194</v>
      </c>
      <c r="L1428" t="s">
        <v>35</v>
      </c>
      <c r="M1428" t="s">
        <v>36</v>
      </c>
      <c r="N1428" s="8">
        <v>45729</v>
      </c>
      <c r="O1428" s="8">
        <v>45828</v>
      </c>
      <c r="P1428" s="8">
        <v>45828</v>
      </c>
      <c r="Q1428" t="s">
        <v>47</v>
      </c>
      <c r="R1428" t="s">
        <v>419</v>
      </c>
      <c r="U1428" t="s">
        <v>40</v>
      </c>
      <c r="W1428" t="s">
        <v>420</v>
      </c>
      <c r="X1428" t="s">
        <v>59</v>
      </c>
      <c r="Y1428" t="s">
        <v>57</v>
      </c>
      <c r="Z1428" t="s">
        <v>57</v>
      </c>
      <c r="AC1428" t="s">
        <v>41</v>
      </c>
      <c r="AD1428" t="s">
        <v>42</v>
      </c>
    </row>
    <row r="1429" spans="3:30" x14ac:dyDescent="0.25">
      <c r="C1429" s="32" t="s">
        <v>198</v>
      </c>
      <c r="D1429" s="32" t="s">
        <v>1169</v>
      </c>
      <c r="E1429" s="32" t="s">
        <v>2624</v>
      </c>
      <c r="F1429">
        <v>812.25</v>
      </c>
      <c r="G1429" t="s">
        <v>2625</v>
      </c>
      <c r="H1429" t="s">
        <v>2626</v>
      </c>
      <c r="I1429" t="s">
        <v>2627</v>
      </c>
      <c r="J1429" t="s">
        <v>2628</v>
      </c>
      <c r="K1429" t="s">
        <v>427</v>
      </c>
      <c r="L1429" t="s">
        <v>55</v>
      </c>
      <c r="M1429" t="s">
        <v>276</v>
      </c>
      <c r="N1429" s="8">
        <v>45746</v>
      </c>
      <c r="O1429" s="8">
        <v>45968</v>
      </c>
      <c r="P1429" s="8"/>
      <c r="Q1429" t="s">
        <v>37</v>
      </c>
      <c r="W1429" t="s">
        <v>989</v>
      </c>
      <c r="Z1429" t="s">
        <v>2629</v>
      </c>
      <c r="AA1429" t="s">
        <v>2629</v>
      </c>
      <c r="AC1429" t="s">
        <v>41</v>
      </c>
      <c r="AD1429" t="s">
        <v>231</v>
      </c>
    </row>
    <row r="1430" spans="3:30" x14ac:dyDescent="0.25">
      <c r="C1430" s="32" t="s">
        <v>198</v>
      </c>
      <c r="D1430" s="32" t="s">
        <v>1169</v>
      </c>
      <c r="E1430" s="32" t="s">
        <v>2624</v>
      </c>
      <c r="F1430">
        <v>100</v>
      </c>
      <c r="G1430" t="s">
        <v>2625</v>
      </c>
      <c r="H1430" t="s">
        <v>2626</v>
      </c>
      <c r="I1430" t="s">
        <v>2630</v>
      </c>
      <c r="J1430" t="s">
        <v>2631</v>
      </c>
      <c r="K1430" t="s">
        <v>427</v>
      </c>
      <c r="L1430" t="s">
        <v>55</v>
      </c>
      <c r="M1430" t="s">
        <v>276</v>
      </c>
      <c r="N1430" s="8">
        <v>45746</v>
      </c>
      <c r="O1430" s="8">
        <v>45968</v>
      </c>
      <c r="P1430" s="8"/>
      <c r="Q1430" t="s">
        <v>37</v>
      </c>
      <c r="W1430" t="s">
        <v>989</v>
      </c>
      <c r="Z1430" t="s">
        <v>2629</v>
      </c>
      <c r="AA1430" t="s">
        <v>2629</v>
      </c>
      <c r="AC1430" t="s">
        <v>41</v>
      </c>
      <c r="AD1430" t="s">
        <v>231</v>
      </c>
    </row>
    <row r="1431" spans="3:30" x14ac:dyDescent="0.25">
      <c r="C1431" s="32" t="s">
        <v>198</v>
      </c>
      <c r="D1431" s="32" t="s">
        <v>1169</v>
      </c>
      <c r="E1431" s="32" t="s">
        <v>2624</v>
      </c>
      <c r="F1431">
        <v>812.25</v>
      </c>
      <c r="G1431" t="s">
        <v>2625</v>
      </c>
      <c r="H1431" t="s">
        <v>2632</v>
      </c>
      <c r="I1431" t="s">
        <v>2633</v>
      </c>
      <c r="J1431" t="s">
        <v>2634</v>
      </c>
      <c r="K1431" t="s">
        <v>427</v>
      </c>
      <c r="L1431" t="s">
        <v>55</v>
      </c>
      <c r="M1431" t="s">
        <v>276</v>
      </c>
      <c r="N1431" s="8">
        <v>45747</v>
      </c>
      <c r="O1431" s="8">
        <v>45814</v>
      </c>
      <c r="P1431" s="8">
        <v>45814</v>
      </c>
      <c r="Q1431" t="s">
        <v>37</v>
      </c>
      <c r="U1431" t="s">
        <v>40</v>
      </c>
      <c r="W1431" t="s">
        <v>989</v>
      </c>
      <c r="X1431" t="s">
        <v>871</v>
      </c>
      <c r="Y1431" t="s">
        <v>86</v>
      </c>
      <c r="Z1431" t="s">
        <v>86</v>
      </c>
      <c r="AA1431" t="s">
        <v>86</v>
      </c>
      <c r="AC1431" t="s">
        <v>41</v>
      </c>
      <c r="AD1431" t="s">
        <v>231</v>
      </c>
    </row>
    <row r="1432" spans="3:30" x14ac:dyDescent="0.25">
      <c r="C1432" s="32" t="s">
        <v>198</v>
      </c>
      <c r="D1432" s="32" t="s">
        <v>1169</v>
      </c>
      <c r="E1432" s="32" t="s">
        <v>2624</v>
      </c>
      <c r="F1432">
        <v>0</v>
      </c>
      <c r="G1432" t="s">
        <v>2625</v>
      </c>
      <c r="H1432" t="s">
        <v>2632</v>
      </c>
      <c r="I1432" t="s">
        <v>2635</v>
      </c>
      <c r="J1432" t="s">
        <v>2636</v>
      </c>
      <c r="K1432" t="s">
        <v>427</v>
      </c>
      <c r="L1432" t="s">
        <v>55</v>
      </c>
      <c r="M1432" t="s">
        <v>276</v>
      </c>
      <c r="N1432" s="8">
        <v>45747</v>
      </c>
      <c r="O1432" s="8">
        <v>45814</v>
      </c>
      <c r="P1432" s="8"/>
      <c r="Q1432" t="s">
        <v>37</v>
      </c>
      <c r="W1432" t="s">
        <v>989</v>
      </c>
      <c r="X1432" t="s">
        <v>871</v>
      </c>
      <c r="Z1432" t="s">
        <v>86</v>
      </c>
      <c r="AA1432" t="s">
        <v>86</v>
      </c>
      <c r="AC1432" t="s">
        <v>41</v>
      </c>
      <c r="AD1432" t="s">
        <v>231</v>
      </c>
    </row>
    <row r="1433" spans="3:30" x14ac:dyDescent="0.25">
      <c r="C1433" s="32" t="s">
        <v>198</v>
      </c>
      <c r="D1433" s="32" t="s">
        <v>1169</v>
      </c>
      <c r="E1433" s="32" t="s">
        <v>2624</v>
      </c>
      <c r="F1433">
        <v>2265</v>
      </c>
      <c r="G1433" t="s">
        <v>2625</v>
      </c>
      <c r="H1433" t="s">
        <v>2637</v>
      </c>
      <c r="I1433" t="s">
        <v>2638</v>
      </c>
      <c r="J1433" t="s">
        <v>2639</v>
      </c>
      <c r="K1433" t="s">
        <v>427</v>
      </c>
      <c r="L1433" t="s">
        <v>55</v>
      </c>
      <c r="M1433" t="s">
        <v>276</v>
      </c>
      <c r="N1433" s="8">
        <v>45762</v>
      </c>
      <c r="O1433" s="8"/>
      <c r="P1433" s="8"/>
      <c r="Q1433" t="s">
        <v>2640</v>
      </c>
      <c r="W1433" t="s">
        <v>196</v>
      </c>
      <c r="AC1433" t="s">
        <v>64</v>
      </c>
      <c r="AD1433" t="s">
        <v>231</v>
      </c>
    </row>
    <row r="1434" spans="3:30" x14ac:dyDescent="0.25">
      <c r="C1434" s="32" t="s">
        <v>198</v>
      </c>
      <c r="D1434" s="32" t="s">
        <v>1169</v>
      </c>
      <c r="E1434" s="32" t="s">
        <v>2624</v>
      </c>
      <c r="F1434">
        <v>2265</v>
      </c>
      <c r="G1434" t="s">
        <v>2625</v>
      </c>
      <c r="H1434" t="s">
        <v>2637</v>
      </c>
      <c r="I1434" t="s">
        <v>2641</v>
      </c>
      <c r="J1434" t="s">
        <v>2642</v>
      </c>
      <c r="K1434" t="s">
        <v>427</v>
      </c>
      <c r="L1434" t="s">
        <v>55</v>
      </c>
      <c r="M1434" t="s">
        <v>276</v>
      </c>
      <c r="N1434" s="8">
        <v>45762</v>
      </c>
      <c r="O1434" s="8"/>
      <c r="P1434" s="8"/>
      <c r="Q1434" t="s">
        <v>2640</v>
      </c>
      <c r="W1434" t="s">
        <v>196</v>
      </c>
      <c r="AC1434" t="s">
        <v>64</v>
      </c>
      <c r="AD1434" t="s">
        <v>231</v>
      </c>
    </row>
    <row r="1435" spans="3:30" x14ac:dyDescent="0.25">
      <c r="C1435" s="32" t="s">
        <v>198</v>
      </c>
      <c r="D1435" s="32" t="s">
        <v>1169</v>
      </c>
      <c r="E1435" s="32" t="s">
        <v>2624</v>
      </c>
      <c r="F1435">
        <v>163.5</v>
      </c>
      <c r="G1435" t="s">
        <v>2625</v>
      </c>
      <c r="H1435" t="s">
        <v>2637</v>
      </c>
      <c r="I1435" t="s">
        <v>2643</v>
      </c>
      <c r="J1435" t="s">
        <v>2644</v>
      </c>
      <c r="K1435" t="s">
        <v>427</v>
      </c>
      <c r="L1435" t="s">
        <v>55</v>
      </c>
      <c r="M1435" t="s">
        <v>276</v>
      </c>
      <c r="N1435" s="8">
        <v>45762</v>
      </c>
      <c r="O1435" s="8"/>
      <c r="P1435" s="8"/>
      <c r="Q1435" t="s">
        <v>64</v>
      </c>
      <c r="U1435" t="s">
        <v>341</v>
      </c>
      <c r="W1435" t="s">
        <v>196</v>
      </c>
      <c r="AC1435" t="s">
        <v>64</v>
      </c>
      <c r="AD1435" t="s">
        <v>231</v>
      </c>
    </row>
    <row r="1436" spans="3:30" x14ac:dyDescent="0.25">
      <c r="C1436" s="32" t="s">
        <v>198</v>
      </c>
      <c r="D1436" s="32" t="s">
        <v>1169</v>
      </c>
      <c r="E1436" s="32" t="s">
        <v>2624</v>
      </c>
      <c r="F1436">
        <v>163.5</v>
      </c>
      <c r="G1436" t="s">
        <v>2625</v>
      </c>
      <c r="H1436" t="s">
        <v>2637</v>
      </c>
      <c r="I1436" t="s">
        <v>2645</v>
      </c>
      <c r="J1436" t="s">
        <v>2646</v>
      </c>
      <c r="K1436" t="s">
        <v>427</v>
      </c>
      <c r="L1436" t="s">
        <v>55</v>
      </c>
      <c r="M1436" t="s">
        <v>276</v>
      </c>
      <c r="N1436" s="8">
        <v>45762</v>
      </c>
      <c r="O1436" s="8">
        <v>45835</v>
      </c>
      <c r="P1436" s="8"/>
      <c r="Q1436" t="s">
        <v>64</v>
      </c>
      <c r="W1436" t="s">
        <v>196</v>
      </c>
      <c r="X1436" t="s">
        <v>489</v>
      </c>
      <c r="Z1436" t="s">
        <v>111</v>
      </c>
      <c r="AA1436" t="s">
        <v>111</v>
      </c>
      <c r="AC1436" t="s">
        <v>64</v>
      </c>
      <c r="AD1436" t="s">
        <v>231</v>
      </c>
    </row>
    <row r="1437" spans="3:30" x14ac:dyDescent="0.25">
      <c r="C1437" s="32" t="s">
        <v>198</v>
      </c>
      <c r="D1437" s="32" t="s">
        <v>1169</v>
      </c>
      <c r="E1437" s="32" t="s">
        <v>2624</v>
      </c>
      <c r="F1437">
        <v>163.5</v>
      </c>
      <c r="G1437" t="s">
        <v>2625</v>
      </c>
      <c r="H1437" t="s">
        <v>2637</v>
      </c>
      <c r="I1437" t="s">
        <v>2647</v>
      </c>
      <c r="J1437" t="s">
        <v>2648</v>
      </c>
      <c r="K1437" t="s">
        <v>427</v>
      </c>
      <c r="L1437" t="s">
        <v>55</v>
      </c>
      <c r="M1437" t="s">
        <v>276</v>
      </c>
      <c r="N1437" s="8">
        <v>45762</v>
      </c>
      <c r="O1437" s="8"/>
      <c r="P1437" s="8"/>
      <c r="Q1437" t="s">
        <v>64</v>
      </c>
      <c r="U1437" t="s">
        <v>341</v>
      </c>
      <c r="W1437" t="s">
        <v>196</v>
      </c>
      <c r="AC1437" t="s">
        <v>64</v>
      </c>
      <c r="AD1437" t="s">
        <v>231</v>
      </c>
    </row>
    <row r="1438" spans="3:30" x14ac:dyDescent="0.25">
      <c r="C1438" s="32" t="s">
        <v>198</v>
      </c>
      <c r="D1438" s="32" t="s">
        <v>1169</v>
      </c>
      <c r="E1438" s="32" t="s">
        <v>2624</v>
      </c>
      <c r="F1438">
        <v>163.5</v>
      </c>
      <c r="G1438" t="s">
        <v>2625</v>
      </c>
      <c r="H1438" t="s">
        <v>2637</v>
      </c>
      <c r="I1438" t="s">
        <v>2649</v>
      </c>
      <c r="J1438" t="s">
        <v>2650</v>
      </c>
      <c r="K1438" t="s">
        <v>427</v>
      </c>
      <c r="L1438" t="s">
        <v>55</v>
      </c>
      <c r="M1438" t="s">
        <v>276</v>
      </c>
      <c r="N1438" s="8">
        <v>45762</v>
      </c>
      <c r="O1438" s="8"/>
      <c r="P1438" s="8"/>
      <c r="Q1438" t="s">
        <v>64</v>
      </c>
      <c r="W1438" t="s">
        <v>196</v>
      </c>
      <c r="AC1438" t="s">
        <v>64</v>
      </c>
      <c r="AD1438" t="s">
        <v>231</v>
      </c>
    </row>
    <row r="1439" spans="3:30" x14ac:dyDescent="0.25">
      <c r="C1439" s="32" t="s">
        <v>198</v>
      </c>
      <c r="D1439" s="32" t="s">
        <v>1169</v>
      </c>
      <c r="E1439" s="32" t="s">
        <v>2624</v>
      </c>
      <c r="F1439">
        <v>0</v>
      </c>
      <c r="G1439" t="s">
        <v>2625</v>
      </c>
      <c r="H1439" t="s">
        <v>2637</v>
      </c>
      <c r="I1439" t="s">
        <v>2651</v>
      </c>
      <c r="J1439" t="s">
        <v>2652</v>
      </c>
      <c r="K1439" t="s">
        <v>427</v>
      </c>
      <c r="L1439" t="s">
        <v>55</v>
      </c>
      <c r="M1439" t="s">
        <v>276</v>
      </c>
      <c r="N1439" s="8">
        <v>45762</v>
      </c>
      <c r="O1439" s="8"/>
      <c r="P1439" s="8"/>
      <c r="Q1439" t="s">
        <v>37</v>
      </c>
      <c r="W1439" t="s">
        <v>196</v>
      </c>
      <c r="AC1439" t="s">
        <v>41</v>
      </c>
      <c r="AD1439" t="s">
        <v>231</v>
      </c>
    </row>
    <row r="1440" spans="3:30" x14ac:dyDescent="0.25">
      <c r="C1440" s="32" t="s">
        <v>198</v>
      </c>
      <c r="D1440" s="32" t="s">
        <v>1169</v>
      </c>
      <c r="E1440" s="32" t="s">
        <v>2624</v>
      </c>
      <c r="F1440">
        <v>0</v>
      </c>
      <c r="G1440" t="s">
        <v>2625</v>
      </c>
      <c r="H1440" t="s">
        <v>2637</v>
      </c>
      <c r="I1440" t="s">
        <v>2653</v>
      </c>
      <c r="J1440" t="s">
        <v>2654</v>
      </c>
      <c r="K1440" t="s">
        <v>427</v>
      </c>
      <c r="L1440" t="s">
        <v>55</v>
      </c>
      <c r="M1440" t="s">
        <v>276</v>
      </c>
      <c r="N1440" s="8">
        <v>45762</v>
      </c>
      <c r="O1440" s="8"/>
      <c r="P1440" s="8"/>
      <c r="Q1440" t="s">
        <v>37</v>
      </c>
      <c r="W1440" t="s">
        <v>196</v>
      </c>
      <c r="AC1440" t="s">
        <v>41</v>
      </c>
      <c r="AD1440" t="s">
        <v>231</v>
      </c>
    </row>
    <row r="1441" spans="3:30" x14ac:dyDescent="0.25">
      <c r="C1441" s="32" t="s">
        <v>795</v>
      </c>
      <c r="D1441" s="32" t="s">
        <v>105</v>
      </c>
      <c r="E1441" s="32" t="s">
        <v>2655</v>
      </c>
      <c r="F1441">
        <v>600</v>
      </c>
      <c r="G1441" t="s">
        <v>2656</v>
      </c>
      <c r="H1441" t="s">
        <v>2657</v>
      </c>
      <c r="I1441" t="s">
        <v>2658</v>
      </c>
      <c r="K1441" t="s">
        <v>473</v>
      </c>
      <c r="L1441" t="s">
        <v>55</v>
      </c>
      <c r="M1441" t="s">
        <v>36</v>
      </c>
      <c r="N1441" s="8">
        <v>45744</v>
      </c>
      <c r="O1441" s="8">
        <v>45856</v>
      </c>
      <c r="P1441" s="8">
        <v>45856</v>
      </c>
      <c r="Q1441" t="s">
        <v>47</v>
      </c>
      <c r="R1441" t="s">
        <v>1007</v>
      </c>
      <c r="U1441" t="s">
        <v>255</v>
      </c>
      <c r="W1441" t="s">
        <v>2659</v>
      </c>
      <c r="Y1441" t="s">
        <v>476</v>
      </c>
      <c r="Z1441" t="s">
        <v>476</v>
      </c>
      <c r="AC1441" t="s">
        <v>41</v>
      </c>
      <c r="AD1441" t="s">
        <v>42</v>
      </c>
    </row>
    <row r="1442" spans="3:30" x14ac:dyDescent="0.25">
      <c r="C1442" s="32" t="s">
        <v>795</v>
      </c>
      <c r="D1442" s="32" t="s">
        <v>105</v>
      </c>
      <c r="E1442" s="32" t="s">
        <v>2655</v>
      </c>
      <c r="F1442">
        <v>30</v>
      </c>
      <c r="G1442" t="s">
        <v>2656</v>
      </c>
      <c r="H1442" t="s">
        <v>2660</v>
      </c>
      <c r="I1442" t="s">
        <v>2658</v>
      </c>
      <c r="K1442" t="s">
        <v>473</v>
      </c>
      <c r="L1442" t="s">
        <v>55</v>
      </c>
      <c r="M1442" t="s">
        <v>36</v>
      </c>
      <c r="N1442" s="8">
        <v>45744</v>
      </c>
      <c r="O1442" s="8">
        <v>45856</v>
      </c>
      <c r="P1442" s="8">
        <v>45856</v>
      </c>
      <c r="Q1442" t="s">
        <v>64</v>
      </c>
      <c r="R1442" t="s">
        <v>1007</v>
      </c>
      <c r="W1442" t="s">
        <v>2659</v>
      </c>
      <c r="Y1442" t="s">
        <v>476</v>
      </c>
      <c r="Z1442" t="s">
        <v>476</v>
      </c>
      <c r="AC1442" t="s">
        <v>64</v>
      </c>
      <c r="AD1442" t="s">
        <v>42</v>
      </c>
    </row>
    <row r="1443" spans="3:30" x14ac:dyDescent="0.25">
      <c r="C1443" s="32" t="s">
        <v>28</v>
      </c>
      <c r="D1443" s="32" t="s">
        <v>49</v>
      </c>
      <c r="E1443" s="32" t="s">
        <v>50</v>
      </c>
      <c r="F1443">
        <v>600</v>
      </c>
      <c r="G1443" t="s">
        <v>2656</v>
      </c>
      <c r="H1443" t="s">
        <v>2661</v>
      </c>
      <c r="I1443" t="s">
        <v>2662</v>
      </c>
      <c r="K1443" t="s">
        <v>54</v>
      </c>
      <c r="L1443" t="s">
        <v>55</v>
      </c>
      <c r="M1443" t="s">
        <v>36</v>
      </c>
      <c r="N1443" s="8">
        <v>45763</v>
      </c>
      <c r="O1443" s="8">
        <v>45861</v>
      </c>
      <c r="P1443" s="8">
        <v>45861</v>
      </c>
      <c r="Q1443" t="s">
        <v>47</v>
      </c>
      <c r="R1443" t="s">
        <v>1004</v>
      </c>
      <c r="U1443" t="s">
        <v>476</v>
      </c>
      <c r="W1443" t="s">
        <v>2663</v>
      </c>
      <c r="Y1443" t="s">
        <v>2664</v>
      </c>
      <c r="Z1443" t="s">
        <v>2664</v>
      </c>
      <c r="AC1443" t="s">
        <v>41</v>
      </c>
      <c r="AD1443" t="s">
        <v>42</v>
      </c>
    </row>
    <row r="1444" spans="3:30" x14ac:dyDescent="0.25">
      <c r="C1444" s="32" t="s">
        <v>104</v>
      </c>
      <c r="D1444" s="32" t="s">
        <v>105</v>
      </c>
      <c r="F1444">
        <v>756</v>
      </c>
      <c r="G1444" t="s">
        <v>2665</v>
      </c>
      <c r="H1444" t="s">
        <v>2666</v>
      </c>
      <c r="I1444" t="s">
        <v>2667</v>
      </c>
      <c r="K1444" t="s">
        <v>194</v>
      </c>
      <c r="L1444" t="s">
        <v>35</v>
      </c>
      <c r="M1444" t="s">
        <v>36</v>
      </c>
      <c r="N1444" s="8">
        <v>45797</v>
      </c>
      <c r="O1444" s="8">
        <v>45849</v>
      </c>
      <c r="P1444" s="8">
        <v>45849</v>
      </c>
      <c r="Q1444" t="s">
        <v>47</v>
      </c>
      <c r="R1444" t="s">
        <v>871</v>
      </c>
      <c r="U1444" t="s">
        <v>112</v>
      </c>
      <c r="W1444" t="s">
        <v>1342</v>
      </c>
      <c r="Y1444" t="s">
        <v>255</v>
      </c>
      <c r="Z1444" t="s">
        <v>255</v>
      </c>
      <c r="AC1444" t="s">
        <v>41</v>
      </c>
      <c r="AD1444" t="s">
        <v>42</v>
      </c>
    </row>
    <row r="1445" spans="3:30" x14ac:dyDescent="0.25">
      <c r="C1445" s="32" t="s">
        <v>198</v>
      </c>
      <c r="D1445" s="32" t="s">
        <v>105</v>
      </c>
      <c r="E1445" s="32" t="s">
        <v>2668</v>
      </c>
      <c r="F1445">
        <v>756</v>
      </c>
      <c r="G1445" t="s">
        <v>2665</v>
      </c>
      <c r="H1445" t="s">
        <v>2666</v>
      </c>
      <c r="I1445" t="s">
        <v>2669</v>
      </c>
      <c r="K1445" t="s">
        <v>194</v>
      </c>
      <c r="L1445" t="s">
        <v>35</v>
      </c>
      <c r="M1445" t="s">
        <v>36</v>
      </c>
      <c r="N1445" s="8">
        <v>45797</v>
      </c>
      <c r="O1445" s="8">
        <v>45856</v>
      </c>
      <c r="P1445" s="8">
        <v>45856</v>
      </c>
      <c r="Q1445" t="s">
        <v>47</v>
      </c>
      <c r="R1445" t="s">
        <v>488</v>
      </c>
      <c r="U1445" t="s">
        <v>255</v>
      </c>
      <c r="W1445" t="s">
        <v>568</v>
      </c>
      <c r="Y1445" t="s">
        <v>476</v>
      </c>
      <c r="Z1445" t="s">
        <v>476</v>
      </c>
      <c r="AC1445" t="s">
        <v>41</v>
      </c>
      <c r="AD1445" t="s">
        <v>42</v>
      </c>
    </row>
    <row r="1446" spans="3:30" x14ac:dyDescent="0.25">
      <c r="C1446" s="32" t="s">
        <v>198</v>
      </c>
      <c r="D1446" s="32" t="s">
        <v>105</v>
      </c>
      <c r="F1446">
        <v>756</v>
      </c>
      <c r="G1446" t="s">
        <v>2665</v>
      </c>
      <c r="H1446" t="s">
        <v>2666</v>
      </c>
      <c r="I1446" t="s">
        <v>2670</v>
      </c>
      <c r="K1446" t="s">
        <v>194</v>
      </c>
      <c r="L1446" t="s">
        <v>35</v>
      </c>
      <c r="M1446" t="s">
        <v>36</v>
      </c>
      <c r="N1446" s="8">
        <v>45797</v>
      </c>
      <c r="O1446" s="8">
        <v>45849</v>
      </c>
      <c r="P1446" s="8">
        <v>45849</v>
      </c>
      <c r="Q1446" t="s">
        <v>47</v>
      </c>
      <c r="R1446" t="s">
        <v>871</v>
      </c>
      <c r="U1446" t="s">
        <v>112</v>
      </c>
      <c r="Y1446" t="s">
        <v>255</v>
      </c>
      <c r="Z1446" t="s">
        <v>255</v>
      </c>
      <c r="AC1446" t="s">
        <v>41</v>
      </c>
      <c r="AD1446" t="s">
        <v>42</v>
      </c>
    </row>
    <row r="1447" spans="3:30" x14ac:dyDescent="0.25">
      <c r="C1447" s="32" t="s">
        <v>104</v>
      </c>
      <c r="D1447" s="32" t="s">
        <v>105</v>
      </c>
      <c r="E1447" s="32" t="s">
        <v>2668</v>
      </c>
      <c r="F1447">
        <v>756</v>
      </c>
      <c r="G1447" t="s">
        <v>2665</v>
      </c>
      <c r="H1447" t="s">
        <v>2666</v>
      </c>
      <c r="I1447" t="s">
        <v>2671</v>
      </c>
      <c r="K1447" t="s">
        <v>194</v>
      </c>
      <c r="L1447" t="s">
        <v>35</v>
      </c>
      <c r="M1447" t="s">
        <v>36</v>
      </c>
      <c r="N1447" s="8">
        <v>45797</v>
      </c>
      <c r="O1447" s="8">
        <v>45856</v>
      </c>
      <c r="P1447" s="8">
        <v>45856</v>
      </c>
      <c r="Q1447" t="s">
        <v>47</v>
      </c>
      <c r="R1447" t="s">
        <v>488</v>
      </c>
      <c r="U1447" t="s">
        <v>255</v>
      </c>
      <c r="Y1447" t="s">
        <v>476</v>
      </c>
      <c r="Z1447" t="s">
        <v>476</v>
      </c>
      <c r="AC1447" t="s">
        <v>41</v>
      </c>
      <c r="AD1447" t="s">
        <v>42</v>
      </c>
    </row>
    <row r="1448" spans="3:30" x14ac:dyDescent="0.25">
      <c r="E1448" s="32" t="s">
        <v>2672</v>
      </c>
      <c r="F1448">
        <v>400.95</v>
      </c>
      <c r="G1448" t="s">
        <v>2673</v>
      </c>
      <c r="H1448" t="s">
        <v>2674</v>
      </c>
      <c r="I1448" t="s">
        <v>2675</v>
      </c>
      <c r="K1448" t="s">
        <v>84</v>
      </c>
      <c r="L1448" t="s">
        <v>55</v>
      </c>
      <c r="M1448" t="s">
        <v>36</v>
      </c>
      <c r="N1448" s="8">
        <v>45720</v>
      </c>
      <c r="O1448" s="8">
        <v>45839</v>
      </c>
      <c r="P1448" s="8">
        <v>45839</v>
      </c>
      <c r="Q1448" t="s">
        <v>37</v>
      </c>
      <c r="Y1448" t="s">
        <v>568</v>
      </c>
      <c r="Z1448" t="s">
        <v>568</v>
      </c>
      <c r="AC1448" t="s">
        <v>41</v>
      </c>
      <c r="AD1448" t="s">
        <v>42</v>
      </c>
    </row>
    <row r="1449" spans="3:30" x14ac:dyDescent="0.25">
      <c r="E1449" s="32" t="s">
        <v>2672</v>
      </c>
      <c r="F1449">
        <v>400.95</v>
      </c>
      <c r="G1449" t="s">
        <v>2673</v>
      </c>
      <c r="H1449" t="s">
        <v>2674</v>
      </c>
      <c r="I1449" t="s">
        <v>2676</v>
      </c>
      <c r="K1449" t="s">
        <v>84</v>
      </c>
      <c r="L1449" t="s">
        <v>55</v>
      </c>
      <c r="M1449" t="s">
        <v>36</v>
      </c>
      <c r="N1449" s="8">
        <v>45720</v>
      </c>
      <c r="O1449" s="8">
        <v>45839</v>
      </c>
      <c r="P1449" s="8">
        <v>45839</v>
      </c>
      <c r="Q1449" t="s">
        <v>47</v>
      </c>
      <c r="Y1449" t="s">
        <v>568</v>
      </c>
      <c r="Z1449" t="s">
        <v>568</v>
      </c>
      <c r="AC1449" t="s">
        <v>41</v>
      </c>
      <c r="AD1449" t="s">
        <v>42</v>
      </c>
    </row>
    <row r="1450" spans="3:30" x14ac:dyDescent="0.25">
      <c r="E1450" s="32" t="s">
        <v>2672</v>
      </c>
      <c r="F1450">
        <v>400.95</v>
      </c>
      <c r="G1450" t="s">
        <v>2673</v>
      </c>
      <c r="H1450" t="s">
        <v>2674</v>
      </c>
      <c r="I1450" t="s">
        <v>2677</v>
      </c>
      <c r="K1450" t="s">
        <v>84</v>
      </c>
      <c r="L1450" t="s">
        <v>55</v>
      </c>
      <c r="M1450" t="s">
        <v>36</v>
      </c>
      <c r="N1450" s="8">
        <v>45720</v>
      </c>
      <c r="O1450" s="8">
        <v>45839</v>
      </c>
      <c r="P1450" s="8">
        <v>45839</v>
      </c>
      <c r="Q1450" t="s">
        <v>47</v>
      </c>
      <c r="Y1450" t="s">
        <v>568</v>
      </c>
      <c r="Z1450" t="s">
        <v>568</v>
      </c>
      <c r="AC1450" t="s">
        <v>41</v>
      </c>
      <c r="AD1450" t="s">
        <v>42</v>
      </c>
    </row>
    <row r="1451" spans="3:30" x14ac:dyDescent="0.25">
      <c r="E1451" s="32" t="s">
        <v>2672</v>
      </c>
      <c r="F1451">
        <v>400.95</v>
      </c>
      <c r="G1451" t="s">
        <v>2673</v>
      </c>
      <c r="H1451" t="s">
        <v>2674</v>
      </c>
      <c r="I1451" t="s">
        <v>2678</v>
      </c>
      <c r="K1451" t="s">
        <v>84</v>
      </c>
      <c r="L1451" t="s">
        <v>55</v>
      </c>
      <c r="M1451" t="s">
        <v>36</v>
      </c>
      <c r="N1451" s="8">
        <v>45720</v>
      </c>
      <c r="O1451" s="8">
        <v>45839</v>
      </c>
      <c r="P1451" s="8">
        <v>45839</v>
      </c>
      <c r="Q1451" t="s">
        <v>37</v>
      </c>
      <c r="Y1451" t="s">
        <v>568</v>
      </c>
      <c r="Z1451" t="s">
        <v>568</v>
      </c>
      <c r="AC1451" t="s">
        <v>41</v>
      </c>
      <c r="AD1451" t="s">
        <v>42</v>
      </c>
    </row>
    <row r="1452" spans="3:30" x14ac:dyDescent="0.25">
      <c r="E1452" s="32" t="s">
        <v>2672</v>
      </c>
      <c r="F1452">
        <v>400.95</v>
      </c>
      <c r="G1452" t="s">
        <v>2673</v>
      </c>
      <c r="H1452" t="s">
        <v>2674</v>
      </c>
      <c r="I1452" t="s">
        <v>2679</v>
      </c>
      <c r="K1452" t="s">
        <v>84</v>
      </c>
      <c r="L1452" t="s">
        <v>55</v>
      </c>
      <c r="M1452" t="s">
        <v>36</v>
      </c>
      <c r="N1452" s="8">
        <v>45720</v>
      </c>
      <c r="O1452" s="8">
        <v>45839</v>
      </c>
      <c r="P1452" s="8">
        <v>45839</v>
      </c>
      <c r="Q1452" t="s">
        <v>47</v>
      </c>
      <c r="Y1452" t="s">
        <v>568</v>
      </c>
      <c r="Z1452" t="s">
        <v>568</v>
      </c>
      <c r="AC1452" t="s">
        <v>41</v>
      </c>
      <c r="AD1452" t="s">
        <v>42</v>
      </c>
    </row>
    <row r="1453" spans="3:30" x14ac:dyDescent="0.25">
      <c r="E1453" s="32" t="s">
        <v>2672</v>
      </c>
      <c r="F1453">
        <v>546.75</v>
      </c>
      <c r="G1453" t="s">
        <v>2673</v>
      </c>
      <c r="H1453" t="s">
        <v>2674</v>
      </c>
      <c r="I1453" t="s">
        <v>2680</v>
      </c>
      <c r="K1453" t="s">
        <v>84</v>
      </c>
      <c r="L1453" t="s">
        <v>55</v>
      </c>
      <c r="M1453" t="s">
        <v>36</v>
      </c>
      <c r="N1453" s="8">
        <v>45720</v>
      </c>
      <c r="O1453" s="8">
        <v>45839</v>
      </c>
      <c r="P1453" s="8">
        <v>45839</v>
      </c>
      <c r="Q1453" t="s">
        <v>47</v>
      </c>
      <c r="U1453" t="s">
        <v>277</v>
      </c>
      <c r="Y1453" t="s">
        <v>568</v>
      </c>
      <c r="Z1453" t="s">
        <v>568</v>
      </c>
      <c r="AC1453" t="s">
        <v>41</v>
      </c>
      <c r="AD1453" t="s">
        <v>42</v>
      </c>
    </row>
    <row r="1454" spans="3:30" x14ac:dyDescent="0.25">
      <c r="C1454" s="32" t="s">
        <v>104</v>
      </c>
      <c r="D1454" s="32" t="s">
        <v>105</v>
      </c>
      <c r="F1454">
        <v>2300</v>
      </c>
      <c r="G1454" t="s">
        <v>2681</v>
      </c>
      <c r="H1454" t="s">
        <v>2682</v>
      </c>
      <c r="I1454" t="s">
        <v>2683</v>
      </c>
      <c r="J1454" t="s">
        <v>2684</v>
      </c>
      <c r="K1454" t="s">
        <v>229</v>
      </c>
      <c r="L1454" t="s">
        <v>35</v>
      </c>
      <c r="M1454" t="s">
        <v>276</v>
      </c>
      <c r="N1454" s="8">
        <v>45665</v>
      </c>
      <c r="O1454" s="8">
        <v>45805</v>
      </c>
      <c r="P1454" s="8"/>
      <c r="Q1454" t="s">
        <v>47</v>
      </c>
      <c r="W1454" t="s">
        <v>520</v>
      </c>
      <c r="Z1454" t="s">
        <v>241</v>
      </c>
      <c r="AA1454" t="s">
        <v>241</v>
      </c>
      <c r="AC1454" t="s">
        <v>41</v>
      </c>
      <c r="AD1454" t="s">
        <v>231</v>
      </c>
    </row>
    <row r="1455" spans="3:30" x14ac:dyDescent="0.25">
      <c r="C1455" s="32" t="s">
        <v>104</v>
      </c>
      <c r="D1455" s="32" t="s">
        <v>105</v>
      </c>
      <c r="F1455">
        <v>50</v>
      </c>
      <c r="G1455" t="s">
        <v>2681</v>
      </c>
      <c r="H1455" t="s">
        <v>2682</v>
      </c>
      <c r="I1455" t="s">
        <v>2685</v>
      </c>
      <c r="J1455" t="s">
        <v>2686</v>
      </c>
      <c r="K1455" t="s">
        <v>229</v>
      </c>
      <c r="L1455" t="s">
        <v>35</v>
      </c>
      <c r="M1455" t="s">
        <v>276</v>
      </c>
      <c r="N1455" s="8">
        <v>45665</v>
      </c>
      <c r="O1455" s="8">
        <v>45805</v>
      </c>
      <c r="P1455" s="8"/>
      <c r="Q1455" t="s">
        <v>37</v>
      </c>
      <c r="W1455" t="s">
        <v>520</v>
      </c>
      <c r="Z1455" t="s">
        <v>241</v>
      </c>
      <c r="AA1455" t="s">
        <v>241</v>
      </c>
      <c r="AC1455" t="s">
        <v>41</v>
      </c>
      <c r="AD1455" t="s">
        <v>231</v>
      </c>
    </row>
    <row r="1456" spans="3:30" x14ac:dyDescent="0.25">
      <c r="C1456" s="32" t="s">
        <v>104</v>
      </c>
      <c r="D1456" s="32" t="s">
        <v>105</v>
      </c>
      <c r="F1456">
        <v>2300</v>
      </c>
      <c r="G1456" t="s">
        <v>2681</v>
      </c>
      <c r="H1456" t="s">
        <v>2682</v>
      </c>
      <c r="I1456" t="s">
        <v>2687</v>
      </c>
      <c r="J1456" t="s">
        <v>2688</v>
      </c>
      <c r="K1456" t="s">
        <v>229</v>
      </c>
      <c r="L1456" t="s">
        <v>35</v>
      </c>
      <c r="M1456" t="s">
        <v>276</v>
      </c>
      <c r="N1456" s="8">
        <v>45665</v>
      </c>
      <c r="O1456" s="8">
        <v>45805</v>
      </c>
      <c r="P1456" s="8"/>
      <c r="Q1456" t="s">
        <v>47</v>
      </c>
      <c r="W1456" t="s">
        <v>520</v>
      </c>
      <c r="Z1456" t="s">
        <v>241</v>
      </c>
      <c r="AA1456" t="s">
        <v>241</v>
      </c>
      <c r="AC1456" t="s">
        <v>41</v>
      </c>
      <c r="AD1456" t="s">
        <v>231</v>
      </c>
    </row>
    <row r="1457" spans="3:30" x14ac:dyDescent="0.25">
      <c r="C1457" s="32" t="s">
        <v>104</v>
      </c>
      <c r="D1457" s="32" t="s">
        <v>105</v>
      </c>
      <c r="F1457">
        <v>50</v>
      </c>
      <c r="G1457" t="s">
        <v>2681</v>
      </c>
      <c r="H1457" t="s">
        <v>2682</v>
      </c>
      <c r="I1457" t="s">
        <v>2689</v>
      </c>
      <c r="J1457" t="s">
        <v>2690</v>
      </c>
      <c r="K1457" t="s">
        <v>229</v>
      </c>
      <c r="L1457" t="s">
        <v>35</v>
      </c>
      <c r="M1457" t="s">
        <v>276</v>
      </c>
      <c r="N1457" s="8">
        <v>45665</v>
      </c>
      <c r="O1457" s="8">
        <v>45805</v>
      </c>
      <c r="P1457" s="8"/>
      <c r="Q1457" t="s">
        <v>37</v>
      </c>
      <c r="W1457" t="s">
        <v>520</v>
      </c>
      <c r="Z1457" t="s">
        <v>241</v>
      </c>
      <c r="AA1457" t="s">
        <v>241</v>
      </c>
      <c r="AC1457" t="s">
        <v>41</v>
      </c>
      <c r="AD1457" t="s">
        <v>231</v>
      </c>
    </row>
    <row r="1458" spans="3:30" x14ac:dyDescent="0.25">
      <c r="C1458" s="32" t="s">
        <v>104</v>
      </c>
      <c r="D1458" s="32" t="s">
        <v>105</v>
      </c>
      <c r="F1458">
        <v>0</v>
      </c>
      <c r="G1458" t="s">
        <v>2681</v>
      </c>
      <c r="H1458" t="s">
        <v>2682</v>
      </c>
      <c r="I1458" t="s">
        <v>2691</v>
      </c>
      <c r="J1458" t="s">
        <v>2692</v>
      </c>
      <c r="K1458" t="s">
        <v>229</v>
      </c>
      <c r="L1458" t="s">
        <v>35</v>
      </c>
      <c r="M1458" t="s">
        <v>276</v>
      </c>
      <c r="N1458" s="8">
        <v>45665</v>
      </c>
      <c r="O1458" s="8">
        <v>45805</v>
      </c>
      <c r="P1458" s="8"/>
      <c r="Q1458" t="s">
        <v>37</v>
      </c>
      <c r="W1458" t="s">
        <v>520</v>
      </c>
      <c r="Z1458" t="s">
        <v>241</v>
      </c>
      <c r="AA1458" t="s">
        <v>241</v>
      </c>
      <c r="AC1458" t="s">
        <v>41</v>
      </c>
      <c r="AD1458" t="s">
        <v>231</v>
      </c>
    </row>
    <row r="1459" spans="3:30" x14ac:dyDescent="0.25">
      <c r="C1459" s="32" t="s">
        <v>104</v>
      </c>
      <c r="D1459" s="32" t="s">
        <v>105</v>
      </c>
      <c r="F1459">
        <v>1700</v>
      </c>
      <c r="G1459" t="s">
        <v>2681</v>
      </c>
      <c r="H1459" t="s">
        <v>2682</v>
      </c>
      <c r="I1459" t="s">
        <v>2693</v>
      </c>
      <c r="J1459" t="s">
        <v>2694</v>
      </c>
      <c r="K1459" t="s">
        <v>229</v>
      </c>
      <c r="L1459" t="s">
        <v>35</v>
      </c>
      <c r="M1459" t="s">
        <v>276</v>
      </c>
      <c r="N1459" s="8">
        <v>45665</v>
      </c>
      <c r="O1459" s="8">
        <v>45805</v>
      </c>
      <c r="P1459" s="8"/>
      <c r="Q1459" t="s">
        <v>47</v>
      </c>
      <c r="W1459" t="s">
        <v>520</v>
      </c>
      <c r="Z1459" t="s">
        <v>241</v>
      </c>
      <c r="AA1459" t="s">
        <v>241</v>
      </c>
      <c r="AC1459" t="s">
        <v>41</v>
      </c>
      <c r="AD1459" t="s">
        <v>231</v>
      </c>
    </row>
    <row r="1460" spans="3:30" x14ac:dyDescent="0.25">
      <c r="C1460" s="32" t="s">
        <v>104</v>
      </c>
      <c r="D1460" s="32" t="s">
        <v>105</v>
      </c>
      <c r="F1460">
        <v>50</v>
      </c>
      <c r="G1460" t="s">
        <v>2681</v>
      </c>
      <c r="H1460" t="s">
        <v>2682</v>
      </c>
      <c r="I1460" t="s">
        <v>2695</v>
      </c>
      <c r="J1460" t="s">
        <v>2696</v>
      </c>
      <c r="K1460" t="s">
        <v>229</v>
      </c>
      <c r="L1460" t="s">
        <v>35</v>
      </c>
      <c r="M1460" t="s">
        <v>276</v>
      </c>
      <c r="N1460" s="8">
        <v>45665</v>
      </c>
      <c r="O1460" s="8">
        <v>45805</v>
      </c>
      <c r="P1460" s="8"/>
      <c r="Q1460" t="s">
        <v>37</v>
      </c>
      <c r="W1460" t="s">
        <v>520</v>
      </c>
      <c r="Z1460" t="s">
        <v>241</v>
      </c>
      <c r="AA1460" t="s">
        <v>241</v>
      </c>
      <c r="AC1460" t="s">
        <v>41</v>
      </c>
      <c r="AD1460" t="s">
        <v>231</v>
      </c>
    </row>
    <row r="1461" spans="3:30" x14ac:dyDescent="0.25">
      <c r="C1461" s="32" t="s">
        <v>104</v>
      </c>
      <c r="D1461" s="32" t="s">
        <v>105</v>
      </c>
      <c r="F1461">
        <v>1700</v>
      </c>
      <c r="G1461" t="s">
        <v>2681</v>
      </c>
      <c r="H1461" t="s">
        <v>2682</v>
      </c>
      <c r="I1461" t="s">
        <v>2697</v>
      </c>
      <c r="J1461" t="s">
        <v>2698</v>
      </c>
      <c r="K1461" t="s">
        <v>229</v>
      </c>
      <c r="L1461" t="s">
        <v>35</v>
      </c>
      <c r="M1461" t="s">
        <v>276</v>
      </c>
      <c r="N1461" s="8">
        <v>45665</v>
      </c>
      <c r="O1461" s="8">
        <v>45805</v>
      </c>
      <c r="P1461" s="8"/>
      <c r="Q1461" t="s">
        <v>47</v>
      </c>
      <c r="W1461" t="s">
        <v>520</v>
      </c>
      <c r="Z1461" t="s">
        <v>241</v>
      </c>
      <c r="AA1461" t="s">
        <v>241</v>
      </c>
      <c r="AC1461" t="s">
        <v>41</v>
      </c>
      <c r="AD1461" t="s">
        <v>231</v>
      </c>
    </row>
    <row r="1462" spans="3:30" x14ac:dyDescent="0.25">
      <c r="C1462" s="32" t="s">
        <v>104</v>
      </c>
      <c r="D1462" s="32" t="s">
        <v>105</v>
      </c>
      <c r="F1462">
        <v>50</v>
      </c>
      <c r="G1462" t="s">
        <v>2681</v>
      </c>
      <c r="H1462" t="s">
        <v>2682</v>
      </c>
      <c r="I1462" t="s">
        <v>2699</v>
      </c>
      <c r="J1462" t="s">
        <v>2700</v>
      </c>
      <c r="K1462" t="s">
        <v>229</v>
      </c>
      <c r="L1462" t="s">
        <v>35</v>
      </c>
      <c r="M1462" t="s">
        <v>276</v>
      </c>
      <c r="N1462" s="8">
        <v>45665</v>
      </c>
      <c r="O1462" s="8">
        <v>45805</v>
      </c>
      <c r="P1462" s="8"/>
      <c r="Q1462" t="s">
        <v>37</v>
      </c>
      <c r="W1462" t="s">
        <v>520</v>
      </c>
      <c r="Z1462" t="s">
        <v>241</v>
      </c>
      <c r="AA1462" t="s">
        <v>241</v>
      </c>
      <c r="AC1462" t="s">
        <v>41</v>
      </c>
      <c r="AD1462" t="s">
        <v>231</v>
      </c>
    </row>
    <row r="1463" spans="3:30" x14ac:dyDescent="0.25">
      <c r="C1463" s="32" t="s">
        <v>104</v>
      </c>
      <c r="D1463" s="32" t="s">
        <v>105</v>
      </c>
      <c r="F1463">
        <v>0</v>
      </c>
      <c r="G1463" t="s">
        <v>2681</v>
      </c>
      <c r="H1463" t="s">
        <v>2682</v>
      </c>
      <c r="I1463" t="s">
        <v>2701</v>
      </c>
      <c r="J1463" t="s">
        <v>2702</v>
      </c>
      <c r="K1463" t="s">
        <v>229</v>
      </c>
      <c r="L1463" t="s">
        <v>35</v>
      </c>
      <c r="M1463" t="s">
        <v>276</v>
      </c>
      <c r="N1463" s="8">
        <v>45665</v>
      </c>
      <c r="O1463" s="8">
        <v>45805</v>
      </c>
      <c r="P1463" s="8"/>
      <c r="Q1463" t="s">
        <v>37</v>
      </c>
      <c r="W1463" t="s">
        <v>520</v>
      </c>
      <c r="Z1463" t="s">
        <v>241</v>
      </c>
      <c r="AA1463" t="s">
        <v>241</v>
      </c>
      <c r="AC1463" t="s">
        <v>41</v>
      </c>
      <c r="AD1463" t="s">
        <v>231</v>
      </c>
    </row>
    <row r="1464" spans="3:30" x14ac:dyDescent="0.25">
      <c r="C1464" s="32" t="s">
        <v>43</v>
      </c>
      <c r="D1464" s="32" t="s">
        <v>29</v>
      </c>
      <c r="E1464" s="32" t="s">
        <v>2703</v>
      </c>
      <c r="F1464">
        <v>-3458.02</v>
      </c>
      <c r="G1464" t="s">
        <v>2704</v>
      </c>
      <c r="H1464" t="s">
        <v>2705</v>
      </c>
      <c r="I1464" t="s">
        <v>2706</v>
      </c>
      <c r="K1464" t="s">
        <v>216</v>
      </c>
      <c r="L1464" t="s">
        <v>35</v>
      </c>
      <c r="M1464" t="s">
        <v>36</v>
      </c>
      <c r="N1464" s="8">
        <v>45688</v>
      </c>
      <c r="O1464" s="8">
        <v>45838</v>
      </c>
      <c r="P1464" s="8">
        <v>45838</v>
      </c>
      <c r="Q1464" t="s">
        <v>64</v>
      </c>
      <c r="R1464" t="s">
        <v>758</v>
      </c>
      <c r="W1464" t="s">
        <v>1658</v>
      </c>
      <c r="Y1464" t="s">
        <v>391</v>
      </c>
      <c r="Z1464" t="s">
        <v>391</v>
      </c>
      <c r="AC1464" t="s">
        <v>64</v>
      </c>
      <c r="AD1464" t="s">
        <v>42</v>
      </c>
    </row>
    <row r="1465" spans="3:30" x14ac:dyDescent="0.25">
      <c r="C1465" s="32" t="s">
        <v>43</v>
      </c>
      <c r="D1465" s="32" t="s">
        <v>29</v>
      </c>
      <c r="E1465" s="32" t="s">
        <v>2703</v>
      </c>
      <c r="F1465">
        <v>126.66</v>
      </c>
      <c r="G1465" t="s">
        <v>2704</v>
      </c>
      <c r="H1465" t="s">
        <v>2705</v>
      </c>
      <c r="I1465" t="s">
        <v>2707</v>
      </c>
      <c r="K1465" t="s">
        <v>216</v>
      </c>
      <c r="L1465" t="s">
        <v>35</v>
      </c>
      <c r="M1465" t="s">
        <v>36</v>
      </c>
      <c r="N1465" s="8">
        <v>45688</v>
      </c>
      <c r="O1465" s="8">
        <v>45838</v>
      </c>
      <c r="P1465" s="8">
        <v>45838</v>
      </c>
      <c r="Q1465" t="s">
        <v>64</v>
      </c>
      <c r="Y1465" t="s">
        <v>391</v>
      </c>
      <c r="Z1465" t="s">
        <v>391</v>
      </c>
      <c r="AC1465" t="s">
        <v>64</v>
      </c>
      <c r="AD1465" t="s">
        <v>42</v>
      </c>
    </row>
    <row r="1466" spans="3:30" x14ac:dyDescent="0.25">
      <c r="C1466" s="32" t="s">
        <v>43</v>
      </c>
      <c r="D1466" s="32" t="s">
        <v>29</v>
      </c>
      <c r="E1466" s="32" t="s">
        <v>2703</v>
      </c>
      <c r="F1466">
        <v>4718</v>
      </c>
      <c r="G1466" t="s">
        <v>2704</v>
      </c>
      <c r="H1466" t="s">
        <v>2705</v>
      </c>
      <c r="I1466" t="s">
        <v>2708</v>
      </c>
      <c r="K1466" t="s">
        <v>216</v>
      </c>
      <c r="L1466" t="s">
        <v>35</v>
      </c>
      <c r="M1466" t="s">
        <v>36</v>
      </c>
      <c r="N1466" s="8">
        <v>45688</v>
      </c>
      <c r="O1466" s="8">
        <v>45838</v>
      </c>
      <c r="P1466" s="8">
        <v>45838</v>
      </c>
      <c r="Q1466" t="s">
        <v>47</v>
      </c>
      <c r="R1466" t="s">
        <v>758</v>
      </c>
      <c r="W1466" t="s">
        <v>1658</v>
      </c>
      <c r="Y1466" t="s">
        <v>391</v>
      </c>
      <c r="Z1466" t="s">
        <v>391</v>
      </c>
      <c r="AC1466" t="s">
        <v>41</v>
      </c>
      <c r="AD1466" t="s">
        <v>42</v>
      </c>
    </row>
    <row r="1467" spans="3:30" x14ac:dyDescent="0.25">
      <c r="C1467" s="32" t="s">
        <v>43</v>
      </c>
      <c r="D1467" s="32" t="s">
        <v>749</v>
      </c>
      <c r="E1467" s="32" t="s">
        <v>2709</v>
      </c>
      <c r="F1467">
        <v>2851.86</v>
      </c>
      <c r="G1467" t="s">
        <v>2710</v>
      </c>
      <c r="H1467" t="s">
        <v>2711</v>
      </c>
      <c r="I1467" t="s">
        <v>2712</v>
      </c>
      <c r="K1467" t="s">
        <v>84</v>
      </c>
      <c r="L1467" t="s">
        <v>55</v>
      </c>
      <c r="M1467" t="s">
        <v>36</v>
      </c>
      <c r="N1467" s="8">
        <v>45625</v>
      </c>
      <c r="O1467" s="8"/>
      <c r="P1467" s="8"/>
      <c r="Q1467" t="s">
        <v>64</v>
      </c>
      <c r="S1467" t="s">
        <v>2713</v>
      </c>
      <c r="T1467" t="s">
        <v>2714</v>
      </c>
      <c r="AC1467" t="s">
        <v>64</v>
      </c>
      <c r="AD1467" t="s">
        <v>42</v>
      </c>
    </row>
    <row r="1468" spans="3:30" x14ac:dyDescent="0.25">
      <c r="C1468" s="32" t="s">
        <v>795</v>
      </c>
      <c r="D1468" s="32" t="s">
        <v>762</v>
      </c>
      <c r="E1468" s="32" t="s">
        <v>2715</v>
      </c>
      <c r="F1468">
        <v>600</v>
      </c>
      <c r="G1468" t="s">
        <v>2716</v>
      </c>
      <c r="H1468" t="s">
        <v>2717</v>
      </c>
      <c r="I1468" t="s">
        <v>2718</v>
      </c>
      <c r="K1468" t="s">
        <v>216</v>
      </c>
      <c r="L1468" t="s">
        <v>2719</v>
      </c>
      <c r="M1468" t="s">
        <v>36</v>
      </c>
      <c r="N1468" s="8">
        <v>45757</v>
      </c>
      <c r="O1468" s="8">
        <v>45821</v>
      </c>
      <c r="P1468" s="8">
        <v>45821</v>
      </c>
      <c r="Q1468" t="s">
        <v>47</v>
      </c>
      <c r="R1468" t="s">
        <v>311</v>
      </c>
      <c r="U1468" t="s">
        <v>87</v>
      </c>
      <c r="W1468" t="s">
        <v>87</v>
      </c>
      <c r="Y1468" t="s">
        <v>87</v>
      </c>
      <c r="Z1468" t="s">
        <v>87</v>
      </c>
      <c r="AC1468" t="s">
        <v>41</v>
      </c>
      <c r="AD1468" t="s">
        <v>42</v>
      </c>
    </row>
    <row r="1469" spans="3:30" x14ac:dyDescent="0.25">
      <c r="C1469" s="32" t="s">
        <v>795</v>
      </c>
      <c r="D1469" s="32" t="s">
        <v>762</v>
      </c>
      <c r="E1469" s="32" t="s">
        <v>2715</v>
      </c>
      <c r="F1469">
        <v>200</v>
      </c>
      <c r="G1469" t="s">
        <v>2716</v>
      </c>
      <c r="H1469" t="s">
        <v>2717</v>
      </c>
      <c r="I1469" t="s">
        <v>2720</v>
      </c>
      <c r="K1469" t="s">
        <v>216</v>
      </c>
      <c r="L1469" t="s">
        <v>2719</v>
      </c>
      <c r="M1469" t="s">
        <v>36</v>
      </c>
      <c r="N1469" s="8">
        <v>45757</v>
      </c>
      <c r="O1469" s="8">
        <v>45821</v>
      </c>
      <c r="P1469" s="8">
        <v>45821</v>
      </c>
      <c r="Q1469" t="s">
        <v>47</v>
      </c>
      <c r="R1469" t="s">
        <v>311</v>
      </c>
      <c r="W1469" t="s">
        <v>87</v>
      </c>
      <c r="X1469" t="s">
        <v>260</v>
      </c>
      <c r="Y1469" t="s">
        <v>87</v>
      </c>
      <c r="Z1469" t="s">
        <v>87</v>
      </c>
      <c r="AC1469" t="s">
        <v>41</v>
      </c>
      <c r="AD1469" t="s">
        <v>42</v>
      </c>
    </row>
    <row r="1470" spans="3:30" x14ac:dyDescent="0.25">
      <c r="C1470" s="32" t="s">
        <v>795</v>
      </c>
      <c r="D1470" s="32" t="s">
        <v>762</v>
      </c>
      <c r="E1470" s="32" t="s">
        <v>2715</v>
      </c>
      <c r="F1470">
        <v>200</v>
      </c>
      <c r="G1470" t="s">
        <v>2716</v>
      </c>
      <c r="H1470" t="s">
        <v>2717</v>
      </c>
      <c r="I1470" t="s">
        <v>2721</v>
      </c>
      <c r="K1470" t="s">
        <v>216</v>
      </c>
      <c r="L1470" t="s">
        <v>2719</v>
      </c>
      <c r="M1470" t="s">
        <v>36</v>
      </c>
      <c r="N1470" s="8">
        <v>45757</v>
      </c>
      <c r="O1470" s="8">
        <v>45821</v>
      </c>
      <c r="P1470" s="8">
        <v>45821</v>
      </c>
      <c r="Q1470" t="s">
        <v>37</v>
      </c>
      <c r="X1470" t="s">
        <v>260</v>
      </c>
      <c r="Y1470" t="s">
        <v>87</v>
      </c>
      <c r="Z1470" t="s">
        <v>87</v>
      </c>
      <c r="AC1470" t="s">
        <v>41</v>
      </c>
      <c r="AD1470" t="s">
        <v>42</v>
      </c>
    </row>
    <row r="1471" spans="3:30" x14ac:dyDescent="0.25">
      <c r="C1471" s="32" t="s">
        <v>808</v>
      </c>
      <c r="D1471" s="32" t="s">
        <v>105</v>
      </c>
      <c r="F1471">
        <v>1361.89</v>
      </c>
      <c r="G1471" t="s">
        <v>2722</v>
      </c>
      <c r="H1471" t="s">
        <v>2723</v>
      </c>
      <c r="I1471" t="s">
        <v>2724</v>
      </c>
      <c r="K1471" t="s">
        <v>216</v>
      </c>
      <c r="L1471" t="s">
        <v>2719</v>
      </c>
      <c r="M1471" t="s">
        <v>36</v>
      </c>
      <c r="N1471" s="8">
        <v>45761</v>
      </c>
      <c r="O1471" s="8">
        <v>45805</v>
      </c>
      <c r="P1471" s="8">
        <v>45805</v>
      </c>
      <c r="Q1471" t="s">
        <v>47</v>
      </c>
      <c r="R1471" t="s">
        <v>474</v>
      </c>
      <c r="U1471" t="s">
        <v>241</v>
      </c>
      <c r="W1471" t="s">
        <v>460</v>
      </c>
      <c r="X1471" t="s">
        <v>474</v>
      </c>
      <c r="Y1471" t="s">
        <v>241</v>
      </c>
      <c r="Z1471" t="s">
        <v>241</v>
      </c>
      <c r="AC1471" t="s">
        <v>41</v>
      </c>
      <c r="AD1471" t="s">
        <v>42</v>
      </c>
    </row>
    <row r="1472" spans="3:30" x14ac:dyDescent="0.25">
      <c r="C1472" s="32" t="s">
        <v>104</v>
      </c>
      <c r="D1472" s="32" t="s">
        <v>105</v>
      </c>
      <c r="F1472">
        <v>1361.89</v>
      </c>
      <c r="G1472" t="s">
        <v>2722</v>
      </c>
      <c r="H1472" t="s">
        <v>2723</v>
      </c>
      <c r="I1472" t="s">
        <v>2725</v>
      </c>
      <c r="K1472" t="s">
        <v>216</v>
      </c>
      <c r="L1472" t="s">
        <v>2719</v>
      </c>
      <c r="M1472" t="s">
        <v>36</v>
      </c>
      <c r="N1472" s="8">
        <v>45761</v>
      </c>
      <c r="O1472" s="8">
        <v>45805</v>
      </c>
      <c r="P1472" s="8">
        <v>45805</v>
      </c>
      <c r="Q1472" t="s">
        <v>47</v>
      </c>
      <c r="R1472" t="s">
        <v>953</v>
      </c>
      <c r="U1472" t="s">
        <v>241</v>
      </c>
      <c r="W1472" t="s">
        <v>87</v>
      </c>
      <c r="X1472" t="s">
        <v>474</v>
      </c>
      <c r="Y1472" t="s">
        <v>241</v>
      </c>
      <c r="Z1472" t="s">
        <v>241</v>
      </c>
      <c r="AC1472" t="s">
        <v>41</v>
      </c>
      <c r="AD1472" t="s">
        <v>42</v>
      </c>
    </row>
    <row r="1473" spans="3:30" x14ac:dyDescent="0.25">
      <c r="C1473" s="32" t="s">
        <v>104</v>
      </c>
      <c r="D1473" s="32" t="s">
        <v>105</v>
      </c>
      <c r="F1473">
        <v>-1050.8900000000001</v>
      </c>
      <c r="G1473" t="s">
        <v>2722</v>
      </c>
      <c r="H1473" t="s">
        <v>2726</v>
      </c>
      <c r="I1473" t="s">
        <v>2724</v>
      </c>
      <c r="K1473" t="s">
        <v>216</v>
      </c>
      <c r="L1473" t="s">
        <v>2719</v>
      </c>
      <c r="M1473" t="s">
        <v>36</v>
      </c>
      <c r="N1473" s="8">
        <v>45776</v>
      </c>
      <c r="O1473" s="8">
        <v>45805</v>
      </c>
      <c r="P1473" s="8">
        <v>45805</v>
      </c>
      <c r="Q1473" t="s">
        <v>64</v>
      </c>
      <c r="R1473" t="s">
        <v>474</v>
      </c>
      <c r="U1473" t="s">
        <v>241</v>
      </c>
      <c r="W1473" t="s">
        <v>460</v>
      </c>
      <c r="X1473" t="s">
        <v>474</v>
      </c>
      <c r="Y1473" t="s">
        <v>241</v>
      </c>
      <c r="Z1473" t="s">
        <v>241</v>
      </c>
      <c r="AC1473" t="s">
        <v>64</v>
      </c>
      <c r="AD1473" t="s">
        <v>42</v>
      </c>
    </row>
    <row r="1474" spans="3:30" x14ac:dyDescent="0.25">
      <c r="C1474" s="32" t="s">
        <v>104</v>
      </c>
      <c r="D1474" s="32" t="s">
        <v>105</v>
      </c>
      <c r="F1474">
        <v>697.5</v>
      </c>
      <c r="G1474" t="s">
        <v>2727</v>
      </c>
      <c r="H1474" t="s">
        <v>2728</v>
      </c>
      <c r="I1474" t="s">
        <v>2729</v>
      </c>
      <c r="K1474" t="s">
        <v>285</v>
      </c>
      <c r="L1474" t="s">
        <v>2719</v>
      </c>
      <c r="M1474" t="s">
        <v>36</v>
      </c>
      <c r="N1474" s="8">
        <v>45747</v>
      </c>
      <c r="O1474" s="8">
        <v>45835</v>
      </c>
      <c r="P1474" s="8">
        <v>45835</v>
      </c>
      <c r="Q1474" t="s">
        <v>37</v>
      </c>
      <c r="R1474" t="s">
        <v>1297</v>
      </c>
      <c r="S1474" t="s">
        <v>2730</v>
      </c>
      <c r="T1474" t="s">
        <v>2731</v>
      </c>
      <c r="U1474" t="s">
        <v>57</v>
      </c>
      <c r="W1474" t="s">
        <v>111</v>
      </c>
      <c r="Y1474" t="s">
        <v>111</v>
      </c>
      <c r="Z1474" t="s">
        <v>111</v>
      </c>
      <c r="AC1474" t="s">
        <v>41</v>
      </c>
      <c r="AD1474" t="s">
        <v>42</v>
      </c>
    </row>
    <row r="1475" spans="3:30" x14ac:dyDescent="0.25">
      <c r="C1475" s="32" t="s">
        <v>104</v>
      </c>
      <c r="D1475" s="32" t="s">
        <v>105</v>
      </c>
      <c r="F1475">
        <v>697.5</v>
      </c>
      <c r="G1475" t="s">
        <v>2727</v>
      </c>
      <c r="H1475" t="s">
        <v>2728</v>
      </c>
      <c r="I1475" t="s">
        <v>2732</v>
      </c>
      <c r="K1475" t="s">
        <v>285</v>
      </c>
      <c r="L1475" t="s">
        <v>2719</v>
      </c>
      <c r="M1475" t="s">
        <v>36</v>
      </c>
      <c r="N1475" s="8">
        <v>45747</v>
      </c>
      <c r="O1475" s="8">
        <v>45835</v>
      </c>
      <c r="P1475" s="8">
        <v>45835</v>
      </c>
      <c r="Q1475" t="s">
        <v>47</v>
      </c>
      <c r="R1475" t="s">
        <v>1297</v>
      </c>
      <c r="U1475" t="s">
        <v>57</v>
      </c>
      <c r="W1475" t="s">
        <v>111</v>
      </c>
      <c r="Y1475" t="s">
        <v>111</v>
      </c>
      <c r="Z1475" t="s">
        <v>111</v>
      </c>
      <c r="AC1475" t="s">
        <v>41</v>
      </c>
      <c r="AD1475" t="s">
        <v>42</v>
      </c>
    </row>
    <row r="1476" spans="3:30" x14ac:dyDescent="0.25">
      <c r="C1476" s="32" t="s">
        <v>2733</v>
      </c>
      <c r="D1476" s="32" t="s">
        <v>72</v>
      </c>
      <c r="E1476" s="32" t="s">
        <v>2734</v>
      </c>
      <c r="F1476">
        <v>121.38</v>
      </c>
      <c r="G1476" t="s">
        <v>2735</v>
      </c>
      <c r="H1476" t="s">
        <v>2736</v>
      </c>
      <c r="I1476" t="s">
        <v>2737</v>
      </c>
      <c r="K1476" t="s">
        <v>126</v>
      </c>
      <c r="L1476" t="s">
        <v>2719</v>
      </c>
      <c r="M1476" t="s">
        <v>36</v>
      </c>
      <c r="N1476" s="8">
        <v>44446</v>
      </c>
      <c r="O1476" s="8"/>
      <c r="P1476" s="8"/>
      <c r="Q1476" t="s">
        <v>47</v>
      </c>
      <c r="R1476" t="s">
        <v>2738</v>
      </c>
      <c r="W1476" t="s">
        <v>2739</v>
      </c>
      <c r="X1476" t="s">
        <v>2738</v>
      </c>
      <c r="AB1476" t="s">
        <v>2740</v>
      </c>
      <c r="AC1476" t="s">
        <v>41</v>
      </c>
      <c r="AD1476" t="s">
        <v>42</v>
      </c>
    </row>
    <row r="1477" spans="3:30" x14ac:dyDescent="0.25">
      <c r="C1477" s="32" t="s">
        <v>28</v>
      </c>
      <c r="D1477" s="32" t="s">
        <v>44</v>
      </c>
      <c r="F1477">
        <v>1350</v>
      </c>
      <c r="G1477" t="s">
        <v>2741</v>
      </c>
      <c r="H1477" t="s">
        <v>2742</v>
      </c>
      <c r="I1477" t="s">
        <v>2743</v>
      </c>
      <c r="K1477" t="s">
        <v>216</v>
      </c>
      <c r="L1477" t="s">
        <v>2719</v>
      </c>
      <c r="M1477" t="s">
        <v>36</v>
      </c>
      <c r="N1477" s="8">
        <v>45714</v>
      </c>
      <c r="O1477" s="8">
        <v>45814</v>
      </c>
      <c r="P1477" s="8">
        <v>45814</v>
      </c>
      <c r="Q1477" t="s">
        <v>47</v>
      </c>
      <c r="R1477" t="s">
        <v>1325</v>
      </c>
      <c r="W1477" t="s">
        <v>86</v>
      </c>
      <c r="Y1477" t="s">
        <v>86</v>
      </c>
      <c r="Z1477" t="s">
        <v>86</v>
      </c>
      <c r="AC1477" t="s">
        <v>41</v>
      </c>
      <c r="AD1477" t="s">
        <v>42</v>
      </c>
    </row>
    <row r="1478" spans="3:30" x14ac:dyDescent="0.25">
      <c r="C1478" s="32" t="s">
        <v>795</v>
      </c>
      <c r="D1478" s="32" t="s">
        <v>105</v>
      </c>
      <c r="F1478">
        <v>899</v>
      </c>
      <c r="G1478" t="s">
        <v>2741</v>
      </c>
      <c r="H1478" t="s">
        <v>2742</v>
      </c>
      <c r="I1478" t="s">
        <v>2744</v>
      </c>
      <c r="K1478" t="s">
        <v>216</v>
      </c>
      <c r="L1478" t="s">
        <v>2719</v>
      </c>
      <c r="M1478" t="s">
        <v>36</v>
      </c>
      <c r="N1478" s="8">
        <v>45714</v>
      </c>
      <c r="O1478" s="8">
        <v>45814</v>
      </c>
      <c r="P1478" s="8">
        <v>45814</v>
      </c>
      <c r="Q1478" t="s">
        <v>127</v>
      </c>
      <c r="R1478" t="s">
        <v>520</v>
      </c>
      <c r="S1478" t="s">
        <v>2745</v>
      </c>
      <c r="U1478" t="s">
        <v>57</v>
      </c>
      <c r="W1478" t="s">
        <v>86</v>
      </c>
      <c r="Y1478" t="s">
        <v>86</v>
      </c>
      <c r="Z1478" t="s">
        <v>86</v>
      </c>
      <c r="AC1478" t="s">
        <v>41</v>
      </c>
      <c r="AD1478" t="s">
        <v>42</v>
      </c>
    </row>
    <row r="1479" spans="3:30" x14ac:dyDescent="0.25">
      <c r="C1479" s="32" t="s">
        <v>28</v>
      </c>
      <c r="D1479" s="32" t="s">
        <v>105</v>
      </c>
      <c r="F1479">
        <v>200</v>
      </c>
      <c r="G1479" t="s">
        <v>2741</v>
      </c>
      <c r="H1479" t="s">
        <v>2742</v>
      </c>
      <c r="I1479" t="s">
        <v>2746</v>
      </c>
      <c r="K1479" t="s">
        <v>216</v>
      </c>
      <c r="L1479" t="s">
        <v>2719</v>
      </c>
      <c r="M1479" t="s">
        <v>36</v>
      </c>
      <c r="N1479" s="8">
        <v>45714</v>
      </c>
      <c r="O1479" s="8">
        <v>45814</v>
      </c>
      <c r="P1479" s="8">
        <v>45814</v>
      </c>
      <c r="Q1479" t="s">
        <v>47</v>
      </c>
      <c r="R1479" t="s">
        <v>652</v>
      </c>
      <c r="W1479" t="s">
        <v>86</v>
      </c>
      <c r="Y1479" t="s">
        <v>86</v>
      </c>
      <c r="Z1479" t="s">
        <v>86</v>
      </c>
      <c r="AC1479" t="s">
        <v>41</v>
      </c>
      <c r="AD1479" t="s">
        <v>42</v>
      </c>
    </row>
    <row r="1480" spans="3:30" x14ac:dyDescent="0.25">
      <c r="C1480" s="32" t="s">
        <v>28</v>
      </c>
      <c r="D1480" s="32" t="s">
        <v>105</v>
      </c>
      <c r="F1480">
        <v>200</v>
      </c>
      <c r="G1480" t="s">
        <v>2741</v>
      </c>
      <c r="H1480" t="s">
        <v>2742</v>
      </c>
      <c r="I1480" t="s">
        <v>2747</v>
      </c>
      <c r="K1480" t="s">
        <v>216</v>
      </c>
      <c r="L1480" t="s">
        <v>2719</v>
      </c>
      <c r="M1480" t="s">
        <v>36</v>
      </c>
      <c r="N1480" s="8">
        <v>45714</v>
      </c>
      <c r="O1480" s="8">
        <v>45814</v>
      </c>
      <c r="P1480" s="8">
        <v>45814</v>
      </c>
      <c r="Q1480" t="s">
        <v>37</v>
      </c>
      <c r="Y1480" t="s">
        <v>86</v>
      </c>
      <c r="Z1480" t="s">
        <v>86</v>
      </c>
      <c r="AC1480" t="s">
        <v>41</v>
      </c>
      <c r="AD1480" t="s">
        <v>42</v>
      </c>
    </row>
    <row r="1481" spans="3:30" x14ac:dyDescent="0.25">
      <c r="C1481" s="32" t="s">
        <v>808</v>
      </c>
      <c r="D1481" s="32" t="s">
        <v>105</v>
      </c>
      <c r="F1481">
        <v>2500</v>
      </c>
      <c r="G1481" t="s">
        <v>2748</v>
      </c>
      <c r="H1481" t="s">
        <v>2749</v>
      </c>
      <c r="I1481" t="s">
        <v>2750</v>
      </c>
      <c r="K1481" t="s">
        <v>216</v>
      </c>
      <c r="L1481" t="s">
        <v>2719</v>
      </c>
      <c r="M1481" t="s">
        <v>36</v>
      </c>
      <c r="N1481" s="8">
        <v>45782</v>
      </c>
      <c r="O1481" s="8">
        <v>45807</v>
      </c>
      <c r="P1481" s="8">
        <v>45807</v>
      </c>
      <c r="Q1481" t="s">
        <v>47</v>
      </c>
      <c r="R1481" t="s">
        <v>1004</v>
      </c>
      <c r="W1481" t="s">
        <v>40</v>
      </c>
      <c r="Y1481" t="s">
        <v>40</v>
      </c>
      <c r="Z1481" t="s">
        <v>40</v>
      </c>
      <c r="AC1481" t="s">
        <v>41</v>
      </c>
      <c r="AD1481" t="s">
        <v>42</v>
      </c>
    </row>
    <row r="1482" spans="3:30" x14ac:dyDescent="0.25">
      <c r="C1482" s="32" t="s">
        <v>808</v>
      </c>
      <c r="D1482" s="32" t="s">
        <v>105</v>
      </c>
      <c r="F1482">
        <v>1395</v>
      </c>
      <c r="G1482" t="s">
        <v>2748</v>
      </c>
      <c r="H1482" t="s">
        <v>2749</v>
      </c>
      <c r="I1482" t="s">
        <v>2751</v>
      </c>
      <c r="K1482" t="s">
        <v>216</v>
      </c>
      <c r="L1482" t="s">
        <v>2719</v>
      </c>
      <c r="M1482" t="s">
        <v>36</v>
      </c>
      <c r="N1482" s="8">
        <v>45782</v>
      </c>
      <c r="O1482" s="8">
        <v>45807</v>
      </c>
      <c r="P1482" s="8">
        <v>45807</v>
      </c>
      <c r="Q1482" t="s">
        <v>37</v>
      </c>
      <c r="R1482" t="s">
        <v>1004</v>
      </c>
      <c r="S1482" t="s">
        <v>2752</v>
      </c>
      <c r="T1482" t="s">
        <v>2753</v>
      </c>
      <c r="U1482" t="s">
        <v>40</v>
      </c>
      <c r="W1482" t="s">
        <v>40</v>
      </c>
      <c r="X1482" t="s">
        <v>421</v>
      </c>
      <c r="Y1482" t="s">
        <v>40</v>
      </c>
      <c r="Z1482" t="s">
        <v>40</v>
      </c>
      <c r="AC1482" t="s">
        <v>41</v>
      </c>
      <c r="AD1482" t="s">
        <v>42</v>
      </c>
    </row>
    <row r="1483" spans="3:30" x14ac:dyDescent="0.25">
      <c r="F1483">
        <v>895</v>
      </c>
      <c r="G1483" t="s">
        <v>2754</v>
      </c>
      <c r="H1483" t="s">
        <v>2755</v>
      </c>
      <c r="I1483" t="s">
        <v>2756</v>
      </c>
      <c r="K1483" t="s">
        <v>204</v>
      </c>
      <c r="L1483" t="s">
        <v>2719</v>
      </c>
      <c r="M1483" t="s">
        <v>36</v>
      </c>
      <c r="N1483" s="8">
        <v>45632</v>
      </c>
      <c r="O1483" s="8">
        <v>45870</v>
      </c>
      <c r="P1483" s="8">
        <v>45870</v>
      </c>
      <c r="Q1483" t="s">
        <v>127</v>
      </c>
      <c r="R1483" t="s">
        <v>488</v>
      </c>
      <c r="W1483" t="s">
        <v>477</v>
      </c>
      <c r="Y1483" t="s">
        <v>477</v>
      </c>
      <c r="Z1483" t="s">
        <v>477</v>
      </c>
      <c r="AC1483" t="s">
        <v>41</v>
      </c>
      <c r="AD1483" t="s">
        <v>42</v>
      </c>
    </row>
    <row r="1484" spans="3:30" x14ac:dyDescent="0.25">
      <c r="F1484">
        <v>895</v>
      </c>
      <c r="G1484" t="s">
        <v>2754</v>
      </c>
      <c r="H1484" t="s">
        <v>2755</v>
      </c>
      <c r="I1484" t="s">
        <v>2757</v>
      </c>
      <c r="K1484" t="s">
        <v>204</v>
      </c>
      <c r="L1484" t="s">
        <v>2719</v>
      </c>
      <c r="M1484" t="s">
        <v>36</v>
      </c>
      <c r="N1484" s="8">
        <v>45632</v>
      </c>
      <c r="O1484" s="8"/>
      <c r="P1484" s="8"/>
      <c r="Q1484" t="s">
        <v>47</v>
      </c>
      <c r="AC1484" t="s">
        <v>41</v>
      </c>
      <c r="AD1484" t="s">
        <v>42</v>
      </c>
    </row>
    <row r="1485" spans="3:30" x14ac:dyDescent="0.25">
      <c r="F1485">
        <v>895</v>
      </c>
      <c r="G1485" t="s">
        <v>2754</v>
      </c>
      <c r="H1485" t="s">
        <v>2755</v>
      </c>
      <c r="I1485" t="s">
        <v>2758</v>
      </c>
      <c r="K1485" t="s">
        <v>204</v>
      </c>
      <c r="L1485" t="s">
        <v>2719</v>
      </c>
      <c r="M1485" t="s">
        <v>36</v>
      </c>
      <c r="N1485" s="8">
        <v>45632</v>
      </c>
      <c r="O1485" s="8">
        <v>45849</v>
      </c>
      <c r="P1485" s="8">
        <v>45849</v>
      </c>
      <c r="Q1485" t="s">
        <v>37</v>
      </c>
      <c r="R1485" t="s">
        <v>488</v>
      </c>
      <c r="W1485" t="s">
        <v>255</v>
      </c>
      <c r="Y1485" t="s">
        <v>255</v>
      </c>
      <c r="Z1485" t="s">
        <v>255</v>
      </c>
      <c r="AC1485" t="s">
        <v>41</v>
      </c>
      <c r="AD1485" t="s">
        <v>42</v>
      </c>
    </row>
    <row r="1486" spans="3:30" x14ac:dyDescent="0.25">
      <c r="F1486">
        <v>1095</v>
      </c>
      <c r="G1486" t="s">
        <v>2754</v>
      </c>
      <c r="H1486" t="s">
        <v>2759</v>
      </c>
      <c r="I1486" t="s">
        <v>2760</v>
      </c>
      <c r="K1486" t="s">
        <v>204</v>
      </c>
      <c r="L1486" t="s">
        <v>2719</v>
      </c>
      <c r="M1486" t="s">
        <v>36</v>
      </c>
      <c r="N1486" s="8">
        <v>45799</v>
      </c>
      <c r="O1486" s="8"/>
      <c r="P1486" s="8"/>
      <c r="Q1486" t="s">
        <v>37</v>
      </c>
      <c r="AC1486" t="s">
        <v>41</v>
      </c>
      <c r="AD1486" t="s">
        <v>42</v>
      </c>
    </row>
    <row r="1487" spans="3:30" x14ac:dyDescent="0.25">
      <c r="F1487">
        <v>945</v>
      </c>
      <c r="G1487" t="s">
        <v>2754</v>
      </c>
      <c r="H1487" t="s">
        <v>2759</v>
      </c>
      <c r="I1487" t="s">
        <v>2761</v>
      </c>
      <c r="K1487" t="s">
        <v>204</v>
      </c>
      <c r="L1487" t="s">
        <v>2719</v>
      </c>
      <c r="M1487" t="s">
        <v>36</v>
      </c>
      <c r="N1487" s="8">
        <v>45799</v>
      </c>
      <c r="O1487" s="8">
        <v>45884</v>
      </c>
      <c r="P1487" s="8">
        <v>45884</v>
      </c>
      <c r="Q1487" t="s">
        <v>127</v>
      </c>
      <c r="R1487" t="s">
        <v>312</v>
      </c>
      <c r="W1487" t="s">
        <v>550</v>
      </c>
      <c r="Y1487" t="s">
        <v>550</v>
      </c>
      <c r="Z1487" t="s">
        <v>550</v>
      </c>
      <c r="AC1487" t="s">
        <v>41</v>
      </c>
      <c r="AD1487" t="s">
        <v>42</v>
      </c>
    </row>
    <row r="1488" spans="3:30" x14ac:dyDescent="0.25">
      <c r="C1488" s="32" t="s">
        <v>632</v>
      </c>
      <c r="D1488" s="32" t="s">
        <v>632</v>
      </c>
      <c r="E1488" s="32" t="s">
        <v>632</v>
      </c>
      <c r="F1488">
        <v>697.5</v>
      </c>
      <c r="G1488" t="s">
        <v>2762</v>
      </c>
      <c r="H1488" t="s">
        <v>2763</v>
      </c>
      <c r="I1488" t="s">
        <v>2764</v>
      </c>
      <c r="K1488" t="s">
        <v>340</v>
      </c>
      <c r="L1488" t="s">
        <v>2719</v>
      </c>
      <c r="M1488" t="s">
        <v>36</v>
      </c>
      <c r="N1488" s="8">
        <v>45673</v>
      </c>
      <c r="O1488" s="8">
        <v>45838</v>
      </c>
      <c r="P1488" s="8">
        <v>45838</v>
      </c>
      <c r="Q1488" t="s">
        <v>47</v>
      </c>
      <c r="U1488" t="s">
        <v>57</v>
      </c>
      <c r="X1488" t="s">
        <v>483</v>
      </c>
      <c r="Y1488" t="s">
        <v>391</v>
      </c>
      <c r="Z1488" t="s">
        <v>391</v>
      </c>
      <c r="AC1488" t="s">
        <v>41</v>
      </c>
      <c r="AD1488" t="s">
        <v>42</v>
      </c>
    </row>
    <row r="1489" spans="3:30" x14ac:dyDescent="0.25">
      <c r="C1489" s="32" t="s">
        <v>632</v>
      </c>
      <c r="D1489" s="32" t="s">
        <v>632</v>
      </c>
      <c r="E1489" s="32" t="s">
        <v>632</v>
      </c>
      <c r="F1489">
        <v>697.5</v>
      </c>
      <c r="G1489" t="s">
        <v>2762</v>
      </c>
      <c r="H1489" t="s">
        <v>2763</v>
      </c>
      <c r="I1489" t="s">
        <v>2765</v>
      </c>
      <c r="K1489" t="s">
        <v>340</v>
      </c>
      <c r="L1489" t="s">
        <v>2719</v>
      </c>
      <c r="M1489" t="s">
        <v>36</v>
      </c>
      <c r="N1489" s="8">
        <v>45673</v>
      </c>
      <c r="O1489" s="8">
        <v>45838</v>
      </c>
      <c r="P1489" s="8">
        <v>45838</v>
      </c>
      <c r="Q1489" t="s">
        <v>47</v>
      </c>
      <c r="U1489" t="s">
        <v>57</v>
      </c>
      <c r="X1489" t="s">
        <v>483</v>
      </c>
      <c r="Y1489" t="s">
        <v>391</v>
      </c>
      <c r="Z1489" t="s">
        <v>391</v>
      </c>
      <c r="AC1489" t="s">
        <v>41</v>
      </c>
      <c r="AD1489" t="s">
        <v>42</v>
      </c>
    </row>
    <row r="1490" spans="3:30" x14ac:dyDescent="0.25">
      <c r="C1490" s="32" t="s">
        <v>795</v>
      </c>
      <c r="D1490" s="32" t="s">
        <v>105</v>
      </c>
      <c r="E1490" s="32" t="s">
        <v>2766</v>
      </c>
      <c r="F1490">
        <v>1186</v>
      </c>
      <c r="G1490" t="s">
        <v>2767</v>
      </c>
      <c r="H1490" t="s">
        <v>2768</v>
      </c>
      <c r="I1490" t="s">
        <v>2769</v>
      </c>
      <c r="K1490" t="s">
        <v>737</v>
      </c>
      <c r="L1490" t="s">
        <v>2719</v>
      </c>
      <c r="M1490" t="s">
        <v>36</v>
      </c>
      <c r="N1490" s="8">
        <v>45778</v>
      </c>
      <c r="O1490" s="8">
        <v>45828</v>
      </c>
      <c r="P1490" s="8">
        <v>45828</v>
      </c>
      <c r="Q1490" t="s">
        <v>37</v>
      </c>
      <c r="R1490" t="s">
        <v>399</v>
      </c>
      <c r="W1490" t="s">
        <v>57</v>
      </c>
      <c r="Y1490" t="s">
        <v>57</v>
      </c>
      <c r="Z1490" t="s">
        <v>57</v>
      </c>
      <c r="AC1490" t="s">
        <v>41</v>
      </c>
      <c r="AD1490" t="s">
        <v>42</v>
      </c>
    </row>
    <row r="1491" spans="3:30" x14ac:dyDescent="0.25">
      <c r="C1491" s="32" t="s">
        <v>104</v>
      </c>
      <c r="D1491" s="32" t="s">
        <v>232</v>
      </c>
      <c r="E1491" s="32" t="s">
        <v>2770</v>
      </c>
      <c r="F1491">
        <v>520</v>
      </c>
      <c r="G1491" t="s">
        <v>2771</v>
      </c>
      <c r="H1491" t="s">
        <v>2772</v>
      </c>
      <c r="I1491" t="s">
        <v>2773</v>
      </c>
      <c r="K1491" t="s">
        <v>76</v>
      </c>
      <c r="L1491" t="s">
        <v>2719</v>
      </c>
      <c r="M1491" t="s">
        <v>36</v>
      </c>
      <c r="N1491" s="8">
        <v>44638</v>
      </c>
      <c r="O1491" s="8">
        <v>45898</v>
      </c>
      <c r="P1491" s="8">
        <v>45898</v>
      </c>
      <c r="Q1491" t="s">
        <v>37</v>
      </c>
      <c r="Y1491" t="s">
        <v>128</v>
      </c>
      <c r="Z1491" t="s">
        <v>128</v>
      </c>
      <c r="AC1491" t="s">
        <v>41</v>
      </c>
      <c r="AD1491" t="s">
        <v>42</v>
      </c>
    </row>
    <row r="1492" spans="3:30" x14ac:dyDescent="0.25">
      <c r="C1492" s="32" t="s">
        <v>104</v>
      </c>
      <c r="D1492" s="32" t="s">
        <v>232</v>
      </c>
      <c r="E1492" s="32" t="s">
        <v>2770</v>
      </c>
      <c r="F1492">
        <v>520</v>
      </c>
      <c r="G1492" t="s">
        <v>2771</v>
      </c>
      <c r="H1492" t="s">
        <v>2772</v>
      </c>
      <c r="I1492" t="s">
        <v>2774</v>
      </c>
      <c r="K1492" t="s">
        <v>76</v>
      </c>
      <c r="L1492" t="s">
        <v>2719</v>
      </c>
      <c r="M1492" t="s">
        <v>36</v>
      </c>
      <c r="N1492" s="8">
        <v>44638</v>
      </c>
      <c r="O1492" s="8">
        <v>45898</v>
      </c>
      <c r="P1492" s="8">
        <v>45898</v>
      </c>
      <c r="Q1492" t="s">
        <v>37</v>
      </c>
      <c r="Y1492" t="s">
        <v>128</v>
      </c>
      <c r="Z1492" t="s">
        <v>128</v>
      </c>
      <c r="AC1492" t="s">
        <v>41</v>
      </c>
      <c r="AD1492" t="s">
        <v>42</v>
      </c>
    </row>
    <row r="1493" spans="3:30" x14ac:dyDescent="0.25">
      <c r="C1493" s="32" t="s">
        <v>104</v>
      </c>
      <c r="D1493" s="32" t="s">
        <v>105</v>
      </c>
      <c r="E1493" s="32" t="s">
        <v>190</v>
      </c>
      <c r="F1493">
        <v>665.5</v>
      </c>
      <c r="G1493" t="s">
        <v>2775</v>
      </c>
      <c r="H1493" t="s">
        <v>2776</v>
      </c>
      <c r="I1493" t="s">
        <v>2777</v>
      </c>
      <c r="K1493" t="s">
        <v>194</v>
      </c>
      <c r="L1493" t="s">
        <v>2719</v>
      </c>
      <c r="M1493" t="s">
        <v>36</v>
      </c>
      <c r="N1493" s="8">
        <v>45735</v>
      </c>
      <c r="O1493" s="8">
        <v>45814</v>
      </c>
      <c r="P1493" s="8">
        <v>45814</v>
      </c>
      <c r="Q1493" t="s">
        <v>37</v>
      </c>
      <c r="R1493" t="s">
        <v>2778</v>
      </c>
      <c r="S1493" t="s">
        <v>2779</v>
      </c>
      <c r="T1493" t="s">
        <v>2780</v>
      </c>
      <c r="U1493" t="s">
        <v>241</v>
      </c>
      <c r="X1493" t="s">
        <v>421</v>
      </c>
      <c r="Y1493" t="s">
        <v>86</v>
      </c>
      <c r="Z1493" t="s">
        <v>86</v>
      </c>
      <c r="AC1493" t="s">
        <v>41</v>
      </c>
      <c r="AD1493" t="s">
        <v>42</v>
      </c>
    </row>
    <row r="1494" spans="3:30" x14ac:dyDescent="0.25">
      <c r="C1494" s="32" t="s">
        <v>104</v>
      </c>
      <c r="D1494" s="32" t="s">
        <v>105</v>
      </c>
      <c r="E1494" s="32" t="s">
        <v>190</v>
      </c>
      <c r="F1494">
        <v>665.5</v>
      </c>
      <c r="G1494" t="s">
        <v>2775</v>
      </c>
      <c r="H1494" t="s">
        <v>2776</v>
      </c>
      <c r="I1494" t="s">
        <v>2781</v>
      </c>
      <c r="K1494" t="s">
        <v>194</v>
      </c>
      <c r="L1494" t="s">
        <v>2719</v>
      </c>
      <c r="M1494" t="s">
        <v>36</v>
      </c>
      <c r="N1494" s="8">
        <v>45735</v>
      </c>
      <c r="O1494" s="8">
        <v>45814</v>
      </c>
      <c r="P1494" s="8">
        <v>45814</v>
      </c>
      <c r="Q1494" t="s">
        <v>47</v>
      </c>
      <c r="R1494" t="s">
        <v>2778</v>
      </c>
      <c r="U1494" t="s">
        <v>241</v>
      </c>
      <c r="X1494" t="s">
        <v>421</v>
      </c>
      <c r="Y1494" t="s">
        <v>86</v>
      </c>
      <c r="Z1494" t="s">
        <v>86</v>
      </c>
      <c r="AC1494" t="s">
        <v>41</v>
      </c>
      <c r="AD1494" t="s">
        <v>42</v>
      </c>
    </row>
    <row r="1495" spans="3:30" x14ac:dyDescent="0.25">
      <c r="C1495" s="32" t="s">
        <v>43</v>
      </c>
      <c r="D1495" s="32" t="s">
        <v>762</v>
      </c>
      <c r="E1495" s="32" t="s">
        <v>2715</v>
      </c>
      <c r="F1495">
        <v>800</v>
      </c>
      <c r="G1495" t="s">
        <v>2782</v>
      </c>
      <c r="H1495" t="s">
        <v>2783</v>
      </c>
      <c r="I1495" t="s">
        <v>2784</v>
      </c>
      <c r="K1495" t="s">
        <v>216</v>
      </c>
      <c r="L1495" t="s">
        <v>2719</v>
      </c>
      <c r="M1495" t="s">
        <v>36</v>
      </c>
      <c r="N1495" s="8">
        <v>45747</v>
      </c>
      <c r="O1495" s="8">
        <v>45814</v>
      </c>
      <c r="P1495" s="8">
        <v>45814</v>
      </c>
      <c r="Q1495" t="s">
        <v>37</v>
      </c>
      <c r="R1495" t="s">
        <v>1648</v>
      </c>
      <c r="S1495" t="s">
        <v>2785</v>
      </c>
      <c r="T1495" t="s">
        <v>2786</v>
      </c>
      <c r="U1495" t="s">
        <v>87</v>
      </c>
      <c r="W1495" t="s">
        <v>86</v>
      </c>
      <c r="Y1495" t="s">
        <v>86</v>
      </c>
      <c r="Z1495" t="s">
        <v>86</v>
      </c>
      <c r="AC1495" t="s">
        <v>41</v>
      </c>
      <c r="AD1495" t="s">
        <v>42</v>
      </c>
    </row>
    <row r="1496" spans="3:30" x14ac:dyDescent="0.25">
      <c r="C1496" s="32" t="s">
        <v>28</v>
      </c>
      <c r="D1496" s="32" t="s">
        <v>762</v>
      </c>
      <c r="E1496" s="32" t="s">
        <v>2715</v>
      </c>
      <c r="F1496">
        <v>200</v>
      </c>
      <c r="G1496" t="s">
        <v>2782</v>
      </c>
      <c r="H1496" t="s">
        <v>2783</v>
      </c>
      <c r="I1496" t="s">
        <v>2787</v>
      </c>
      <c r="K1496" t="s">
        <v>216</v>
      </c>
      <c r="L1496" t="s">
        <v>2719</v>
      </c>
      <c r="M1496" t="s">
        <v>36</v>
      </c>
      <c r="N1496" s="8">
        <v>45747</v>
      </c>
      <c r="O1496" s="8">
        <v>45814</v>
      </c>
      <c r="P1496" s="8">
        <v>45814</v>
      </c>
      <c r="Q1496" t="s">
        <v>47</v>
      </c>
      <c r="R1496" t="s">
        <v>1648</v>
      </c>
      <c r="W1496" t="s">
        <v>86</v>
      </c>
      <c r="Y1496" t="s">
        <v>86</v>
      </c>
      <c r="Z1496" t="s">
        <v>86</v>
      </c>
      <c r="AC1496" t="s">
        <v>41</v>
      </c>
      <c r="AD1496" t="s">
        <v>42</v>
      </c>
    </row>
    <row r="1497" spans="3:30" x14ac:dyDescent="0.25">
      <c r="C1497" s="32" t="s">
        <v>28</v>
      </c>
      <c r="D1497" s="32" t="s">
        <v>762</v>
      </c>
      <c r="E1497" s="32" t="s">
        <v>2715</v>
      </c>
      <c r="F1497">
        <v>200</v>
      </c>
      <c r="G1497" t="s">
        <v>2782</v>
      </c>
      <c r="H1497" t="s">
        <v>2783</v>
      </c>
      <c r="I1497" t="s">
        <v>2788</v>
      </c>
      <c r="K1497" t="s">
        <v>216</v>
      </c>
      <c r="L1497" t="s">
        <v>2719</v>
      </c>
      <c r="M1497" t="s">
        <v>36</v>
      </c>
      <c r="N1497" s="8">
        <v>45747</v>
      </c>
      <c r="O1497" s="8">
        <v>45814</v>
      </c>
      <c r="P1497" s="8">
        <v>45814</v>
      </c>
      <c r="Q1497" t="s">
        <v>37</v>
      </c>
      <c r="Y1497" t="s">
        <v>86</v>
      </c>
      <c r="Z1497" t="s">
        <v>86</v>
      </c>
      <c r="AC1497" t="s">
        <v>41</v>
      </c>
      <c r="AD1497" t="s">
        <v>42</v>
      </c>
    </row>
    <row r="1498" spans="3:30" x14ac:dyDescent="0.25">
      <c r="C1498" s="32" t="s">
        <v>808</v>
      </c>
      <c r="D1498" s="32" t="s">
        <v>29</v>
      </c>
      <c r="E1498" s="32" t="s">
        <v>2789</v>
      </c>
      <c r="F1498">
        <v>-312.70999999999998</v>
      </c>
      <c r="G1498" t="s">
        <v>2790</v>
      </c>
      <c r="H1498" t="s">
        <v>2791</v>
      </c>
      <c r="I1498" t="s">
        <v>2792</v>
      </c>
      <c r="K1498" t="s">
        <v>216</v>
      </c>
      <c r="L1498" t="s">
        <v>2719</v>
      </c>
      <c r="M1498" t="s">
        <v>36</v>
      </c>
      <c r="N1498" s="8">
        <v>45747</v>
      </c>
      <c r="O1498" s="8">
        <v>45814</v>
      </c>
      <c r="P1498" s="8">
        <v>45814</v>
      </c>
      <c r="Q1498" t="s">
        <v>64</v>
      </c>
      <c r="R1498" t="s">
        <v>2793</v>
      </c>
      <c r="S1498" t="s">
        <v>2794</v>
      </c>
      <c r="T1498" t="s">
        <v>2795</v>
      </c>
      <c r="W1498" t="s">
        <v>2796</v>
      </c>
      <c r="X1498" t="s">
        <v>731</v>
      </c>
      <c r="Y1498" t="s">
        <v>86</v>
      </c>
      <c r="Z1498" t="s">
        <v>86</v>
      </c>
      <c r="AC1498" t="s">
        <v>64</v>
      </c>
      <c r="AD1498" t="s">
        <v>42</v>
      </c>
    </row>
    <row r="1499" spans="3:30" x14ac:dyDescent="0.25">
      <c r="C1499" s="32" t="s">
        <v>808</v>
      </c>
      <c r="D1499" s="32" t="s">
        <v>29</v>
      </c>
      <c r="E1499" s="32" t="s">
        <v>2789</v>
      </c>
      <c r="F1499">
        <v>230</v>
      </c>
      <c r="G1499" t="s">
        <v>2790</v>
      </c>
      <c r="H1499" t="s">
        <v>2791</v>
      </c>
      <c r="I1499" t="s">
        <v>2797</v>
      </c>
      <c r="K1499" t="s">
        <v>216</v>
      </c>
      <c r="L1499" t="s">
        <v>2719</v>
      </c>
      <c r="M1499" t="s">
        <v>36</v>
      </c>
      <c r="N1499" s="8">
        <v>45747</v>
      </c>
      <c r="O1499" s="8">
        <v>45814</v>
      </c>
      <c r="P1499" s="8">
        <v>45814</v>
      </c>
      <c r="Q1499" t="s">
        <v>47</v>
      </c>
      <c r="R1499" t="s">
        <v>1133</v>
      </c>
      <c r="W1499" t="s">
        <v>86</v>
      </c>
      <c r="X1499" t="s">
        <v>731</v>
      </c>
      <c r="Y1499" t="s">
        <v>86</v>
      </c>
      <c r="Z1499" t="s">
        <v>86</v>
      </c>
      <c r="AC1499" t="s">
        <v>41</v>
      </c>
      <c r="AD1499" t="s">
        <v>42</v>
      </c>
    </row>
    <row r="1500" spans="3:30" x14ac:dyDescent="0.25">
      <c r="C1500" s="32" t="s">
        <v>808</v>
      </c>
      <c r="D1500" s="32" t="s">
        <v>29</v>
      </c>
      <c r="E1500" s="32" t="s">
        <v>2789</v>
      </c>
      <c r="F1500">
        <v>230</v>
      </c>
      <c r="G1500" t="s">
        <v>2790</v>
      </c>
      <c r="H1500" t="s">
        <v>2791</v>
      </c>
      <c r="I1500" t="s">
        <v>2798</v>
      </c>
      <c r="K1500" t="s">
        <v>216</v>
      </c>
      <c r="L1500" t="s">
        <v>2719</v>
      </c>
      <c r="M1500" t="s">
        <v>36</v>
      </c>
      <c r="N1500" s="8">
        <v>45747</v>
      </c>
      <c r="O1500" s="8">
        <v>45814</v>
      </c>
      <c r="P1500" s="8">
        <v>45814</v>
      </c>
      <c r="Q1500" t="s">
        <v>37</v>
      </c>
      <c r="X1500" t="s">
        <v>731</v>
      </c>
      <c r="Y1500" t="s">
        <v>86</v>
      </c>
      <c r="Z1500" t="s">
        <v>86</v>
      </c>
      <c r="AC1500" t="s">
        <v>41</v>
      </c>
      <c r="AD1500" t="s">
        <v>42</v>
      </c>
    </row>
    <row r="1501" spans="3:30" x14ac:dyDescent="0.25">
      <c r="C1501" s="32" t="s">
        <v>795</v>
      </c>
      <c r="D1501" s="32" t="s">
        <v>44</v>
      </c>
      <c r="E1501" s="32" t="s">
        <v>2799</v>
      </c>
      <c r="F1501">
        <v>895</v>
      </c>
      <c r="G1501" t="s">
        <v>2800</v>
      </c>
      <c r="H1501" t="s">
        <v>2801</v>
      </c>
      <c r="I1501" t="s">
        <v>2802</v>
      </c>
      <c r="K1501" t="s">
        <v>216</v>
      </c>
      <c r="L1501" t="s">
        <v>2719</v>
      </c>
      <c r="M1501" t="s">
        <v>36</v>
      </c>
      <c r="N1501" s="8">
        <v>45747</v>
      </c>
      <c r="O1501" s="8">
        <v>45814</v>
      </c>
      <c r="P1501" s="8">
        <v>45814</v>
      </c>
      <c r="Q1501" t="s">
        <v>37</v>
      </c>
      <c r="R1501" t="s">
        <v>1133</v>
      </c>
      <c r="S1501" t="s">
        <v>2803</v>
      </c>
      <c r="T1501" t="s">
        <v>2804</v>
      </c>
      <c r="U1501" t="s">
        <v>87</v>
      </c>
      <c r="W1501" t="s">
        <v>86</v>
      </c>
      <c r="Y1501" t="s">
        <v>86</v>
      </c>
      <c r="Z1501" t="s">
        <v>86</v>
      </c>
      <c r="AC1501" t="s">
        <v>41</v>
      </c>
      <c r="AD1501" t="s">
        <v>42</v>
      </c>
    </row>
    <row r="1502" spans="3:30" x14ac:dyDescent="0.25">
      <c r="C1502" s="32" t="s">
        <v>28</v>
      </c>
      <c r="D1502" s="32" t="s">
        <v>44</v>
      </c>
      <c r="E1502" s="32" t="s">
        <v>2799</v>
      </c>
      <c r="F1502">
        <v>150</v>
      </c>
      <c r="G1502" t="s">
        <v>2800</v>
      </c>
      <c r="H1502" t="s">
        <v>2801</v>
      </c>
      <c r="I1502" t="s">
        <v>2805</v>
      </c>
      <c r="K1502" t="s">
        <v>216</v>
      </c>
      <c r="L1502" t="s">
        <v>2719</v>
      </c>
      <c r="M1502" t="s">
        <v>36</v>
      </c>
      <c r="N1502" s="8">
        <v>45747</v>
      </c>
      <c r="O1502" s="8">
        <v>45814</v>
      </c>
      <c r="P1502" s="8">
        <v>45814</v>
      </c>
      <c r="Q1502" t="s">
        <v>47</v>
      </c>
      <c r="R1502" t="s">
        <v>1133</v>
      </c>
      <c r="W1502" t="s">
        <v>86</v>
      </c>
      <c r="Y1502" t="s">
        <v>86</v>
      </c>
      <c r="Z1502" t="s">
        <v>86</v>
      </c>
      <c r="AC1502" t="s">
        <v>41</v>
      </c>
      <c r="AD1502" t="s">
        <v>42</v>
      </c>
    </row>
    <row r="1503" spans="3:30" x14ac:dyDescent="0.25">
      <c r="C1503" s="32" t="s">
        <v>28</v>
      </c>
      <c r="D1503" s="32" t="s">
        <v>44</v>
      </c>
      <c r="E1503" s="32" t="s">
        <v>2799</v>
      </c>
      <c r="F1503">
        <v>150</v>
      </c>
      <c r="G1503" t="s">
        <v>2800</v>
      </c>
      <c r="H1503" t="s">
        <v>2801</v>
      </c>
      <c r="I1503" t="s">
        <v>2806</v>
      </c>
      <c r="K1503" t="s">
        <v>216</v>
      </c>
      <c r="L1503" t="s">
        <v>2719</v>
      </c>
      <c r="M1503" t="s">
        <v>36</v>
      </c>
      <c r="N1503" s="8">
        <v>45747</v>
      </c>
      <c r="O1503" s="8">
        <v>45814</v>
      </c>
      <c r="P1503" s="8">
        <v>45814</v>
      </c>
      <c r="Q1503" t="s">
        <v>37</v>
      </c>
      <c r="Y1503" t="s">
        <v>86</v>
      </c>
      <c r="Z1503" t="s">
        <v>86</v>
      </c>
      <c r="AC1503" t="s">
        <v>41</v>
      </c>
      <c r="AD1503" t="s">
        <v>42</v>
      </c>
    </row>
    <row r="1504" spans="3:30" x14ac:dyDescent="0.25">
      <c r="C1504" s="32" t="s">
        <v>318</v>
      </c>
      <c r="D1504" s="32" t="s">
        <v>318</v>
      </c>
      <c r="F1504">
        <v>1315</v>
      </c>
      <c r="G1504" t="s">
        <v>2807</v>
      </c>
      <c r="H1504" t="s">
        <v>2808</v>
      </c>
      <c r="I1504" t="s">
        <v>2809</v>
      </c>
      <c r="K1504" t="s">
        <v>194</v>
      </c>
      <c r="L1504" t="s">
        <v>2719</v>
      </c>
      <c r="M1504" t="s">
        <v>36</v>
      </c>
      <c r="N1504" s="8">
        <v>45622</v>
      </c>
      <c r="O1504" s="8">
        <v>45814</v>
      </c>
      <c r="P1504" s="8">
        <v>45814</v>
      </c>
      <c r="Q1504" t="s">
        <v>127</v>
      </c>
      <c r="R1504" t="s">
        <v>2810</v>
      </c>
      <c r="S1504" t="s">
        <v>2811</v>
      </c>
      <c r="T1504" t="s">
        <v>2812</v>
      </c>
      <c r="U1504" t="s">
        <v>40</v>
      </c>
      <c r="W1504" t="s">
        <v>205</v>
      </c>
      <c r="X1504" t="s">
        <v>505</v>
      </c>
      <c r="Y1504" t="s">
        <v>86</v>
      </c>
      <c r="Z1504" t="s">
        <v>86</v>
      </c>
      <c r="AC1504" t="s">
        <v>41</v>
      </c>
      <c r="AD1504" t="s">
        <v>42</v>
      </c>
    </row>
    <row r="1505" spans="3:30" x14ac:dyDescent="0.25">
      <c r="C1505" s="32" t="s">
        <v>104</v>
      </c>
      <c r="D1505" s="32" t="s">
        <v>44</v>
      </c>
      <c r="E1505" s="32" t="s">
        <v>2609</v>
      </c>
      <c r="F1505">
        <v>1388.81</v>
      </c>
      <c r="G1505" t="s">
        <v>2813</v>
      </c>
      <c r="H1505" t="s">
        <v>2814</v>
      </c>
      <c r="I1505" t="s">
        <v>2815</v>
      </c>
      <c r="K1505" t="s">
        <v>710</v>
      </c>
      <c r="L1505" t="s">
        <v>2719</v>
      </c>
      <c r="M1505" t="s">
        <v>36</v>
      </c>
      <c r="N1505" s="8">
        <v>45789</v>
      </c>
      <c r="O1505" s="8">
        <v>45814</v>
      </c>
      <c r="P1505" s="8">
        <v>45814</v>
      </c>
      <c r="Q1505" t="s">
        <v>47</v>
      </c>
      <c r="R1505" t="s">
        <v>421</v>
      </c>
      <c r="U1505" t="s">
        <v>86</v>
      </c>
      <c r="W1505" t="s">
        <v>112</v>
      </c>
      <c r="Y1505" t="s">
        <v>86</v>
      </c>
      <c r="Z1505" t="s">
        <v>86</v>
      </c>
      <c r="AC1505" t="s">
        <v>41</v>
      </c>
      <c r="AD1505" t="s">
        <v>42</v>
      </c>
    </row>
    <row r="1506" spans="3:30" x14ac:dyDescent="0.25">
      <c r="C1506" s="32" t="s">
        <v>755</v>
      </c>
      <c r="E1506" s="32" t="s">
        <v>2609</v>
      </c>
      <c r="F1506">
        <v>860</v>
      </c>
      <c r="G1506" t="s">
        <v>2813</v>
      </c>
      <c r="H1506" t="s">
        <v>2814</v>
      </c>
      <c r="I1506" t="s">
        <v>2816</v>
      </c>
      <c r="K1506" t="s">
        <v>710</v>
      </c>
      <c r="L1506" t="s">
        <v>2719</v>
      </c>
      <c r="M1506" t="s">
        <v>36</v>
      </c>
      <c r="N1506" s="8">
        <v>45789</v>
      </c>
      <c r="O1506" s="8">
        <v>45807</v>
      </c>
      <c r="P1506" s="8">
        <v>45807</v>
      </c>
      <c r="Q1506" t="s">
        <v>37</v>
      </c>
      <c r="R1506" t="s">
        <v>421</v>
      </c>
      <c r="S1506" t="s">
        <v>2817</v>
      </c>
      <c r="T1506" t="s">
        <v>2818</v>
      </c>
      <c r="U1506" t="s">
        <v>40</v>
      </c>
      <c r="W1506" t="s">
        <v>112</v>
      </c>
      <c r="X1506" t="s">
        <v>460</v>
      </c>
      <c r="Y1506" t="s">
        <v>40</v>
      </c>
      <c r="Z1506" t="s">
        <v>40</v>
      </c>
      <c r="AC1506" t="s">
        <v>41</v>
      </c>
      <c r="AD1506" t="s">
        <v>42</v>
      </c>
    </row>
    <row r="1507" spans="3:30" x14ac:dyDescent="0.25">
      <c r="C1507" s="32" t="s">
        <v>104</v>
      </c>
      <c r="F1507">
        <v>760</v>
      </c>
      <c r="G1507" t="s">
        <v>2813</v>
      </c>
      <c r="H1507" t="s">
        <v>2814</v>
      </c>
      <c r="I1507" t="s">
        <v>2819</v>
      </c>
      <c r="K1507" t="s">
        <v>710</v>
      </c>
      <c r="L1507" t="s">
        <v>2719</v>
      </c>
      <c r="M1507" t="s">
        <v>36</v>
      </c>
      <c r="N1507" s="8">
        <v>45789</v>
      </c>
      <c r="O1507" s="8">
        <v>45842</v>
      </c>
      <c r="P1507" s="8">
        <v>45842</v>
      </c>
      <c r="Q1507" t="s">
        <v>37</v>
      </c>
      <c r="R1507" t="s">
        <v>421</v>
      </c>
      <c r="U1507" t="s">
        <v>87</v>
      </c>
      <c r="W1507" t="s">
        <v>112</v>
      </c>
      <c r="Y1507" t="s">
        <v>112</v>
      </c>
      <c r="Z1507" t="s">
        <v>112</v>
      </c>
      <c r="AC1507" t="s">
        <v>41</v>
      </c>
      <c r="AD1507" t="s">
        <v>42</v>
      </c>
    </row>
    <row r="1508" spans="3:30" x14ac:dyDescent="0.25">
      <c r="C1508" s="32" t="s">
        <v>755</v>
      </c>
      <c r="E1508" s="32" t="s">
        <v>2609</v>
      </c>
      <c r="F1508">
        <v>200</v>
      </c>
      <c r="G1508" t="s">
        <v>2813</v>
      </c>
      <c r="H1508" t="s">
        <v>2814</v>
      </c>
      <c r="I1508" t="s">
        <v>2820</v>
      </c>
      <c r="K1508" t="s">
        <v>710</v>
      </c>
      <c r="L1508" t="s">
        <v>2719</v>
      </c>
      <c r="M1508" t="s">
        <v>36</v>
      </c>
      <c r="N1508" s="8">
        <v>45789</v>
      </c>
      <c r="O1508" s="8">
        <v>45807</v>
      </c>
      <c r="P1508" s="8">
        <v>45807</v>
      </c>
      <c r="Q1508" t="s">
        <v>47</v>
      </c>
      <c r="R1508" t="s">
        <v>421</v>
      </c>
      <c r="W1508" t="s">
        <v>112</v>
      </c>
      <c r="X1508" t="s">
        <v>460</v>
      </c>
      <c r="Y1508" t="s">
        <v>40</v>
      </c>
      <c r="Z1508" t="s">
        <v>40</v>
      </c>
      <c r="AC1508" t="s">
        <v>41</v>
      </c>
      <c r="AD1508" t="s">
        <v>42</v>
      </c>
    </row>
    <row r="1509" spans="3:30" x14ac:dyDescent="0.25">
      <c r="C1509" s="32" t="s">
        <v>104</v>
      </c>
      <c r="F1509">
        <v>150</v>
      </c>
      <c r="G1509" t="s">
        <v>2813</v>
      </c>
      <c r="H1509" t="s">
        <v>2814</v>
      </c>
      <c r="I1509" t="s">
        <v>2821</v>
      </c>
      <c r="K1509" t="s">
        <v>710</v>
      </c>
      <c r="L1509" t="s">
        <v>2719</v>
      </c>
      <c r="M1509" t="s">
        <v>36</v>
      </c>
      <c r="N1509" s="8">
        <v>45789</v>
      </c>
      <c r="O1509" s="8">
        <v>45842</v>
      </c>
      <c r="P1509" s="8">
        <v>45842</v>
      </c>
      <c r="Q1509" t="s">
        <v>47</v>
      </c>
      <c r="R1509" t="s">
        <v>421</v>
      </c>
      <c r="W1509" t="s">
        <v>112</v>
      </c>
      <c r="Y1509" t="s">
        <v>112</v>
      </c>
      <c r="Z1509" t="s">
        <v>112</v>
      </c>
      <c r="AC1509" t="s">
        <v>41</v>
      </c>
      <c r="AD1509" t="s">
        <v>42</v>
      </c>
    </row>
    <row r="1510" spans="3:30" x14ac:dyDescent="0.25">
      <c r="C1510" s="32" t="s">
        <v>755</v>
      </c>
      <c r="E1510" s="32" t="s">
        <v>2609</v>
      </c>
      <c r="F1510">
        <v>200</v>
      </c>
      <c r="G1510" t="s">
        <v>2813</v>
      </c>
      <c r="H1510" t="s">
        <v>2814</v>
      </c>
      <c r="I1510" t="s">
        <v>2822</v>
      </c>
      <c r="K1510" t="s">
        <v>710</v>
      </c>
      <c r="L1510" t="s">
        <v>2719</v>
      </c>
      <c r="M1510" t="s">
        <v>36</v>
      </c>
      <c r="N1510" s="8">
        <v>45789</v>
      </c>
      <c r="O1510" s="8">
        <v>45807</v>
      </c>
      <c r="P1510" s="8">
        <v>45807</v>
      </c>
      <c r="Q1510" t="s">
        <v>37</v>
      </c>
      <c r="X1510" t="s">
        <v>460</v>
      </c>
      <c r="Y1510" t="s">
        <v>40</v>
      </c>
      <c r="Z1510" t="s">
        <v>40</v>
      </c>
      <c r="AC1510" t="s">
        <v>41</v>
      </c>
      <c r="AD1510" t="s">
        <v>42</v>
      </c>
    </row>
    <row r="1511" spans="3:30" x14ac:dyDescent="0.25">
      <c r="C1511" s="32" t="s">
        <v>104</v>
      </c>
      <c r="F1511">
        <v>150</v>
      </c>
      <c r="G1511" t="s">
        <v>2813</v>
      </c>
      <c r="H1511" t="s">
        <v>2814</v>
      </c>
      <c r="I1511" t="s">
        <v>2823</v>
      </c>
      <c r="K1511" t="s">
        <v>710</v>
      </c>
      <c r="L1511" t="s">
        <v>2719</v>
      </c>
      <c r="M1511" t="s">
        <v>36</v>
      </c>
      <c r="N1511" s="8">
        <v>45789</v>
      </c>
      <c r="O1511" s="8">
        <v>45842</v>
      </c>
      <c r="P1511" s="8">
        <v>45842</v>
      </c>
      <c r="Q1511" t="s">
        <v>37</v>
      </c>
      <c r="Y1511" t="s">
        <v>112</v>
      </c>
      <c r="Z1511" t="s">
        <v>112</v>
      </c>
      <c r="AC1511" t="s">
        <v>41</v>
      </c>
      <c r="AD1511" t="s">
        <v>42</v>
      </c>
    </row>
    <row r="1512" spans="3:30" x14ac:dyDescent="0.25">
      <c r="C1512" s="32" t="s">
        <v>808</v>
      </c>
      <c r="D1512" s="32" t="s">
        <v>44</v>
      </c>
      <c r="E1512" s="32" t="s">
        <v>2799</v>
      </c>
      <c r="F1512">
        <v>895</v>
      </c>
      <c r="G1512" t="s">
        <v>2824</v>
      </c>
      <c r="H1512" t="s">
        <v>2825</v>
      </c>
      <c r="I1512" t="s">
        <v>2826</v>
      </c>
      <c r="K1512" t="s">
        <v>216</v>
      </c>
      <c r="L1512" t="s">
        <v>2719</v>
      </c>
      <c r="M1512" t="s">
        <v>36</v>
      </c>
      <c r="N1512" s="8">
        <v>45747</v>
      </c>
      <c r="O1512" s="8">
        <v>45814</v>
      </c>
      <c r="P1512" s="8">
        <v>45814</v>
      </c>
      <c r="Q1512" t="s">
        <v>37</v>
      </c>
      <c r="R1512" t="s">
        <v>1133</v>
      </c>
      <c r="S1512" t="s">
        <v>2827</v>
      </c>
      <c r="T1512" t="s">
        <v>2828</v>
      </c>
      <c r="U1512" t="s">
        <v>87</v>
      </c>
      <c r="W1512" t="s">
        <v>460</v>
      </c>
      <c r="Y1512" t="s">
        <v>86</v>
      </c>
      <c r="Z1512" t="s">
        <v>86</v>
      </c>
      <c r="AC1512" t="s">
        <v>41</v>
      </c>
      <c r="AD1512" t="s">
        <v>42</v>
      </c>
    </row>
    <row r="1513" spans="3:30" x14ac:dyDescent="0.25">
      <c r="C1513" s="32" t="s">
        <v>808</v>
      </c>
      <c r="D1513" s="32" t="s">
        <v>44</v>
      </c>
      <c r="E1513" s="32" t="s">
        <v>2799</v>
      </c>
      <c r="F1513">
        <v>200</v>
      </c>
      <c r="G1513" t="s">
        <v>2824</v>
      </c>
      <c r="H1513" t="s">
        <v>2825</v>
      </c>
      <c r="I1513" t="s">
        <v>2829</v>
      </c>
      <c r="K1513" t="s">
        <v>216</v>
      </c>
      <c r="L1513" t="s">
        <v>2719</v>
      </c>
      <c r="M1513" t="s">
        <v>36</v>
      </c>
      <c r="N1513" s="8">
        <v>45747</v>
      </c>
      <c r="O1513" s="8">
        <v>45814</v>
      </c>
      <c r="P1513" s="8">
        <v>45814</v>
      </c>
      <c r="Q1513" t="s">
        <v>47</v>
      </c>
      <c r="R1513" t="s">
        <v>1133</v>
      </c>
      <c r="W1513" t="s">
        <v>460</v>
      </c>
      <c r="Y1513" t="s">
        <v>86</v>
      </c>
      <c r="Z1513" t="s">
        <v>86</v>
      </c>
      <c r="AC1513" t="s">
        <v>41</v>
      </c>
      <c r="AD1513" t="s">
        <v>42</v>
      </c>
    </row>
    <row r="1514" spans="3:30" x14ac:dyDescent="0.25">
      <c r="C1514" s="32" t="s">
        <v>808</v>
      </c>
      <c r="D1514" s="32" t="s">
        <v>44</v>
      </c>
      <c r="E1514" s="32" t="s">
        <v>2799</v>
      </c>
      <c r="F1514">
        <v>200</v>
      </c>
      <c r="G1514" t="s">
        <v>2824</v>
      </c>
      <c r="H1514" t="s">
        <v>2825</v>
      </c>
      <c r="I1514" t="s">
        <v>2830</v>
      </c>
      <c r="K1514" t="s">
        <v>216</v>
      </c>
      <c r="L1514" t="s">
        <v>2719</v>
      </c>
      <c r="M1514" t="s">
        <v>36</v>
      </c>
      <c r="N1514" s="8">
        <v>45747</v>
      </c>
      <c r="O1514" s="8">
        <v>45814</v>
      </c>
      <c r="P1514" s="8">
        <v>45814</v>
      </c>
      <c r="Q1514" t="s">
        <v>37</v>
      </c>
      <c r="Y1514" t="s">
        <v>86</v>
      </c>
      <c r="Z1514" t="s">
        <v>86</v>
      </c>
      <c r="AC1514" t="s">
        <v>41</v>
      </c>
      <c r="AD1514" t="s">
        <v>42</v>
      </c>
    </row>
    <row r="1515" spans="3:30" x14ac:dyDescent="0.25">
      <c r="C1515" s="32" t="s">
        <v>28</v>
      </c>
      <c r="D1515" s="32" t="s">
        <v>221</v>
      </c>
      <c r="E1515" s="32" t="s">
        <v>2831</v>
      </c>
      <c r="F1515">
        <v>1220</v>
      </c>
      <c r="G1515" t="s">
        <v>2832</v>
      </c>
      <c r="H1515" t="s">
        <v>2833</v>
      </c>
      <c r="I1515" t="s">
        <v>2834</v>
      </c>
      <c r="K1515" t="s">
        <v>204</v>
      </c>
      <c r="L1515" t="s">
        <v>2719</v>
      </c>
      <c r="M1515" t="s">
        <v>36</v>
      </c>
      <c r="N1515" s="8">
        <v>45558</v>
      </c>
      <c r="O1515" s="8">
        <v>45835</v>
      </c>
      <c r="P1515" s="8">
        <v>45835</v>
      </c>
      <c r="Q1515" t="s">
        <v>127</v>
      </c>
      <c r="R1515" t="s">
        <v>2835</v>
      </c>
      <c r="W1515" t="s">
        <v>2836</v>
      </c>
      <c r="Y1515" t="s">
        <v>111</v>
      </c>
      <c r="Z1515" t="s">
        <v>111</v>
      </c>
      <c r="AC1515" t="s">
        <v>41</v>
      </c>
      <c r="AD1515" t="s">
        <v>42</v>
      </c>
    </row>
    <row r="1516" spans="3:30" x14ac:dyDescent="0.25">
      <c r="C1516" s="32" t="s">
        <v>104</v>
      </c>
      <c r="D1516" s="32" t="s">
        <v>2837</v>
      </c>
      <c r="E1516" s="32" t="s">
        <v>2838</v>
      </c>
      <c r="F1516">
        <v>1220</v>
      </c>
      <c r="G1516" t="s">
        <v>2832</v>
      </c>
      <c r="H1516" t="s">
        <v>2833</v>
      </c>
      <c r="I1516" t="s">
        <v>2839</v>
      </c>
      <c r="K1516" t="s">
        <v>204</v>
      </c>
      <c r="L1516" t="s">
        <v>2719</v>
      </c>
      <c r="M1516" t="s">
        <v>36</v>
      </c>
      <c r="N1516" s="8">
        <v>45558</v>
      </c>
      <c r="O1516" s="8">
        <v>45828</v>
      </c>
      <c r="P1516" s="8">
        <v>45828</v>
      </c>
      <c r="Q1516" t="s">
        <v>47</v>
      </c>
      <c r="U1516" t="s">
        <v>57</v>
      </c>
      <c r="X1516" t="s">
        <v>1004</v>
      </c>
      <c r="Y1516" t="s">
        <v>57</v>
      </c>
      <c r="Z1516" t="s">
        <v>57</v>
      </c>
      <c r="AC1516" t="s">
        <v>41</v>
      </c>
      <c r="AD1516" t="s">
        <v>42</v>
      </c>
    </row>
    <row r="1517" spans="3:30" x14ac:dyDescent="0.25">
      <c r="C1517" s="32" t="s">
        <v>104</v>
      </c>
      <c r="D1517" s="32" t="s">
        <v>105</v>
      </c>
      <c r="E1517" s="32" t="s">
        <v>2840</v>
      </c>
      <c r="G1517" t="s">
        <v>2841</v>
      </c>
      <c r="H1517" t="s">
        <v>2842</v>
      </c>
      <c r="I1517" t="s">
        <v>2843</v>
      </c>
      <c r="K1517" t="s">
        <v>126</v>
      </c>
      <c r="L1517" t="s">
        <v>2719</v>
      </c>
      <c r="M1517" t="s">
        <v>36</v>
      </c>
      <c r="N1517" s="8">
        <v>45582</v>
      </c>
      <c r="O1517" s="8"/>
      <c r="P1517" s="8"/>
      <c r="Q1517" t="s">
        <v>64</v>
      </c>
      <c r="AC1517" t="s">
        <v>64</v>
      </c>
      <c r="AD1517" t="s">
        <v>42</v>
      </c>
    </row>
    <row r="1518" spans="3:30" x14ac:dyDescent="0.25">
      <c r="C1518" s="32" t="s">
        <v>318</v>
      </c>
      <c r="D1518" s="32" t="s">
        <v>318</v>
      </c>
      <c r="F1518">
        <v>1391</v>
      </c>
      <c r="G1518" t="s">
        <v>2844</v>
      </c>
      <c r="H1518" t="s">
        <v>2845</v>
      </c>
      <c r="I1518" t="s">
        <v>2846</v>
      </c>
      <c r="K1518" t="s">
        <v>285</v>
      </c>
      <c r="L1518" t="s">
        <v>2719</v>
      </c>
      <c r="M1518" t="s">
        <v>36</v>
      </c>
      <c r="N1518" s="8">
        <v>45751</v>
      </c>
      <c r="O1518" s="8">
        <v>45814</v>
      </c>
      <c r="P1518" s="8">
        <v>45814</v>
      </c>
      <c r="Q1518" t="s">
        <v>127</v>
      </c>
      <c r="R1518" t="s">
        <v>2200</v>
      </c>
      <c r="S1518" t="s">
        <v>2847</v>
      </c>
      <c r="T1518" t="s">
        <v>2848</v>
      </c>
      <c r="U1518" t="s">
        <v>40</v>
      </c>
      <c r="W1518" t="s">
        <v>476</v>
      </c>
      <c r="Y1518" t="s">
        <v>86</v>
      </c>
      <c r="Z1518" t="s">
        <v>86</v>
      </c>
      <c r="AC1518" t="s">
        <v>41</v>
      </c>
      <c r="AD1518" t="s">
        <v>42</v>
      </c>
    </row>
    <row r="1519" spans="3:30" x14ac:dyDescent="0.25">
      <c r="C1519" s="32" t="s">
        <v>104</v>
      </c>
      <c r="D1519" s="32" t="s">
        <v>105</v>
      </c>
      <c r="F1519">
        <v>-180.9966666666669</v>
      </c>
      <c r="G1519" t="s">
        <v>2849</v>
      </c>
      <c r="H1519" t="s">
        <v>2850</v>
      </c>
      <c r="I1519" t="s">
        <v>2851</v>
      </c>
      <c r="J1519" t="s">
        <v>2852</v>
      </c>
      <c r="K1519" t="s">
        <v>229</v>
      </c>
      <c r="L1519" t="s">
        <v>2719</v>
      </c>
      <c r="M1519" t="s">
        <v>276</v>
      </c>
      <c r="N1519" s="8">
        <v>45790</v>
      </c>
      <c r="O1519" s="8">
        <v>45842</v>
      </c>
      <c r="P1519" s="8"/>
      <c r="Q1519" t="s">
        <v>64</v>
      </c>
      <c r="W1519" t="s">
        <v>1008</v>
      </c>
      <c r="Z1519" t="s">
        <v>112</v>
      </c>
      <c r="AA1519" t="s">
        <v>112</v>
      </c>
      <c r="AC1519" t="s">
        <v>64</v>
      </c>
      <c r="AD1519" t="s">
        <v>231</v>
      </c>
    </row>
    <row r="1520" spans="3:30" x14ac:dyDescent="0.25">
      <c r="C1520" s="32" t="s">
        <v>104</v>
      </c>
      <c r="D1520" s="32" t="s">
        <v>105</v>
      </c>
      <c r="F1520">
        <v>0</v>
      </c>
      <c r="G1520" t="s">
        <v>2849</v>
      </c>
      <c r="H1520" t="s">
        <v>2850</v>
      </c>
      <c r="I1520" t="s">
        <v>2853</v>
      </c>
      <c r="J1520" t="s">
        <v>2854</v>
      </c>
      <c r="K1520" t="s">
        <v>229</v>
      </c>
      <c r="L1520" t="s">
        <v>2719</v>
      </c>
      <c r="M1520" t="s">
        <v>276</v>
      </c>
      <c r="N1520" s="8">
        <v>45790</v>
      </c>
      <c r="O1520" s="8">
        <v>45842</v>
      </c>
      <c r="P1520" s="8"/>
      <c r="Q1520" t="s">
        <v>37</v>
      </c>
      <c r="W1520" t="s">
        <v>1008</v>
      </c>
      <c r="Z1520" t="s">
        <v>112</v>
      </c>
      <c r="AA1520" t="s">
        <v>112</v>
      </c>
      <c r="AC1520" t="s">
        <v>41</v>
      </c>
      <c r="AD1520" t="s">
        <v>231</v>
      </c>
    </row>
    <row r="1521" spans="3:30" x14ac:dyDescent="0.25">
      <c r="C1521" s="32" t="s">
        <v>104</v>
      </c>
      <c r="D1521" s="32" t="s">
        <v>105</v>
      </c>
      <c r="F1521">
        <v>0</v>
      </c>
      <c r="G1521" t="s">
        <v>2849</v>
      </c>
      <c r="H1521" t="s">
        <v>2850</v>
      </c>
      <c r="I1521" t="s">
        <v>2855</v>
      </c>
      <c r="J1521" t="s">
        <v>2856</v>
      </c>
      <c r="K1521" t="s">
        <v>229</v>
      </c>
      <c r="L1521" t="s">
        <v>2719</v>
      </c>
      <c r="M1521" t="s">
        <v>276</v>
      </c>
      <c r="N1521" s="8">
        <v>45790</v>
      </c>
      <c r="O1521" s="8">
        <v>45842</v>
      </c>
      <c r="P1521" s="8"/>
      <c r="Q1521" t="s">
        <v>37</v>
      </c>
      <c r="W1521" t="s">
        <v>1008</v>
      </c>
      <c r="Z1521" t="s">
        <v>112</v>
      </c>
      <c r="AA1521" t="s">
        <v>112</v>
      </c>
      <c r="AC1521" t="s">
        <v>41</v>
      </c>
      <c r="AD1521" t="s">
        <v>231</v>
      </c>
    </row>
    <row r="1522" spans="3:30" x14ac:dyDescent="0.25">
      <c r="C1522" s="32" t="s">
        <v>104</v>
      </c>
      <c r="D1522" s="32" t="s">
        <v>105</v>
      </c>
      <c r="F1522">
        <v>30</v>
      </c>
      <c r="G1522" t="s">
        <v>2849</v>
      </c>
      <c r="H1522" t="s">
        <v>2850</v>
      </c>
      <c r="I1522" t="s">
        <v>2857</v>
      </c>
      <c r="J1522" t="s">
        <v>2858</v>
      </c>
      <c r="K1522" t="s">
        <v>229</v>
      </c>
      <c r="L1522" t="s">
        <v>2719</v>
      </c>
      <c r="M1522" t="s">
        <v>276</v>
      </c>
      <c r="N1522" s="8">
        <v>45790</v>
      </c>
      <c r="O1522" s="8">
        <v>45842</v>
      </c>
      <c r="P1522" s="8"/>
      <c r="Q1522" t="s">
        <v>37</v>
      </c>
      <c r="W1522" t="s">
        <v>1008</v>
      </c>
      <c r="Z1522" t="s">
        <v>112</v>
      </c>
      <c r="AA1522" t="s">
        <v>112</v>
      </c>
      <c r="AC1522" t="s">
        <v>41</v>
      </c>
      <c r="AD1522" t="s">
        <v>231</v>
      </c>
    </row>
    <row r="1523" spans="3:30" x14ac:dyDescent="0.25">
      <c r="C1523" s="32" t="s">
        <v>104</v>
      </c>
      <c r="D1523" s="32" t="s">
        <v>105</v>
      </c>
      <c r="F1523">
        <v>3624</v>
      </c>
      <c r="G1523" t="s">
        <v>2849</v>
      </c>
      <c r="H1523" t="s">
        <v>2850</v>
      </c>
      <c r="I1523" t="s">
        <v>2859</v>
      </c>
      <c r="J1523" t="s">
        <v>2860</v>
      </c>
      <c r="K1523" t="s">
        <v>229</v>
      </c>
      <c r="L1523" t="s">
        <v>2719</v>
      </c>
      <c r="M1523" t="s">
        <v>276</v>
      </c>
      <c r="N1523" s="8">
        <v>45790</v>
      </c>
      <c r="O1523" s="8">
        <v>45842</v>
      </c>
      <c r="P1523" s="8"/>
      <c r="Q1523" t="s">
        <v>127</v>
      </c>
      <c r="W1523" t="s">
        <v>1008</v>
      </c>
      <c r="Z1523" t="s">
        <v>112</v>
      </c>
      <c r="AA1523" t="s">
        <v>112</v>
      </c>
      <c r="AC1523" t="s">
        <v>41</v>
      </c>
      <c r="AD1523" t="s">
        <v>231</v>
      </c>
    </row>
    <row r="1524" spans="3:30" x14ac:dyDescent="0.25">
      <c r="C1524" s="32" t="s">
        <v>104</v>
      </c>
      <c r="D1524" s="32" t="s">
        <v>105</v>
      </c>
      <c r="F1524">
        <v>0</v>
      </c>
      <c r="G1524" t="s">
        <v>2849</v>
      </c>
      <c r="H1524" t="s">
        <v>2850</v>
      </c>
      <c r="I1524" t="s">
        <v>2861</v>
      </c>
      <c r="J1524" t="s">
        <v>2862</v>
      </c>
      <c r="K1524" t="s">
        <v>229</v>
      </c>
      <c r="L1524" t="s">
        <v>2719</v>
      </c>
      <c r="M1524" t="s">
        <v>276</v>
      </c>
      <c r="N1524" s="8">
        <v>45790</v>
      </c>
      <c r="O1524" s="8">
        <v>45842</v>
      </c>
      <c r="P1524" s="8"/>
      <c r="Q1524" t="s">
        <v>37</v>
      </c>
      <c r="W1524" t="s">
        <v>1008</v>
      </c>
      <c r="Z1524" t="s">
        <v>112</v>
      </c>
      <c r="AA1524" t="s">
        <v>112</v>
      </c>
      <c r="AC1524" t="s">
        <v>41</v>
      </c>
      <c r="AD1524" t="s">
        <v>231</v>
      </c>
    </row>
    <row r="1525" spans="3:30" x14ac:dyDescent="0.25">
      <c r="C1525" s="32" t="s">
        <v>104</v>
      </c>
      <c r="D1525" s="32" t="s">
        <v>105</v>
      </c>
      <c r="F1525">
        <v>30</v>
      </c>
      <c r="G1525" t="s">
        <v>2849</v>
      </c>
      <c r="H1525" t="s">
        <v>2850</v>
      </c>
      <c r="I1525" t="s">
        <v>2863</v>
      </c>
      <c r="J1525" t="s">
        <v>2864</v>
      </c>
      <c r="K1525" t="s">
        <v>229</v>
      </c>
      <c r="L1525" t="s">
        <v>2719</v>
      </c>
      <c r="M1525" t="s">
        <v>276</v>
      </c>
      <c r="N1525" s="8">
        <v>45790</v>
      </c>
      <c r="O1525" s="8">
        <v>45842</v>
      </c>
      <c r="P1525" s="8"/>
      <c r="Q1525" t="s">
        <v>37</v>
      </c>
      <c r="W1525" t="s">
        <v>1008</v>
      </c>
      <c r="Z1525" t="s">
        <v>112</v>
      </c>
      <c r="AA1525" t="s">
        <v>112</v>
      </c>
      <c r="AC1525" t="s">
        <v>41</v>
      </c>
      <c r="AD1525" t="s">
        <v>231</v>
      </c>
    </row>
    <row r="1526" spans="3:30" x14ac:dyDescent="0.25">
      <c r="C1526" s="32" t="s">
        <v>795</v>
      </c>
      <c r="D1526" s="32" t="s">
        <v>79</v>
      </c>
      <c r="E1526" s="32" t="s">
        <v>2865</v>
      </c>
      <c r="F1526">
        <v>2643</v>
      </c>
      <c r="G1526" t="s">
        <v>2866</v>
      </c>
      <c r="H1526" t="s">
        <v>2867</v>
      </c>
      <c r="I1526" t="s">
        <v>2868</v>
      </c>
      <c r="K1526" t="s">
        <v>737</v>
      </c>
      <c r="L1526" t="s">
        <v>2719</v>
      </c>
      <c r="M1526" t="s">
        <v>36</v>
      </c>
      <c r="N1526" s="8">
        <v>45328</v>
      </c>
      <c r="O1526" s="8">
        <v>45877</v>
      </c>
      <c r="P1526" s="8">
        <v>45877</v>
      </c>
      <c r="Q1526" t="s">
        <v>47</v>
      </c>
      <c r="R1526" t="s">
        <v>2869</v>
      </c>
      <c r="Y1526" t="s">
        <v>504</v>
      </c>
      <c r="Z1526" t="s">
        <v>504</v>
      </c>
      <c r="AC1526" t="s">
        <v>41</v>
      </c>
      <c r="AD1526" t="s">
        <v>42</v>
      </c>
    </row>
    <row r="1527" spans="3:30" x14ac:dyDescent="0.25">
      <c r="C1527" s="32" t="s">
        <v>808</v>
      </c>
      <c r="D1527" s="32" t="s">
        <v>105</v>
      </c>
      <c r="E1527" s="32" t="s">
        <v>2870</v>
      </c>
      <c r="F1527">
        <v>3569</v>
      </c>
      <c r="G1527" t="s">
        <v>2871</v>
      </c>
      <c r="H1527" t="s">
        <v>2872</v>
      </c>
      <c r="I1527" t="s">
        <v>2873</v>
      </c>
      <c r="K1527" t="s">
        <v>216</v>
      </c>
      <c r="L1527" t="s">
        <v>2719</v>
      </c>
      <c r="M1527" t="s">
        <v>36</v>
      </c>
      <c r="N1527" s="8">
        <v>45748</v>
      </c>
      <c r="O1527" s="8">
        <v>45807</v>
      </c>
      <c r="P1527" s="8">
        <v>45800</v>
      </c>
      <c r="Q1527" t="s">
        <v>47</v>
      </c>
      <c r="R1527" t="s">
        <v>1401</v>
      </c>
      <c r="U1527" t="s">
        <v>489</v>
      </c>
      <c r="W1527" t="s">
        <v>399</v>
      </c>
      <c r="X1527" t="s">
        <v>421</v>
      </c>
      <c r="Y1527" t="s">
        <v>489</v>
      </c>
      <c r="Z1527" t="s">
        <v>489</v>
      </c>
      <c r="AA1527" t="s">
        <v>40</v>
      </c>
      <c r="AC1527" t="s">
        <v>41</v>
      </c>
      <c r="AD1527" t="s">
        <v>42</v>
      </c>
    </row>
    <row r="1528" spans="3:30" x14ac:dyDescent="0.25">
      <c r="C1528" s="32" t="s">
        <v>808</v>
      </c>
      <c r="D1528" s="32" t="s">
        <v>105</v>
      </c>
      <c r="E1528" s="32" t="s">
        <v>2870</v>
      </c>
      <c r="F1528">
        <v>-929.74</v>
      </c>
      <c r="G1528" t="s">
        <v>2871</v>
      </c>
      <c r="H1528" t="s">
        <v>2872</v>
      </c>
      <c r="I1528" t="s">
        <v>2874</v>
      </c>
      <c r="K1528" t="s">
        <v>216</v>
      </c>
      <c r="L1528" t="s">
        <v>2719</v>
      </c>
      <c r="M1528" t="s">
        <v>36</v>
      </c>
      <c r="N1528" s="8">
        <v>45748</v>
      </c>
      <c r="O1528" s="8">
        <v>45807</v>
      </c>
      <c r="P1528" s="8">
        <v>45800</v>
      </c>
      <c r="Q1528" t="s">
        <v>64</v>
      </c>
      <c r="R1528" t="s">
        <v>2875</v>
      </c>
      <c r="S1528" t="s">
        <v>2876</v>
      </c>
      <c r="T1528" t="s">
        <v>2877</v>
      </c>
      <c r="U1528" t="s">
        <v>260</v>
      </c>
      <c r="Y1528" t="s">
        <v>489</v>
      </c>
      <c r="Z1528" t="s">
        <v>489</v>
      </c>
      <c r="AA1528" t="s">
        <v>40</v>
      </c>
      <c r="AC1528" t="s">
        <v>64</v>
      </c>
      <c r="AD1528" t="s">
        <v>42</v>
      </c>
    </row>
    <row r="1529" spans="3:30" x14ac:dyDescent="0.25">
      <c r="C1529" s="32" t="s">
        <v>808</v>
      </c>
      <c r="D1529" s="32" t="s">
        <v>105</v>
      </c>
      <c r="E1529" s="32" t="s">
        <v>2870</v>
      </c>
      <c r="F1529">
        <v>-248.28</v>
      </c>
      <c r="G1529" t="s">
        <v>2871</v>
      </c>
      <c r="H1529" t="s">
        <v>2872</v>
      </c>
      <c r="I1529" t="s">
        <v>2878</v>
      </c>
      <c r="K1529" t="s">
        <v>216</v>
      </c>
      <c r="L1529" t="s">
        <v>2719</v>
      </c>
      <c r="M1529" t="s">
        <v>36</v>
      </c>
      <c r="N1529" s="8">
        <v>45748</v>
      </c>
      <c r="O1529" s="8">
        <v>45807</v>
      </c>
      <c r="P1529" s="8">
        <v>45800</v>
      </c>
      <c r="Q1529" t="s">
        <v>64</v>
      </c>
      <c r="R1529" t="s">
        <v>2875</v>
      </c>
      <c r="S1529" t="s">
        <v>2879</v>
      </c>
      <c r="T1529" t="s">
        <v>2880</v>
      </c>
      <c r="U1529" t="s">
        <v>260</v>
      </c>
      <c r="Y1529" t="s">
        <v>489</v>
      </c>
      <c r="Z1529" t="s">
        <v>489</v>
      </c>
      <c r="AA1529" t="s">
        <v>40</v>
      </c>
      <c r="AC1529" t="s">
        <v>64</v>
      </c>
      <c r="AD1529" t="s">
        <v>42</v>
      </c>
    </row>
    <row r="1530" spans="3:30" x14ac:dyDescent="0.25">
      <c r="C1530" s="32" t="s">
        <v>808</v>
      </c>
      <c r="D1530" s="32" t="s">
        <v>29</v>
      </c>
      <c r="E1530" s="32" t="s">
        <v>2789</v>
      </c>
      <c r="F1530">
        <v>1416</v>
      </c>
      <c r="G1530" t="s">
        <v>2881</v>
      </c>
      <c r="H1530" t="s">
        <v>2882</v>
      </c>
      <c r="I1530" t="s">
        <v>2883</v>
      </c>
      <c r="K1530" t="s">
        <v>216</v>
      </c>
      <c r="L1530" t="s">
        <v>2719</v>
      </c>
      <c r="M1530" t="s">
        <v>36</v>
      </c>
      <c r="N1530" s="8">
        <v>45709</v>
      </c>
      <c r="O1530" s="8">
        <v>45807</v>
      </c>
      <c r="P1530" s="8">
        <v>45800</v>
      </c>
      <c r="Q1530" t="s">
        <v>37</v>
      </c>
      <c r="R1530" t="s">
        <v>1335</v>
      </c>
      <c r="S1530" t="s">
        <v>2884</v>
      </c>
      <c r="T1530" t="s">
        <v>2885</v>
      </c>
      <c r="U1530" t="s">
        <v>1297</v>
      </c>
      <c r="X1530" t="s">
        <v>651</v>
      </c>
      <c r="Y1530" t="s">
        <v>489</v>
      </c>
      <c r="Z1530" t="s">
        <v>489</v>
      </c>
      <c r="AA1530" t="s">
        <v>40</v>
      </c>
      <c r="AC1530" t="s">
        <v>41</v>
      </c>
      <c r="AD1530" t="s">
        <v>42</v>
      </c>
    </row>
    <row r="1531" spans="3:30" x14ac:dyDescent="0.25">
      <c r="C1531" s="32" t="s">
        <v>808</v>
      </c>
      <c r="D1531" s="32" t="s">
        <v>29</v>
      </c>
      <c r="E1531" s="32" t="s">
        <v>2789</v>
      </c>
      <c r="F1531">
        <v>612</v>
      </c>
      <c r="G1531" t="s">
        <v>2881</v>
      </c>
      <c r="H1531" t="s">
        <v>2882</v>
      </c>
      <c r="I1531" t="s">
        <v>2886</v>
      </c>
      <c r="K1531" t="s">
        <v>216</v>
      </c>
      <c r="L1531" t="s">
        <v>2719</v>
      </c>
      <c r="M1531" t="s">
        <v>36</v>
      </c>
      <c r="N1531" s="8">
        <v>45709</v>
      </c>
      <c r="O1531" s="8">
        <v>45807</v>
      </c>
      <c r="P1531" s="8">
        <v>45800</v>
      </c>
      <c r="Q1531" t="s">
        <v>47</v>
      </c>
      <c r="R1531" t="s">
        <v>953</v>
      </c>
      <c r="W1531" t="s">
        <v>39</v>
      </c>
      <c r="Y1531" t="s">
        <v>489</v>
      </c>
      <c r="Z1531" t="s">
        <v>489</v>
      </c>
      <c r="AA1531" t="s">
        <v>40</v>
      </c>
      <c r="AC1531" t="s">
        <v>41</v>
      </c>
      <c r="AD1531" t="s">
        <v>42</v>
      </c>
    </row>
    <row r="1532" spans="3:30" x14ac:dyDescent="0.25">
      <c r="C1532" s="32" t="s">
        <v>808</v>
      </c>
      <c r="D1532" s="32" t="s">
        <v>29</v>
      </c>
      <c r="E1532" s="32" t="s">
        <v>2789</v>
      </c>
      <c r="F1532">
        <v>612</v>
      </c>
      <c r="G1532" t="s">
        <v>2881</v>
      </c>
      <c r="H1532" t="s">
        <v>2882</v>
      </c>
      <c r="I1532" t="s">
        <v>2887</v>
      </c>
      <c r="K1532" t="s">
        <v>216</v>
      </c>
      <c r="L1532" t="s">
        <v>2719</v>
      </c>
      <c r="M1532" t="s">
        <v>36</v>
      </c>
      <c r="N1532" s="8">
        <v>45709</v>
      </c>
      <c r="O1532" s="8">
        <v>45807</v>
      </c>
      <c r="P1532" s="8">
        <v>45800</v>
      </c>
      <c r="Q1532" t="s">
        <v>37</v>
      </c>
      <c r="Y1532" t="s">
        <v>489</v>
      </c>
      <c r="Z1532" t="s">
        <v>489</v>
      </c>
      <c r="AA1532" t="s">
        <v>40</v>
      </c>
      <c r="AC1532" t="s">
        <v>41</v>
      </c>
      <c r="AD1532" t="s">
        <v>42</v>
      </c>
    </row>
    <row r="1533" spans="3:30" x14ac:dyDescent="0.25">
      <c r="C1533" s="32" t="s">
        <v>198</v>
      </c>
      <c r="D1533" s="32" t="s">
        <v>44</v>
      </c>
      <c r="F1533">
        <v>1247.96</v>
      </c>
      <c r="G1533" t="s">
        <v>2888</v>
      </c>
      <c r="H1533" t="s">
        <v>2889</v>
      </c>
      <c r="I1533" t="s">
        <v>2890</v>
      </c>
      <c r="K1533" t="s">
        <v>710</v>
      </c>
      <c r="L1533" t="s">
        <v>2719</v>
      </c>
      <c r="M1533" t="s">
        <v>36</v>
      </c>
      <c r="N1533" s="8">
        <v>45796</v>
      </c>
      <c r="O1533" s="8">
        <v>45884</v>
      </c>
      <c r="P1533" s="8">
        <v>45884</v>
      </c>
      <c r="Q1533" t="s">
        <v>47</v>
      </c>
      <c r="R1533" t="s">
        <v>871</v>
      </c>
      <c r="W1533" t="s">
        <v>550</v>
      </c>
      <c r="Y1533" t="s">
        <v>550</v>
      </c>
      <c r="Z1533" t="s">
        <v>550</v>
      </c>
      <c r="AC1533" t="s">
        <v>41</v>
      </c>
      <c r="AD1533" t="s">
        <v>42</v>
      </c>
    </row>
    <row r="1534" spans="3:30" x14ac:dyDescent="0.25">
      <c r="C1534" s="32" t="s">
        <v>198</v>
      </c>
      <c r="D1534" s="32" t="s">
        <v>44</v>
      </c>
      <c r="F1534">
        <v>1282.04</v>
      </c>
      <c r="G1534" t="s">
        <v>2888</v>
      </c>
      <c r="H1534" t="s">
        <v>2889</v>
      </c>
      <c r="I1534" t="s">
        <v>2891</v>
      </c>
      <c r="K1534" t="s">
        <v>710</v>
      </c>
      <c r="L1534" t="s">
        <v>2719</v>
      </c>
      <c r="M1534" t="s">
        <v>36</v>
      </c>
      <c r="N1534" s="8">
        <v>45796</v>
      </c>
      <c r="O1534" s="8">
        <v>45856</v>
      </c>
      <c r="P1534" s="8">
        <v>45856</v>
      </c>
      <c r="Q1534" t="s">
        <v>47</v>
      </c>
      <c r="R1534" t="s">
        <v>871</v>
      </c>
      <c r="W1534" t="s">
        <v>476</v>
      </c>
      <c r="Y1534" t="s">
        <v>476</v>
      </c>
      <c r="Z1534" t="s">
        <v>476</v>
      </c>
      <c r="AC1534" t="s">
        <v>41</v>
      </c>
      <c r="AD1534" t="s">
        <v>42</v>
      </c>
    </row>
    <row r="1535" spans="3:30" x14ac:dyDescent="0.25">
      <c r="C1535" s="32" t="s">
        <v>198</v>
      </c>
      <c r="D1535" s="32" t="s">
        <v>105</v>
      </c>
      <c r="F1535">
        <v>600</v>
      </c>
      <c r="G1535" t="s">
        <v>2888</v>
      </c>
      <c r="H1535" t="s">
        <v>2889</v>
      </c>
      <c r="I1535" t="s">
        <v>2892</v>
      </c>
      <c r="K1535" t="s">
        <v>710</v>
      </c>
      <c r="L1535" t="s">
        <v>2719</v>
      </c>
      <c r="M1535" t="s">
        <v>36</v>
      </c>
      <c r="N1535" s="8">
        <v>45796</v>
      </c>
      <c r="O1535" s="8">
        <v>45884</v>
      </c>
      <c r="P1535" s="8">
        <v>45884</v>
      </c>
      <c r="Q1535" t="s">
        <v>127</v>
      </c>
      <c r="R1535" t="s">
        <v>871</v>
      </c>
      <c r="W1535" t="s">
        <v>504</v>
      </c>
      <c r="Y1535" t="s">
        <v>550</v>
      </c>
      <c r="Z1535" t="s">
        <v>550</v>
      </c>
      <c r="AC1535" t="s">
        <v>41</v>
      </c>
      <c r="AD1535" t="s">
        <v>42</v>
      </c>
    </row>
    <row r="1536" spans="3:30" x14ac:dyDescent="0.25">
      <c r="C1536" s="32" t="s">
        <v>198</v>
      </c>
      <c r="D1536" s="32" t="s">
        <v>105</v>
      </c>
      <c r="F1536">
        <v>600</v>
      </c>
      <c r="G1536" t="s">
        <v>2888</v>
      </c>
      <c r="H1536" t="s">
        <v>2889</v>
      </c>
      <c r="I1536" t="s">
        <v>2893</v>
      </c>
      <c r="K1536" t="s">
        <v>710</v>
      </c>
      <c r="L1536" t="s">
        <v>2719</v>
      </c>
      <c r="M1536" t="s">
        <v>36</v>
      </c>
      <c r="N1536" s="8">
        <v>45796</v>
      </c>
      <c r="O1536" s="8">
        <v>45856</v>
      </c>
      <c r="P1536" s="8">
        <v>45856</v>
      </c>
      <c r="Q1536" t="s">
        <v>37</v>
      </c>
      <c r="R1536" t="s">
        <v>871</v>
      </c>
      <c r="S1536" t="s">
        <v>2894</v>
      </c>
      <c r="U1536" t="s">
        <v>87</v>
      </c>
      <c r="W1536" t="s">
        <v>255</v>
      </c>
      <c r="Y1536" t="s">
        <v>476</v>
      </c>
      <c r="Z1536" t="s">
        <v>476</v>
      </c>
      <c r="AC1536" t="s">
        <v>41</v>
      </c>
      <c r="AD1536" t="s">
        <v>42</v>
      </c>
    </row>
    <row r="1537" spans="3:30" x14ac:dyDescent="0.25">
      <c r="C1537" s="32" t="s">
        <v>198</v>
      </c>
      <c r="D1537" s="32" t="s">
        <v>105</v>
      </c>
      <c r="F1537">
        <v>600</v>
      </c>
      <c r="G1537" t="s">
        <v>2888</v>
      </c>
      <c r="H1537" t="s">
        <v>2889</v>
      </c>
      <c r="I1537" t="s">
        <v>2895</v>
      </c>
      <c r="K1537" t="s">
        <v>710</v>
      </c>
      <c r="L1537" t="s">
        <v>2719</v>
      </c>
      <c r="M1537" t="s">
        <v>36</v>
      </c>
      <c r="N1537" s="8">
        <v>45796</v>
      </c>
      <c r="O1537" s="8">
        <v>45884</v>
      </c>
      <c r="P1537" s="8">
        <v>45884</v>
      </c>
      <c r="Q1537" t="s">
        <v>47</v>
      </c>
      <c r="R1537" t="s">
        <v>871</v>
      </c>
      <c r="W1537" t="s">
        <v>504</v>
      </c>
      <c r="Y1537" t="s">
        <v>550</v>
      </c>
      <c r="Z1537" t="s">
        <v>550</v>
      </c>
      <c r="AC1537" t="s">
        <v>41</v>
      </c>
      <c r="AD1537" t="s">
        <v>42</v>
      </c>
    </row>
    <row r="1538" spans="3:30" x14ac:dyDescent="0.25">
      <c r="C1538" s="32" t="s">
        <v>198</v>
      </c>
      <c r="D1538" s="32" t="s">
        <v>105</v>
      </c>
      <c r="F1538">
        <v>600</v>
      </c>
      <c r="G1538" t="s">
        <v>2888</v>
      </c>
      <c r="H1538" t="s">
        <v>2889</v>
      </c>
      <c r="I1538" t="s">
        <v>2896</v>
      </c>
      <c r="K1538" t="s">
        <v>710</v>
      </c>
      <c r="L1538" t="s">
        <v>2719</v>
      </c>
      <c r="M1538" t="s">
        <v>36</v>
      </c>
      <c r="N1538" s="8">
        <v>45796</v>
      </c>
      <c r="O1538" s="8">
        <v>45856</v>
      </c>
      <c r="P1538" s="8">
        <v>45856</v>
      </c>
      <c r="Q1538" t="s">
        <v>47</v>
      </c>
      <c r="R1538" t="s">
        <v>871</v>
      </c>
      <c r="U1538" t="s">
        <v>87</v>
      </c>
      <c r="W1538" t="s">
        <v>255</v>
      </c>
      <c r="Y1538" t="s">
        <v>476</v>
      </c>
      <c r="Z1538" t="s">
        <v>476</v>
      </c>
      <c r="AC1538" t="s">
        <v>41</v>
      </c>
      <c r="AD1538" t="s">
        <v>42</v>
      </c>
    </row>
    <row r="1539" spans="3:30" x14ac:dyDescent="0.25">
      <c r="C1539" s="32" t="s">
        <v>43</v>
      </c>
      <c r="D1539" s="32" t="s">
        <v>749</v>
      </c>
      <c r="E1539" s="32" t="s">
        <v>2897</v>
      </c>
      <c r="F1539">
        <v>3870.05</v>
      </c>
      <c r="G1539" t="s">
        <v>2898</v>
      </c>
      <c r="H1539" t="s">
        <v>2899</v>
      </c>
      <c r="I1539" t="s">
        <v>2900</v>
      </c>
      <c r="K1539" t="s">
        <v>216</v>
      </c>
      <c r="L1539" t="s">
        <v>2719</v>
      </c>
      <c r="M1539" t="s">
        <v>36</v>
      </c>
      <c r="N1539" s="8">
        <v>45707</v>
      </c>
      <c r="O1539" s="8">
        <v>45807</v>
      </c>
      <c r="P1539" s="8">
        <v>45807</v>
      </c>
      <c r="Q1539" t="s">
        <v>47</v>
      </c>
      <c r="R1539" t="s">
        <v>887</v>
      </c>
      <c r="U1539" t="s">
        <v>39</v>
      </c>
      <c r="W1539" t="s">
        <v>56</v>
      </c>
      <c r="X1539" t="s">
        <v>887</v>
      </c>
      <c r="Y1539" t="s">
        <v>40</v>
      </c>
      <c r="Z1539" t="s">
        <v>40</v>
      </c>
      <c r="AC1539" t="s">
        <v>41</v>
      </c>
      <c r="AD1539" t="s">
        <v>42</v>
      </c>
    </row>
    <row r="1540" spans="3:30" x14ac:dyDescent="0.25">
      <c r="C1540" s="32" t="s">
        <v>104</v>
      </c>
      <c r="D1540" s="32" t="s">
        <v>105</v>
      </c>
      <c r="F1540">
        <v>775</v>
      </c>
      <c r="G1540" t="s">
        <v>2901</v>
      </c>
      <c r="H1540" t="s">
        <v>2902</v>
      </c>
      <c r="I1540" t="s">
        <v>2903</v>
      </c>
      <c r="K1540" t="s">
        <v>76</v>
      </c>
      <c r="L1540" t="s">
        <v>2719</v>
      </c>
      <c r="M1540" t="s">
        <v>36</v>
      </c>
      <c r="N1540" s="8">
        <v>45702</v>
      </c>
      <c r="O1540" s="8">
        <v>45828</v>
      </c>
      <c r="P1540" s="8">
        <v>45828</v>
      </c>
      <c r="Q1540" t="s">
        <v>37</v>
      </c>
      <c r="X1540" t="s">
        <v>719</v>
      </c>
      <c r="Y1540" t="s">
        <v>57</v>
      </c>
      <c r="Z1540" t="s">
        <v>57</v>
      </c>
      <c r="AC1540" t="s">
        <v>41</v>
      </c>
      <c r="AD1540" t="s">
        <v>42</v>
      </c>
    </row>
    <row r="1541" spans="3:30" x14ac:dyDescent="0.25">
      <c r="C1541" s="32" t="s">
        <v>104</v>
      </c>
      <c r="D1541" s="32" t="s">
        <v>105</v>
      </c>
      <c r="F1541">
        <v>1000</v>
      </c>
      <c r="G1541" t="s">
        <v>2901</v>
      </c>
      <c r="H1541" t="s">
        <v>2902</v>
      </c>
      <c r="I1541" t="s">
        <v>2904</v>
      </c>
      <c r="K1541" t="s">
        <v>76</v>
      </c>
      <c r="L1541" t="s">
        <v>2719</v>
      </c>
      <c r="M1541" t="s">
        <v>36</v>
      </c>
      <c r="N1541" s="8">
        <v>45702</v>
      </c>
      <c r="O1541" s="8">
        <v>45835</v>
      </c>
      <c r="P1541" s="8">
        <v>45835</v>
      </c>
      <c r="Q1541" t="s">
        <v>127</v>
      </c>
      <c r="U1541" t="s">
        <v>277</v>
      </c>
      <c r="W1541" t="s">
        <v>40</v>
      </c>
      <c r="Y1541" t="s">
        <v>111</v>
      </c>
      <c r="Z1541" t="s">
        <v>111</v>
      </c>
      <c r="AC1541" t="s">
        <v>41</v>
      </c>
      <c r="AD1541" t="s">
        <v>42</v>
      </c>
    </row>
    <row r="1542" spans="3:30" x14ac:dyDescent="0.25">
      <c r="C1542" s="32" t="s">
        <v>104</v>
      </c>
      <c r="D1542" s="32" t="s">
        <v>105</v>
      </c>
      <c r="F1542">
        <v>100</v>
      </c>
      <c r="G1542" t="s">
        <v>2901</v>
      </c>
      <c r="H1542" t="s">
        <v>2902</v>
      </c>
      <c r="I1542" t="s">
        <v>2905</v>
      </c>
      <c r="K1542" t="s">
        <v>76</v>
      </c>
      <c r="L1542" t="s">
        <v>2719</v>
      </c>
      <c r="M1542" t="s">
        <v>36</v>
      </c>
      <c r="N1542" s="8">
        <v>45702</v>
      </c>
      <c r="O1542" s="8">
        <v>45828</v>
      </c>
      <c r="P1542" s="8">
        <v>45828</v>
      </c>
      <c r="Q1542" t="s">
        <v>47</v>
      </c>
      <c r="Y1542" t="s">
        <v>57</v>
      </c>
      <c r="Z1542" t="s">
        <v>57</v>
      </c>
      <c r="AC1542" t="s">
        <v>41</v>
      </c>
      <c r="AD1542" t="s">
        <v>42</v>
      </c>
    </row>
    <row r="1543" spans="3:30" x14ac:dyDescent="0.25">
      <c r="C1543" s="32" t="s">
        <v>104</v>
      </c>
      <c r="D1543" s="32" t="s">
        <v>105</v>
      </c>
      <c r="F1543">
        <v>100</v>
      </c>
      <c r="G1543" t="s">
        <v>2901</v>
      </c>
      <c r="H1543" t="s">
        <v>2902</v>
      </c>
      <c r="I1543" t="s">
        <v>2906</v>
      </c>
      <c r="K1543" t="s">
        <v>76</v>
      </c>
      <c r="L1543" t="s">
        <v>2719</v>
      </c>
      <c r="M1543" t="s">
        <v>36</v>
      </c>
      <c r="N1543" s="8">
        <v>45702</v>
      </c>
      <c r="O1543" s="8">
        <v>45828</v>
      </c>
      <c r="P1543" s="8">
        <v>45828</v>
      </c>
      <c r="Q1543" t="s">
        <v>37</v>
      </c>
      <c r="Y1543" t="s">
        <v>57</v>
      </c>
      <c r="Z1543" t="s">
        <v>57</v>
      </c>
      <c r="AC1543" t="s">
        <v>41</v>
      </c>
      <c r="AD1543" t="s">
        <v>42</v>
      </c>
    </row>
    <row r="1544" spans="3:30" x14ac:dyDescent="0.25">
      <c r="C1544" s="32" t="s">
        <v>198</v>
      </c>
      <c r="D1544" s="32" t="s">
        <v>105</v>
      </c>
      <c r="E1544" s="32" t="s">
        <v>2907</v>
      </c>
      <c r="G1544" t="s">
        <v>2908</v>
      </c>
      <c r="H1544" t="s">
        <v>2909</v>
      </c>
      <c r="I1544" t="s">
        <v>2910</v>
      </c>
      <c r="J1544" t="s">
        <v>2911</v>
      </c>
      <c r="K1544" t="s">
        <v>1933</v>
      </c>
      <c r="L1544" t="s">
        <v>2719</v>
      </c>
      <c r="M1544" t="s">
        <v>276</v>
      </c>
      <c r="N1544" s="8">
        <v>45791</v>
      </c>
      <c r="O1544" s="8">
        <v>45884</v>
      </c>
      <c r="P1544" s="8"/>
      <c r="Q1544" t="s">
        <v>47</v>
      </c>
      <c r="W1544" t="s">
        <v>2912</v>
      </c>
      <c r="Z1544" t="s">
        <v>550</v>
      </c>
      <c r="AA1544" t="s">
        <v>550</v>
      </c>
      <c r="AC1544" t="s">
        <v>41</v>
      </c>
      <c r="AD1544" t="s">
        <v>231</v>
      </c>
    </row>
    <row r="1545" spans="3:30" x14ac:dyDescent="0.25">
      <c r="C1545" s="32" t="s">
        <v>198</v>
      </c>
      <c r="D1545" s="32" t="s">
        <v>105</v>
      </c>
      <c r="E1545" s="32" t="s">
        <v>2907</v>
      </c>
      <c r="G1545" t="s">
        <v>2908</v>
      </c>
      <c r="H1545" t="s">
        <v>2909</v>
      </c>
      <c r="I1545" t="s">
        <v>2913</v>
      </c>
      <c r="J1545" t="s">
        <v>2914</v>
      </c>
      <c r="K1545" t="s">
        <v>1933</v>
      </c>
      <c r="L1545" t="s">
        <v>2719</v>
      </c>
      <c r="M1545" t="s">
        <v>276</v>
      </c>
      <c r="N1545" s="8">
        <v>45791</v>
      </c>
      <c r="O1545" s="8">
        <v>45884</v>
      </c>
      <c r="P1545" s="8"/>
      <c r="Q1545" t="s">
        <v>127</v>
      </c>
      <c r="W1545" t="s">
        <v>2912</v>
      </c>
      <c r="Z1545" t="s">
        <v>550</v>
      </c>
      <c r="AA1545" t="s">
        <v>550</v>
      </c>
      <c r="AC1545" t="s">
        <v>41</v>
      </c>
      <c r="AD1545" t="s">
        <v>231</v>
      </c>
    </row>
    <row r="1546" spans="3:30" x14ac:dyDescent="0.25">
      <c r="C1546" s="32" t="s">
        <v>808</v>
      </c>
      <c r="D1546" s="32" t="s">
        <v>543</v>
      </c>
      <c r="E1546" s="32" t="s">
        <v>2799</v>
      </c>
      <c r="F1546">
        <v>1592.7</v>
      </c>
      <c r="G1546" t="s">
        <v>2915</v>
      </c>
      <c r="H1546" t="s">
        <v>2916</v>
      </c>
      <c r="I1546" t="s">
        <v>2917</v>
      </c>
      <c r="K1546" t="s">
        <v>216</v>
      </c>
      <c r="L1546" t="s">
        <v>2719</v>
      </c>
      <c r="M1546" t="s">
        <v>36</v>
      </c>
      <c r="N1546" s="8">
        <v>45750</v>
      </c>
      <c r="O1546" s="8">
        <v>45807</v>
      </c>
      <c r="P1546" s="8">
        <v>45807</v>
      </c>
      <c r="Q1546" t="s">
        <v>47</v>
      </c>
      <c r="R1546" t="s">
        <v>2200</v>
      </c>
      <c r="Y1546" t="s">
        <v>40</v>
      </c>
      <c r="Z1546" t="s">
        <v>40</v>
      </c>
      <c r="AC1546" t="s">
        <v>41</v>
      </c>
      <c r="AD1546" t="s">
        <v>42</v>
      </c>
    </row>
    <row r="1547" spans="3:30" x14ac:dyDescent="0.25">
      <c r="C1547" s="32" t="s">
        <v>808</v>
      </c>
      <c r="D1547" s="32" t="s">
        <v>543</v>
      </c>
      <c r="E1547" s="32" t="s">
        <v>2799</v>
      </c>
      <c r="F1547">
        <v>1592.71</v>
      </c>
      <c r="G1547" t="s">
        <v>2915</v>
      </c>
      <c r="H1547" t="s">
        <v>2916</v>
      </c>
      <c r="I1547" t="s">
        <v>2918</v>
      </c>
      <c r="K1547" t="s">
        <v>216</v>
      </c>
      <c r="L1547" t="s">
        <v>2719</v>
      </c>
      <c r="M1547" t="s">
        <v>36</v>
      </c>
      <c r="N1547" s="8">
        <v>45750</v>
      </c>
      <c r="O1547" s="8">
        <v>45807</v>
      </c>
      <c r="P1547" s="8">
        <v>45807</v>
      </c>
      <c r="Q1547" t="s">
        <v>47</v>
      </c>
      <c r="R1547" t="s">
        <v>311</v>
      </c>
      <c r="W1547" t="s">
        <v>40</v>
      </c>
      <c r="Y1547" t="s">
        <v>40</v>
      </c>
      <c r="Z1547" t="s">
        <v>40</v>
      </c>
      <c r="AC1547" t="s">
        <v>41</v>
      </c>
      <c r="AD1547" t="s">
        <v>42</v>
      </c>
    </row>
    <row r="1548" spans="3:30" x14ac:dyDescent="0.25">
      <c r="C1548" s="32" t="s">
        <v>808</v>
      </c>
      <c r="D1548" s="32" t="s">
        <v>543</v>
      </c>
      <c r="E1548" s="32" t="s">
        <v>2799</v>
      </c>
      <c r="F1548">
        <v>1400</v>
      </c>
      <c r="G1548" t="s">
        <v>2915</v>
      </c>
      <c r="H1548" t="s">
        <v>2916</v>
      </c>
      <c r="I1548" t="s">
        <v>2919</v>
      </c>
      <c r="K1548" t="s">
        <v>216</v>
      </c>
      <c r="L1548" t="s">
        <v>2719</v>
      </c>
      <c r="M1548" t="s">
        <v>36</v>
      </c>
      <c r="N1548" s="8">
        <v>45750</v>
      </c>
      <c r="O1548" s="8">
        <v>45807</v>
      </c>
      <c r="P1548" s="8">
        <v>45807</v>
      </c>
      <c r="Q1548" t="s">
        <v>37</v>
      </c>
      <c r="R1548" t="s">
        <v>1297</v>
      </c>
      <c r="W1548" t="s">
        <v>40</v>
      </c>
      <c r="Y1548" t="s">
        <v>40</v>
      </c>
      <c r="Z1548" t="s">
        <v>40</v>
      </c>
      <c r="AC1548" t="s">
        <v>41</v>
      </c>
      <c r="AD1548" t="s">
        <v>42</v>
      </c>
    </row>
    <row r="1549" spans="3:30" x14ac:dyDescent="0.25">
      <c r="C1549" s="32" t="s">
        <v>808</v>
      </c>
      <c r="D1549" s="32" t="s">
        <v>543</v>
      </c>
      <c r="E1549" s="32" t="s">
        <v>2799</v>
      </c>
      <c r="F1549">
        <v>1400</v>
      </c>
      <c r="G1549" t="s">
        <v>2915</v>
      </c>
      <c r="H1549" t="s">
        <v>2916</v>
      </c>
      <c r="I1549" t="s">
        <v>2920</v>
      </c>
      <c r="K1549" t="s">
        <v>216</v>
      </c>
      <c r="L1549" t="s">
        <v>2719</v>
      </c>
      <c r="M1549" t="s">
        <v>36</v>
      </c>
      <c r="N1549" s="8">
        <v>45750</v>
      </c>
      <c r="O1549" s="8">
        <v>45807</v>
      </c>
      <c r="P1549" s="8">
        <v>45807</v>
      </c>
      <c r="Q1549" t="s">
        <v>37</v>
      </c>
      <c r="R1549" t="s">
        <v>1297</v>
      </c>
      <c r="W1549" t="s">
        <v>40</v>
      </c>
      <c r="Y1549" t="s">
        <v>40</v>
      </c>
      <c r="Z1549" t="s">
        <v>40</v>
      </c>
      <c r="AC1549" t="s">
        <v>41</v>
      </c>
      <c r="AD1549" t="s">
        <v>42</v>
      </c>
    </row>
    <row r="1550" spans="3:30" x14ac:dyDescent="0.25">
      <c r="C1550" s="32" t="s">
        <v>28</v>
      </c>
      <c r="D1550" s="32" t="s">
        <v>79</v>
      </c>
      <c r="E1550" s="32" t="s">
        <v>2921</v>
      </c>
      <c r="F1550">
        <v>1140</v>
      </c>
      <c r="G1550" t="s">
        <v>2922</v>
      </c>
      <c r="H1550" t="s">
        <v>2923</v>
      </c>
      <c r="I1550" t="s">
        <v>2924</v>
      </c>
      <c r="K1550" t="s">
        <v>737</v>
      </c>
      <c r="L1550" t="s">
        <v>2719</v>
      </c>
      <c r="M1550" t="s">
        <v>36</v>
      </c>
      <c r="N1550" s="8">
        <v>45769</v>
      </c>
      <c r="O1550" s="8"/>
      <c r="P1550" s="8"/>
      <c r="Q1550" t="s">
        <v>47</v>
      </c>
      <c r="R1550" t="s">
        <v>1658</v>
      </c>
      <c r="AC1550" t="s">
        <v>41</v>
      </c>
      <c r="AD1550" t="s">
        <v>42</v>
      </c>
    </row>
    <row r="1551" spans="3:30" x14ac:dyDescent="0.25">
      <c r="C1551" s="32" t="s">
        <v>28</v>
      </c>
      <c r="D1551" s="32" t="s">
        <v>79</v>
      </c>
      <c r="E1551" s="32" t="s">
        <v>2921</v>
      </c>
      <c r="F1551">
        <v>230</v>
      </c>
      <c r="G1551" t="s">
        <v>2922</v>
      </c>
      <c r="H1551" t="s">
        <v>2923</v>
      </c>
      <c r="I1551" t="s">
        <v>2925</v>
      </c>
      <c r="K1551" t="s">
        <v>737</v>
      </c>
      <c r="L1551" t="s">
        <v>2719</v>
      </c>
      <c r="M1551" t="s">
        <v>36</v>
      </c>
      <c r="N1551" s="8">
        <v>45769</v>
      </c>
      <c r="O1551" s="8"/>
      <c r="P1551" s="8"/>
      <c r="Q1551" t="s">
        <v>47</v>
      </c>
      <c r="AC1551" t="s">
        <v>41</v>
      </c>
      <c r="AD1551" t="s">
        <v>42</v>
      </c>
    </row>
    <row r="1552" spans="3:30" x14ac:dyDescent="0.25">
      <c r="C1552" s="32" t="s">
        <v>28</v>
      </c>
      <c r="D1552" s="32" t="s">
        <v>79</v>
      </c>
      <c r="E1552" s="32" t="s">
        <v>2921</v>
      </c>
      <c r="F1552">
        <v>230</v>
      </c>
      <c r="G1552" t="s">
        <v>2922</v>
      </c>
      <c r="H1552" t="s">
        <v>2923</v>
      </c>
      <c r="I1552" t="s">
        <v>2926</v>
      </c>
      <c r="K1552" t="s">
        <v>737</v>
      </c>
      <c r="L1552" t="s">
        <v>2719</v>
      </c>
      <c r="M1552" t="s">
        <v>36</v>
      </c>
      <c r="N1552" s="8">
        <v>45769</v>
      </c>
      <c r="O1552" s="8"/>
      <c r="P1552" s="8"/>
      <c r="Q1552" t="s">
        <v>37</v>
      </c>
      <c r="AC1552" t="s">
        <v>41</v>
      </c>
      <c r="AD1552" t="s">
        <v>42</v>
      </c>
    </row>
    <row r="1553" spans="3:30" x14ac:dyDescent="0.25">
      <c r="C1553" s="32" t="s">
        <v>104</v>
      </c>
      <c r="D1553" s="32" t="s">
        <v>749</v>
      </c>
      <c r="E1553" s="32" t="s">
        <v>2927</v>
      </c>
      <c r="F1553">
        <v>14438.31</v>
      </c>
      <c r="G1553" t="s">
        <v>2928</v>
      </c>
      <c r="H1553" t="s">
        <v>2929</v>
      </c>
      <c r="I1553" t="s">
        <v>2930</v>
      </c>
      <c r="K1553" t="s">
        <v>285</v>
      </c>
      <c r="L1553" t="s">
        <v>2719</v>
      </c>
      <c r="M1553" t="s">
        <v>36</v>
      </c>
      <c r="N1553" s="8">
        <v>45565</v>
      </c>
      <c r="O1553" s="8">
        <v>45835</v>
      </c>
      <c r="P1553" s="8">
        <v>45835</v>
      </c>
      <c r="Q1553" t="s">
        <v>47</v>
      </c>
      <c r="R1553" t="s">
        <v>2931</v>
      </c>
      <c r="W1553" t="s">
        <v>652</v>
      </c>
      <c r="X1553" t="s">
        <v>731</v>
      </c>
      <c r="Y1553" t="s">
        <v>111</v>
      </c>
      <c r="Z1553" t="s">
        <v>111</v>
      </c>
      <c r="AC1553" t="s">
        <v>41</v>
      </c>
      <c r="AD1553" t="s">
        <v>42</v>
      </c>
    </row>
    <row r="1554" spans="3:30" x14ac:dyDescent="0.25">
      <c r="C1554" s="32" t="s">
        <v>104</v>
      </c>
      <c r="D1554" s="32" t="s">
        <v>105</v>
      </c>
      <c r="E1554" s="32" t="s">
        <v>50</v>
      </c>
      <c r="F1554">
        <v>1629</v>
      </c>
      <c r="G1554" t="s">
        <v>2932</v>
      </c>
      <c r="H1554" t="s">
        <v>2933</v>
      </c>
      <c r="I1554" t="s">
        <v>2934</v>
      </c>
      <c r="K1554" t="s">
        <v>204</v>
      </c>
      <c r="L1554" t="s">
        <v>2719</v>
      </c>
      <c r="M1554" t="s">
        <v>36</v>
      </c>
      <c r="N1554" s="8">
        <v>45701</v>
      </c>
      <c r="O1554" s="8">
        <v>45805</v>
      </c>
      <c r="P1554" s="8">
        <v>45805</v>
      </c>
      <c r="Q1554" t="s">
        <v>47</v>
      </c>
      <c r="R1554" t="s">
        <v>205</v>
      </c>
      <c r="U1554" t="s">
        <v>40</v>
      </c>
      <c r="Y1554" t="s">
        <v>241</v>
      </c>
      <c r="Z1554" t="s">
        <v>241</v>
      </c>
      <c r="AC1554" t="s">
        <v>41</v>
      </c>
      <c r="AD1554" t="s">
        <v>42</v>
      </c>
    </row>
    <row r="1555" spans="3:30" x14ac:dyDescent="0.25">
      <c r="C1555" s="32" t="s">
        <v>104</v>
      </c>
      <c r="D1555" s="32" t="s">
        <v>105</v>
      </c>
      <c r="E1555" s="32" t="s">
        <v>50</v>
      </c>
      <c r="F1555">
        <v>979</v>
      </c>
      <c r="G1555" t="s">
        <v>2932</v>
      </c>
      <c r="H1555" t="s">
        <v>2935</v>
      </c>
      <c r="I1555" t="s">
        <v>2936</v>
      </c>
      <c r="K1555" t="s">
        <v>204</v>
      </c>
      <c r="L1555" t="s">
        <v>2719</v>
      </c>
      <c r="M1555" t="s">
        <v>36</v>
      </c>
      <c r="N1555" s="8">
        <v>45771</v>
      </c>
      <c r="O1555" s="8">
        <v>45807</v>
      </c>
      <c r="P1555" s="8">
        <v>45807</v>
      </c>
      <c r="Q1555" t="s">
        <v>127</v>
      </c>
      <c r="R1555" t="s">
        <v>1007</v>
      </c>
      <c r="S1555" t="s">
        <v>2937</v>
      </c>
      <c r="T1555" t="s">
        <v>2938</v>
      </c>
      <c r="U1555" t="s">
        <v>40</v>
      </c>
      <c r="W1555" t="s">
        <v>460</v>
      </c>
      <c r="X1555" t="s">
        <v>39</v>
      </c>
      <c r="Y1555" t="s">
        <v>40</v>
      </c>
      <c r="Z1555" t="s">
        <v>40</v>
      </c>
      <c r="AC1555" t="s">
        <v>41</v>
      </c>
      <c r="AD1555" t="s">
        <v>42</v>
      </c>
    </row>
    <row r="1556" spans="3:30" x14ac:dyDescent="0.25">
      <c r="C1556" s="32" t="s">
        <v>28</v>
      </c>
      <c r="D1556" s="32" t="s">
        <v>79</v>
      </c>
      <c r="E1556" s="32" t="s">
        <v>2939</v>
      </c>
      <c r="F1556">
        <v>979</v>
      </c>
      <c r="G1556" t="s">
        <v>2932</v>
      </c>
      <c r="H1556" t="s">
        <v>2940</v>
      </c>
      <c r="I1556" t="s">
        <v>2941</v>
      </c>
      <c r="K1556" t="s">
        <v>204</v>
      </c>
      <c r="L1556" t="s">
        <v>2719</v>
      </c>
      <c r="M1556" t="s">
        <v>36</v>
      </c>
      <c r="N1556" s="8">
        <v>45281</v>
      </c>
      <c r="O1556" s="8">
        <v>45856</v>
      </c>
      <c r="P1556" s="8">
        <v>45856</v>
      </c>
      <c r="Q1556" t="s">
        <v>47</v>
      </c>
      <c r="T1556" t="s">
        <v>2942</v>
      </c>
      <c r="X1556" t="s">
        <v>399</v>
      </c>
      <c r="Y1556" t="s">
        <v>476</v>
      </c>
      <c r="Z1556" t="s">
        <v>476</v>
      </c>
      <c r="AC1556" t="s">
        <v>41</v>
      </c>
      <c r="AD1556" t="s">
        <v>42</v>
      </c>
    </row>
    <row r="1557" spans="3:30" x14ac:dyDescent="0.25">
      <c r="C1557" s="32" t="s">
        <v>28</v>
      </c>
      <c r="D1557" s="32" t="s">
        <v>79</v>
      </c>
      <c r="E1557" s="32" t="s">
        <v>2939</v>
      </c>
      <c r="F1557">
        <v>979</v>
      </c>
      <c r="G1557" t="s">
        <v>2932</v>
      </c>
      <c r="H1557" t="s">
        <v>2940</v>
      </c>
      <c r="I1557" t="s">
        <v>2943</v>
      </c>
      <c r="K1557" t="s">
        <v>204</v>
      </c>
      <c r="L1557" t="s">
        <v>2719</v>
      </c>
      <c r="M1557" t="s">
        <v>36</v>
      </c>
      <c r="N1557" s="8">
        <v>45281</v>
      </c>
      <c r="O1557" s="8">
        <v>45805</v>
      </c>
      <c r="P1557" s="8">
        <v>45805</v>
      </c>
      <c r="Q1557" t="s">
        <v>47</v>
      </c>
      <c r="U1557" t="s">
        <v>40</v>
      </c>
      <c r="X1557" t="s">
        <v>489</v>
      </c>
      <c r="Y1557" t="s">
        <v>241</v>
      </c>
      <c r="Z1557" t="s">
        <v>241</v>
      </c>
      <c r="AC1557" t="s">
        <v>41</v>
      </c>
      <c r="AD1557" t="s">
        <v>42</v>
      </c>
    </row>
    <row r="1558" spans="3:30" x14ac:dyDescent="0.25">
      <c r="C1558" s="32" t="s">
        <v>28</v>
      </c>
      <c r="D1558" s="32" t="s">
        <v>79</v>
      </c>
      <c r="E1558" s="32" t="s">
        <v>2939</v>
      </c>
      <c r="F1558">
        <v>979</v>
      </c>
      <c r="G1558" t="s">
        <v>2932</v>
      </c>
      <c r="H1558" t="s">
        <v>2940</v>
      </c>
      <c r="I1558" t="s">
        <v>2944</v>
      </c>
      <c r="K1558" t="s">
        <v>204</v>
      </c>
      <c r="L1558" t="s">
        <v>2719</v>
      </c>
      <c r="M1558" t="s">
        <v>36</v>
      </c>
      <c r="N1558" s="8">
        <v>45281</v>
      </c>
      <c r="O1558" s="8">
        <v>45821</v>
      </c>
      <c r="P1558" s="8">
        <v>45821</v>
      </c>
      <c r="Q1558" t="s">
        <v>47</v>
      </c>
      <c r="T1558" t="s">
        <v>2945</v>
      </c>
      <c r="X1558" t="s">
        <v>399</v>
      </c>
      <c r="Y1558" t="s">
        <v>87</v>
      </c>
      <c r="Z1558" t="s">
        <v>87</v>
      </c>
      <c r="AC1558" t="s">
        <v>41</v>
      </c>
      <c r="AD1558" t="s">
        <v>42</v>
      </c>
    </row>
    <row r="1559" spans="3:30" x14ac:dyDescent="0.25">
      <c r="C1559" s="32" t="s">
        <v>795</v>
      </c>
      <c r="D1559" s="32" t="s">
        <v>79</v>
      </c>
      <c r="E1559" s="32" t="s">
        <v>50</v>
      </c>
      <c r="F1559">
        <v>979</v>
      </c>
      <c r="G1559" t="s">
        <v>2932</v>
      </c>
      <c r="H1559" t="s">
        <v>2940</v>
      </c>
      <c r="I1559" t="s">
        <v>2946</v>
      </c>
      <c r="K1559" t="s">
        <v>204</v>
      </c>
      <c r="L1559" t="s">
        <v>2719</v>
      </c>
      <c r="M1559" t="s">
        <v>36</v>
      </c>
      <c r="N1559" s="8">
        <v>45281</v>
      </c>
      <c r="O1559" s="8">
        <v>45821</v>
      </c>
      <c r="P1559" s="8">
        <v>45821</v>
      </c>
      <c r="Q1559" t="s">
        <v>47</v>
      </c>
      <c r="R1559" t="s">
        <v>1141</v>
      </c>
      <c r="U1559" t="s">
        <v>87</v>
      </c>
      <c r="W1559" t="s">
        <v>420</v>
      </c>
      <c r="X1559" t="s">
        <v>217</v>
      </c>
      <c r="Y1559" t="s">
        <v>87</v>
      </c>
      <c r="Z1559" t="s">
        <v>87</v>
      </c>
      <c r="AC1559" t="s">
        <v>41</v>
      </c>
      <c r="AD1559" t="s">
        <v>42</v>
      </c>
    </row>
    <row r="1560" spans="3:30" x14ac:dyDescent="0.25">
      <c r="C1560" s="32" t="s">
        <v>104</v>
      </c>
      <c r="D1560" s="32" t="s">
        <v>79</v>
      </c>
      <c r="E1560" s="32" t="s">
        <v>2947</v>
      </c>
      <c r="F1560">
        <v>979</v>
      </c>
      <c r="G1560" t="s">
        <v>2932</v>
      </c>
      <c r="H1560" t="s">
        <v>2940</v>
      </c>
      <c r="I1560" t="s">
        <v>2948</v>
      </c>
      <c r="K1560" t="s">
        <v>204</v>
      </c>
      <c r="L1560" t="s">
        <v>2719</v>
      </c>
      <c r="M1560" t="s">
        <v>36</v>
      </c>
      <c r="N1560" s="8">
        <v>45281</v>
      </c>
      <c r="O1560" s="8">
        <v>45842</v>
      </c>
      <c r="P1560" s="8">
        <v>45842</v>
      </c>
      <c r="Q1560" t="s">
        <v>47</v>
      </c>
      <c r="U1560" t="s">
        <v>255</v>
      </c>
      <c r="X1560" t="s">
        <v>1421</v>
      </c>
      <c r="Y1560" t="s">
        <v>112</v>
      </c>
      <c r="Z1560" t="s">
        <v>112</v>
      </c>
      <c r="AC1560" t="s">
        <v>41</v>
      </c>
      <c r="AD1560" t="s">
        <v>42</v>
      </c>
    </row>
    <row r="1561" spans="3:30" x14ac:dyDescent="0.25">
      <c r="C1561" s="32" t="s">
        <v>705</v>
      </c>
      <c r="D1561" s="32" t="s">
        <v>49</v>
      </c>
      <c r="E1561" s="32" t="s">
        <v>1144</v>
      </c>
      <c r="F1561">
        <v>979</v>
      </c>
      <c r="G1561" t="s">
        <v>2932</v>
      </c>
      <c r="H1561" t="s">
        <v>2940</v>
      </c>
      <c r="I1561" t="s">
        <v>2949</v>
      </c>
      <c r="K1561" t="s">
        <v>204</v>
      </c>
      <c r="L1561" t="s">
        <v>2719</v>
      </c>
      <c r="M1561" t="s">
        <v>36</v>
      </c>
      <c r="N1561" s="8">
        <v>45281</v>
      </c>
      <c r="O1561" s="8">
        <v>45877</v>
      </c>
      <c r="P1561" s="8">
        <v>45877</v>
      </c>
      <c r="Q1561" t="s">
        <v>47</v>
      </c>
      <c r="R1561" t="s">
        <v>398</v>
      </c>
      <c r="U1561" t="s">
        <v>504</v>
      </c>
      <c r="W1561" t="s">
        <v>2950</v>
      </c>
      <c r="Y1561" t="s">
        <v>504</v>
      </c>
      <c r="Z1561" t="s">
        <v>504</v>
      </c>
      <c r="AC1561" t="s">
        <v>41</v>
      </c>
      <c r="AD1561" t="s">
        <v>42</v>
      </c>
    </row>
    <row r="1562" spans="3:30" x14ac:dyDescent="0.25">
      <c r="C1562" s="32" t="s">
        <v>705</v>
      </c>
      <c r="D1562" s="32" t="s">
        <v>49</v>
      </c>
      <c r="E1562" s="32" t="s">
        <v>1144</v>
      </c>
      <c r="F1562">
        <v>979</v>
      </c>
      <c r="G1562" t="s">
        <v>2932</v>
      </c>
      <c r="H1562" t="s">
        <v>2940</v>
      </c>
      <c r="I1562" t="s">
        <v>2951</v>
      </c>
      <c r="K1562" t="s">
        <v>204</v>
      </c>
      <c r="L1562" t="s">
        <v>2719</v>
      </c>
      <c r="M1562" t="s">
        <v>36</v>
      </c>
      <c r="N1562" s="8">
        <v>45281</v>
      </c>
      <c r="O1562" s="8"/>
      <c r="P1562" s="8"/>
      <c r="Q1562" t="s">
        <v>37</v>
      </c>
      <c r="AC1562" t="s">
        <v>41</v>
      </c>
      <c r="AD1562" t="s">
        <v>42</v>
      </c>
    </row>
    <row r="1563" spans="3:30" x14ac:dyDescent="0.25">
      <c r="C1563" s="32" t="s">
        <v>104</v>
      </c>
      <c r="D1563" s="32" t="s">
        <v>79</v>
      </c>
      <c r="E1563" s="32" t="s">
        <v>50</v>
      </c>
      <c r="F1563">
        <v>979</v>
      </c>
      <c r="G1563" t="s">
        <v>2932</v>
      </c>
      <c r="H1563" t="s">
        <v>2940</v>
      </c>
      <c r="I1563" t="s">
        <v>2952</v>
      </c>
      <c r="K1563" t="s">
        <v>204</v>
      </c>
      <c r="L1563" t="s">
        <v>2719</v>
      </c>
      <c r="M1563" t="s">
        <v>36</v>
      </c>
      <c r="N1563" s="8">
        <v>45281</v>
      </c>
      <c r="O1563" s="8">
        <v>45807</v>
      </c>
      <c r="P1563" s="8">
        <v>45807</v>
      </c>
      <c r="Q1563" t="s">
        <v>47</v>
      </c>
      <c r="R1563" t="s">
        <v>758</v>
      </c>
      <c r="U1563" t="s">
        <v>489</v>
      </c>
      <c r="W1563" t="s">
        <v>460</v>
      </c>
      <c r="X1563" t="s">
        <v>474</v>
      </c>
      <c r="Y1563" t="s">
        <v>40</v>
      </c>
      <c r="Z1563" t="s">
        <v>40</v>
      </c>
      <c r="AC1563" t="s">
        <v>41</v>
      </c>
      <c r="AD1563" t="s">
        <v>42</v>
      </c>
    </row>
    <row r="1564" spans="3:30" x14ac:dyDescent="0.25">
      <c r="C1564" s="32" t="s">
        <v>705</v>
      </c>
      <c r="D1564" s="32" t="s">
        <v>49</v>
      </c>
      <c r="E1564" s="32" t="s">
        <v>1144</v>
      </c>
      <c r="F1564">
        <v>979</v>
      </c>
      <c r="G1564" t="s">
        <v>2932</v>
      </c>
      <c r="H1564" t="s">
        <v>2940</v>
      </c>
      <c r="I1564" t="s">
        <v>2953</v>
      </c>
      <c r="K1564" t="s">
        <v>204</v>
      </c>
      <c r="L1564" t="s">
        <v>2719</v>
      </c>
      <c r="M1564" t="s">
        <v>36</v>
      </c>
      <c r="N1564" s="8">
        <v>45281</v>
      </c>
      <c r="O1564" s="8">
        <v>45807</v>
      </c>
      <c r="P1564" s="8">
        <v>45807</v>
      </c>
      <c r="Q1564" t="s">
        <v>37</v>
      </c>
      <c r="Y1564" t="s">
        <v>40</v>
      </c>
      <c r="Z1564" t="s">
        <v>40</v>
      </c>
      <c r="AC1564" t="s">
        <v>41</v>
      </c>
      <c r="AD1564" t="s">
        <v>42</v>
      </c>
    </row>
    <row r="1565" spans="3:30" x14ac:dyDescent="0.25">
      <c r="C1565" s="32" t="s">
        <v>795</v>
      </c>
      <c r="D1565" s="32" t="s">
        <v>105</v>
      </c>
      <c r="E1565" s="32" t="s">
        <v>2954</v>
      </c>
      <c r="F1565">
        <v>1185</v>
      </c>
      <c r="G1565" t="s">
        <v>2955</v>
      </c>
      <c r="H1565" t="s">
        <v>2956</v>
      </c>
      <c r="I1565" t="s">
        <v>2957</v>
      </c>
      <c r="K1565" t="s">
        <v>737</v>
      </c>
      <c r="L1565" t="s">
        <v>2719</v>
      </c>
      <c r="M1565" t="s">
        <v>36</v>
      </c>
      <c r="N1565" s="8">
        <v>45782</v>
      </c>
      <c r="O1565" s="8">
        <v>45835</v>
      </c>
      <c r="P1565" s="8">
        <v>45835</v>
      </c>
      <c r="Q1565" t="s">
        <v>127</v>
      </c>
      <c r="R1565" t="s">
        <v>1004</v>
      </c>
      <c r="S1565" t="s">
        <v>2958</v>
      </c>
      <c r="U1565" t="s">
        <v>57</v>
      </c>
      <c r="W1565" t="s">
        <v>475</v>
      </c>
      <c r="Y1565" t="s">
        <v>111</v>
      </c>
      <c r="Z1565" t="s">
        <v>111</v>
      </c>
      <c r="AC1565" t="s">
        <v>41</v>
      </c>
      <c r="AD1565" t="s">
        <v>42</v>
      </c>
    </row>
    <row r="1566" spans="3:30" x14ac:dyDescent="0.25">
      <c r="C1566" s="32" t="s">
        <v>43</v>
      </c>
      <c r="D1566" s="32" t="s">
        <v>105</v>
      </c>
      <c r="F1566">
        <v>695</v>
      </c>
      <c r="G1566" t="s">
        <v>2959</v>
      </c>
      <c r="H1566" t="s">
        <v>2960</v>
      </c>
      <c r="I1566" t="s">
        <v>2961</v>
      </c>
      <c r="K1566" t="s">
        <v>216</v>
      </c>
      <c r="L1566" t="s">
        <v>2719</v>
      </c>
      <c r="M1566" t="s">
        <v>36</v>
      </c>
      <c r="N1566" s="8">
        <v>45756</v>
      </c>
      <c r="O1566" s="8">
        <v>45821</v>
      </c>
      <c r="P1566" s="8">
        <v>45821</v>
      </c>
      <c r="Q1566" t="s">
        <v>37</v>
      </c>
      <c r="R1566" t="s">
        <v>311</v>
      </c>
      <c r="S1566" t="s">
        <v>2962</v>
      </c>
      <c r="T1566" t="s">
        <v>2963</v>
      </c>
      <c r="U1566" t="s">
        <v>87</v>
      </c>
      <c r="W1566" t="s">
        <v>87</v>
      </c>
      <c r="Y1566" t="s">
        <v>87</v>
      </c>
      <c r="Z1566" t="s">
        <v>87</v>
      </c>
      <c r="AC1566" t="s">
        <v>41</v>
      </c>
      <c r="AD1566" t="s">
        <v>42</v>
      </c>
    </row>
    <row r="1567" spans="3:30" x14ac:dyDescent="0.25">
      <c r="C1567" s="32" t="s">
        <v>795</v>
      </c>
      <c r="D1567" s="32" t="s">
        <v>105</v>
      </c>
      <c r="F1567">
        <v>150</v>
      </c>
      <c r="G1567" t="s">
        <v>2959</v>
      </c>
      <c r="H1567" t="s">
        <v>2960</v>
      </c>
      <c r="I1567" t="s">
        <v>2964</v>
      </c>
      <c r="K1567" t="s">
        <v>216</v>
      </c>
      <c r="L1567" t="s">
        <v>2719</v>
      </c>
      <c r="M1567" t="s">
        <v>36</v>
      </c>
      <c r="N1567" s="8">
        <v>45756</v>
      </c>
      <c r="O1567" s="8">
        <v>45821</v>
      </c>
      <c r="P1567" s="8">
        <v>45821</v>
      </c>
      <c r="Q1567" t="s">
        <v>47</v>
      </c>
      <c r="R1567" t="s">
        <v>311</v>
      </c>
      <c r="W1567" t="s">
        <v>87</v>
      </c>
      <c r="Y1567" t="s">
        <v>87</v>
      </c>
      <c r="Z1567" t="s">
        <v>87</v>
      </c>
      <c r="AC1567" t="s">
        <v>41</v>
      </c>
      <c r="AD1567" t="s">
        <v>42</v>
      </c>
    </row>
    <row r="1568" spans="3:30" x14ac:dyDescent="0.25">
      <c r="C1568" s="32" t="s">
        <v>795</v>
      </c>
      <c r="D1568" s="32" t="s">
        <v>105</v>
      </c>
      <c r="F1568">
        <v>150</v>
      </c>
      <c r="G1568" t="s">
        <v>2959</v>
      </c>
      <c r="H1568" t="s">
        <v>2960</v>
      </c>
      <c r="I1568" t="s">
        <v>2965</v>
      </c>
      <c r="K1568" t="s">
        <v>216</v>
      </c>
      <c r="L1568" t="s">
        <v>2719</v>
      </c>
      <c r="M1568" t="s">
        <v>36</v>
      </c>
      <c r="N1568" s="8">
        <v>45756</v>
      </c>
      <c r="O1568" s="8">
        <v>45821</v>
      </c>
      <c r="P1568" s="8">
        <v>45821</v>
      </c>
      <c r="Q1568" t="s">
        <v>37</v>
      </c>
      <c r="Y1568" t="s">
        <v>87</v>
      </c>
      <c r="Z1568" t="s">
        <v>87</v>
      </c>
      <c r="AC1568" t="s">
        <v>41</v>
      </c>
      <c r="AD1568" t="s">
        <v>42</v>
      </c>
    </row>
    <row r="1569" spans="3:30" x14ac:dyDescent="0.25">
      <c r="C1569" s="32" t="s">
        <v>104</v>
      </c>
      <c r="D1569" s="32" t="s">
        <v>749</v>
      </c>
      <c r="E1569" s="32" t="s">
        <v>2966</v>
      </c>
      <c r="F1569">
        <v>2440</v>
      </c>
      <c r="G1569" t="s">
        <v>2967</v>
      </c>
      <c r="H1569" t="s">
        <v>2968</v>
      </c>
      <c r="I1569" t="s">
        <v>2969</v>
      </c>
      <c r="K1569" t="s">
        <v>216</v>
      </c>
      <c r="L1569" t="s">
        <v>2719</v>
      </c>
      <c r="M1569" t="s">
        <v>36</v>
      </c>
      <c r="N1569" s="8">
        <v>45747</v>
      </c>
      <c r="O1569" s="8">
        <v>45828</v>
      </c>
      <c r="P1569" s="8">
        <v>45828</v>
      </c>
      <c r="Q1569" t="s">
        <v>47</v>
      </c>
      <c r="R1569" t="s">
        <v>1401</v>
      </c>
      <c r="U1569" t="s">
        <v>39</v>
      </c>
      <c r="W1569" t="s">
        <v>39</v>
      </c>
      <c r="Y1569" t="s">
        <v>57</v>
      </c>
      <c r="Z1569" t="s">
        <v>57</v>
      </c>
      <c r="AC1569" t="s">
        <v>41</v>
      </c>
      <c r="AD1569" t="s">
        <v>42</v>
      </c>
    </row>
    <row r="1570" spans="3:30" x14ac:dyDescent="0.25">
      <c r="C1570" s="32" t="s">
        <v>104</v>
      </c>
      <c r="D1570" s="32" t="s">
        <v>749</v>
      </c>
      <c r="E1570" s="32" t="s">
        <v>2966</v>
      </c>
      <c r="F1570">
        <v>-2416.06</v>
      </c>
      <c r="G1570" t="s">
        <v>2967</v>
      </c>
      <c r="H1570" t="s">
        <v>2968</v>
      </c>
      <c r="I1570" t="s">
        <v>2970</v>
      </c>
      <c r="K1570" t="s">
        <v>216</v>
      </c>
      <c r="L1570" t="s">
        <v>2719</v>
      </c>
      <c r="M1570" t="s">
        <v>36</v>
      </c>
      <c r="N1570" s="8">
        <v>45747</v>
      </c>
      <c r="O1570" s="8">
        <v>45828</v>
      </c>
      <c r="P1570" s="8">
        <v>45828</v>
      </c>
      <c r="Q1570" t="s">
        <v>64</v>
      </c>
      <c r="U1570" t="s">
        <v>39</v>
      </c>
      <c r="Y1570" t="s">
        <v>57</v>
      </c>
      <c r="Z1570" t="s">
        <v>57</v>
      </c>
      <c r="AC1570" t="s">
        <v>64</v>
      </c>
      <c r="AD1570" t="s">
        <v>42</v>
      </c>
    </row>
    <row r="1571" spans="3:30" x14ac:dyDescent="0.25">
      <c r="C1571" s="32" t="s">
        <v>795</v>
      </c>
      <c r="D1571" s="32" t="s">
        <v>105</v>
      </c>
      <c r="F1571">
        <v>995</v>
      </c>
      <c r="G1571" t="s">
        <v>2971</v>
      </c>
      <c r="H1571" t="s">
        <v>2972</v>
      </c>
      <c r="I1571" t="s">
        <v>2973</v>
      </c>
      <c r="K1571" t="s">
        <v>737</v>
      </c>
      <c r="L1571" t="s">
        <v>2719</v>
      </c>
      <c r="M1571" t="s">
        <v>36</v>
      </c>
      <c r="N1571" s="8">
        <v>45790</v>
      </c>
      <c r="O1571" s="8">
        <v>45842</v>
      </c>
      <c r="P1571" s="8">
        <v>45842</v>
      </c>
      <c r="Q1571" t="s">
        <v>37</v>
      </c>
      <c r="R1571" t="s">
        <v>421</v>
      </c>
      <c r="W1571" t="s">
        <v>112</v>
      </c>
      <c r="Y1571" t="s">
        <v>112</v>
      </c>
      <c r="Z1571" t="s">
        <v>112</v>
      </c>
      <c r="AC1571" t="s">
        <v>41</v>
      </c>
      <c r="AD1571" t="s">
        <v>42</v>
      </c>
    </row>
    <row r="1572" spans="3:30" x14ac:dyDescent="0.25">
      <c r="C1572" s="32" t="s">
        <v>795</v>
      </c>
      <c r="D1572" s="32" t="s">
        <v>105</v>
      </c>
      <c r="F1572">
        <v>150</v>
      </c>
      <c r="G1572" t="s">
        <v>2971</v>
      </c>
      <c r="H1572" t="s">
        <v>2972</v>
      </c>
      <c r="I1572" t="s">
        <v>2974</v>
      </c>
      <c r="K1572" t="s">
        <v>737</v>
      </c>
      <c r="L1572" t="s">
        <v>2719</v>
      </c>
      <c r="M1572" t="s">
        <v>36</v>
      </c>
      <c r="N1572" s="8">
        <v>45790</v>
      </c>
      <c r="O1572" s="8">
        <v>45842</v>
      </c>
      <c r="P1572" s="8">
        <v>45842</v>
      </c>
      <c r="Q1572" t="s">
        <v>47</v>
      </c>
      <c r="R1572" t="s">
        <v>421</v>
      </c>
      <c r="W1572" t="s">
        <v>112</v>
      </c>
      <c r="Y1572" t="s">
        <v>112</v>
      </c>
      <c r="Z1572" t="s">
        <v>112</v>
      </c>
      <c r="AC1572" t="s">
        <v>41</v>
      </c>
      <c r="AD1572" t="s">
        <v>42</v>
      </c>
    </row>
    <row r="1573" spans="3:30" x14ac:dyDescent="0.25">
      <c r="C1573" s="32" t="s">
        <v>795</v>
      </c>
      <c r="D1573" s="32" t="s">
        <v>105</v>
      </c>
      <c r="F1573">
        <v>150</v>
      </c>
      <c r="G1573" t="s">
        <v>2971</v>
      </c>
      <c r="H1573" t="s">
        <v>2972</v>
      </c>
      <c r="I1573" t="s">
        <v>2975</v>
      </c>
      <c r="K1573" t="s">
        <v>737</v>
      </c>
      <c r="L1573" t="s">
        <v>2719</v>
      </c>
      <c r="M1573" t="s">
        <v>36</v>
      </c>
      <c r="N1573" s="8">
        <v>45790</v>
      </c>
      <c r="O1573" s="8">
        <v>45842</v>
      </c>
      <c r="P1573" s="8">
        <v>45842</v>
      </c>
      <c r="Q1573" t="s">
        <v>37</v>
      </c>
      <c r="Y1573" t="s">
        <v>112</v>
      </c>
      <c r="Z1573" t="s">
        <v>112</v>
      </c>
      <c r="AC1573" t="s">
        <v>41</v>
      </c>
      <c r="AD1573" t="s">
        <v>42</v>
      </c>
    </row>
    <row r="1574" spans="3:30" x14ac:dyDescent="0.25">
      <c r="C1574" s="32" t="s">
        <v>104</v>
      </c>
      <c r="D1574" s="32" t="s">
        <v>105</v>
      </c>
      <c r="F1574">
        <v>592</v>
      </c>
      <c r="G1574" t="s">
        <v>2976</v>
      </c>
      <c r="H1574" t="s">
        <v>2977</v>
      </c>
      <c r="I1574" t="s">
        <v>2978</v>
      </c>
      <c r="K1574" t="s">
        <v>194</v>
      </c>
      <c r="L1574" t="s">
        <v>2719</v>
      </c>
      <c r="M1574" t="s">
        <v>36</v>
      </c>
      <c r="N1574" s="8">
        <v>45799</v>
      </c>
      <c r="O1574" s="8"/>
      <c r="P1574" s="8"/>
      <c r="Q1574" t="s">
        <v>37</v>
      </c>
    </row>
    <row r="1575" spans="3:30" x14ac:dyDescent="0.25">
      <c r="C1575" s="32" t="s">
        <v>318</v>
      </c>
      <c r="D1575" s="32" t="s">
        <v>318</v>
      </c>
      <c r="F1575">
        <v>592</v>
      </c>
      <c r="G1575" t="s">
        <v>2976</v>
      </c>
      <c r="H1575" t="s">
        <v>2977</v>
      </c>
      <c r="I1575" t="s">
        <v>2979</v>
      </c>
      <c r="K1575" t="s">
        <v>194</v>
      </c>
      <c r="L1575" t="s">
        <v>2719</v>
      </c>
      <c r="M1575" t="s">
        <v>36</v>
      </c>
      <c r="N1575" s="8">
        <v>45799</v>
      </c>
      <c r="O1575" s="8"/>
      <c r="P1575" s="8"/>
      <c r="Q1575" t="s">
        <v>47</v>
      </c>
    </row>
    <row r="1576" spans="3:30" x14ac:dyDescent="0.25">
      <c r="C1576" s="32" t="s">
        <v>808</v>
      </c>
      <c r="D1576" s="32" t="s">
        <v>105</v>
      </c>
      <c r="E1576" s="32" t="s">
        <v>2980</v>
      </c>
      <c r="F1576">
        <v>1395</v>
      </c>
      <c r="G1576" t="s">
        <v>2981</v>
      </c>
      <c r="H1576" t="s">
        <v>2982</v>
      </c>
      <c r="I1576" t="s">
        <v>2983</v>
      </c>
      <c r="K1576" t="s">
        <v>737</v>
      </c>
      <c r="L1576" t="s">
        <v>2719</v>
      </c>
      <c r="M1576" t="s">
        <v>36</v>
      </c>
      <c r="N1576" s="8">
        <v>45785</v>
      </c>
      <c r="O1576" s="8">
        <v>45805</v>
      </c>
      <c r="P1576" s="8">
        <v>45805</v>
      </c>
      <c r="Q1576" t="s">
        <v>37</v>
      </c>
      <c r="R1576" t="s">
        <v>39</v>
      </c>
      <c r="S1576" t="s">
        <v>2984</v>
      </c>
      <c r="T1576" t="s">
        <v>2985</v>
      </c>
      <c r="U1576" t="s">
        <v>40</v>
      </c>
      <c r="W1576" t="s">
        <v>111</v>
      </c>
      <c r="Y1576" t="s">
        <v>241</v>
      </c>
      <c r="Z1576" t="s">
        <v>241</v>
      </c>
      <c r="AC1576" t="s">
        <v>41</v>
      </c>
      <c r="AD1576" t="s">
        <v>42</v>
      </c>
    </row>
    <row r="1577" spans="3:30" x14ac:dyDescent="0.25">
      <c r="C1577" s="32" t="s">
        <v>755</v>
      </c>
      <c r="D1577" s="32" t="s">
        <v>79</v>
      </c>
      <c r="E1577" s="32" t="s">
        <v>2986</v>
      </c>
      <c r="F1577">
        <v>829.13</v>
      </c>
      <c r="G1577" t="s">
        <v>2987</v>
      </c>
      <c r="H1577" t="s">
        <v>2988</v>
      </c>
      <c r="I1577" t="s">
        <v>2989</v>
      </c>
      <c r="K1577" t="s">
        <v>710</v>
      </c>
      <c r="L1577" t="s">
        <v>2719</v>
      </c>
      <c r="M1577" t="s">
        <v>36</v>
      </c>
      <c r="N1577" s="8">
        <v>45782</v>
      </c>
      <c r="O1577" s="8">
        <v>45807</v>
      </c>
      <c r="P1577" s="8">
        <v>45807</v>
      </c>
      <c r="Q1577" t="s">
        <v>47</v>
      </c>
      <c r="R1577" t="s">
        <v>492</v>
      </c>
      <c r="U1577" t="s">
        <v>241</v>
      </c>
      <c r="W1577" t="s">
        <v>40</v>
      </c>
      <c r="Y1577" t="s">
        <v>40</v>
      </c>
      <c r="Z1577" t="s">
        <v>40</v>
      </c>
      <c r="AC1577" t="s">
        <v>41</v>
      </c>
      <c r="AD1577" t="s">
        <v>42</v>
      </c>
    </row>
    <row r="1578" spans="3:30" x14ac:dyDescent="0.25">
      <c r="C1578" s="32" t="s">
        <v>755</v>
      </c>
      <c r="D1578" s="32" t="s">
        <v>79</v>
      </c>
      <c r="E1578" s="32" t="s">
        <v>2986</v>
      </c>
      <c r="F1578">
        <v>83.12</v>
      </c>
      <c r="G1578" t="s">
        <v>2987</v>
      </c>
      <c r="H1578" t="s">
        <v>2988</v>
      </c>
      <c r="I1578" t="s">
        <v>2990</v>
      </c>
      <c r="K1578" t="s">
        <v>710</v>
      </c>
      <c r="L1578" t="s">
        <v>2719</v>
      </c>
      <c r="M1578" t="s">
        <v>36</v>
      </c>
      <c r="N1578" s="8">
        <v>45782</v>
      </c>
      <c r="O1578" s="8">
        <v>45807</v>
      </c>
      <c r="P1578" s="8">
        <v>45807</v>
      </c>
      <c r="Q1578" t="s">
        <v>64</v>
      </c>
      <c r="R1578" t="s">
        <v>2991</v>
      </c>
      <c r="U1578" t="s">
        <v>241</v>
      </c>
      <c r="Y1578" t="s">
        <v>40</v>
      </c>
      <c r="Z1578" t="s">
        <v>40</v>
      </c>
      <c r="AC1578" t="s">
        <v>64</v>
      </c>
      <c r="AD1578" t="s">
        <v>42</v>
      </c>
    </row>
    <row r="1579" spans="3:30" x14ac:dyDescent="0.25">
      <c r="C1579" s="32" t="s">
        <v>198</v>
      </c>
      <c r="D1579" s="32" t="s">
        <v>232</v>
      </c>
      <c r="E1579" s="32" t="s">
        <v>212</v>
      </c>
      <c r="F1579">
        <v>2120</v>
      </c>
      <c r="G1579" t="s">
        <v>2992</v>
      </c>
      <c r="H1579" t="s">
        <v>2993</v>
      </c>
      <c r="I1579" t="s">
        <v>2994</v>
      </c>
      <c r="K1579" t="s">
        <v>216</v>
      </c>
      <c r="L1579" t="s">
        <v>2719</v>
      </c>
      <c r="M1579" t="s">
        <v>36</v>
      </c>
      <c r="N1579" s="8">
        <v>45301</v>
      </c>
      <c r="O1579" s="8">
        <v>45898</v>
      </c>
      <c r="P1579" s="8">
        <v>45898</v>
      </c>
      <c r="Q1579" t="s">
        <v>37</v>
      </c>
      <c r="R1579" t="s">
        <v>2995</v>
      </c>
      <c r="S1579" t="s">
        <v>2996</v>
      </c>
      <c r="T1579" t="s">
        <v>2996</v>
      </c>
      <c r="Y1579" t="s">
        <v>128</v>
      </c>
      <c r="Z1579" t="s">
        <v>128</v>
      </c>
      <c r="AC1579" t="s">
        <v>41</v>
      </c>
      <c r="AD1579" t="s">
        <v>42</v>
      </c>
    </row>
    <row r="1580" spans="3:30" x14ac:dyDescent="0.25">
      <c r="C1580" s="32" t="s">
        <v>198</v>
      </c>
      <c r="D1580" s="32" t="s">
        <v>232</v>
      </c>
      <c r="E1580" s="32" t="s">
        <v>212</v>
      </c>
      <c r="F1580">
        <v>2120</v>
      </c>
      <c r="G1580" t="s">
        <v>2992</v>
      </c>
      <c r="H1580" t="s">
        <v>2993</v>
      </c>
      <c r="I1580" t="s">
        <v>2997</v>
      </c>
      <c r="K1580" t="s">
        <v>216</v>
      </c>
      <c r="L1580" t="s">
        <v>2719</v>
      </c>
      <c r="M1580" t="s">
        <v>36</v>
      </c>
      <c r="N1580" s="8">
        <v>45301</v>
      </c>
      <c r="O1580" s="8">
        <v>45898</v>
      </c>
      <c r="P1580" s="8">
        <v>45898</v>
      </c>
      <c r="Q1580" t="s">
        <v>127</v>
      </c>
      <c r="R1580" t="s">
        <v>2995</v>
      </c>
      <c r="S1580" t="s">
        <v>2996</v>
      </c>
      <c r="T1580" t="s">
        <v>2996</v>
      </c>
      <c r="W1580" t="s">
        <v>2293</v>
      </c>
      <c r="Y1580" t="s">
        <v>128</v>
      </c>
      <c r="Z1580" t="s">
        <v>128</v>
      </c>
      <c r="AC1580" t="s">
        <v>41</v>
      </c>
      <c r="AD1580" t="s">
        <v>42</v>
      </c>
    </row>
    <row r="1581" spans="3:30" x14ac:dyDescent="0.25">
      <c r="C1581" s="32" t="s">
        <v>198</v>
      </c>
      <c r="D1581" s="32" t="s">
        <v>232</v>
      </c>
      <c r="E1581" s="32" t="s">
        <v>212</v>
      </c>
      <c r="F1581">
        <v>970</v>
      </c>
      <c r="G1581" t="s">
        <v>2992</v>
      </c>
      <c r="H1581" t="s">
        <v>2993</v>
      </c>
      <c r="I1581" t="s">
        <v>2998</v>
      </c>
      <c r="K1581" t="s">
        <v>216</v>
      </c>
      <c r="L1581" t="s">
        <v>2719</v>
      </c>
      <c r="M1581" t="s">
        <v>36</v>
      </c>
      <c r="N1581" s="8">
        <v>45301</v>
      </c>
      <c r="O1581" s="8">
        <v>45898</v>
      </c>
      <c r="P1581" s="8">
        <v>45898</v>
      </c>
      <c r="Q1581" t="s">
        <v>47</v>
      </c>
      <c r="R1581" t="s">
        <v>2995</v>
      </c>
      <c r="T1581" t="s">
        <v>2999</v>
      </c>
      <c r="W1581" t="s">
        <v>3000</v>
      </c>
      <c r="Y1581" t="s">
        <v>128</v>
      </c>
      <c r="Z1581" t="s">
        <v>128</v>
      </c>
      <c r="AC1581" t="s">
        <v>41</v>
      </c>
      <c r="AD1581" t="s">
        <v>42</v>
      </c>
    </row>
    <row r="1582" spans="3:30" x14ac:dyDescent="0.25">
      <c r="C1582" s="32" t="s">
        <v>198</v>
      </c>
      <c r="D1582" s="32" t="s">
        <v>232</v>
      </c>
      <c r="E1582" s="32" t="s">
        <v>212</v>
      </c>
      <c r="F1582">
        <v>970</v>
      </c>
      <c r="G1582" t="s">
        <v>2992</v>
      </c>
      <c r="H1582" t="s">
        <v>2993</v>
      </c>
      <c r="I1582" t="s">
        <v>3001</v>
      </c>
      <c r="K1582" t="s">
        <v>216</v>
      </c>
      <c r="L1582" t="s">
        <v>2719</v>
      </c>
      <c r="M1582" t="s">
        <v>36</v>
      </c>
      <c r="N1582" s="8">
        <v>45301</v>
      </c>
      <c r="O1582" s="8">
        <v>45898</v>
      </c>
      <c r="P1582" s="8">
        <v>45898</v>
      </c>
      <c r="Q1582" t="s">
        <v>37</v>
      </c>
      <c r="R1582" t="s">
        <v>2995</v>
      </c>
      <c r="S1582" t="s">
        <v>3002</v>
      </c>
      <c r="T1582" t="s">
        <v>3002</v>
      </c>
      <c r="U1582" t="s">
        <v>3003</v>
      </c>
      <c r="W1582" t="s">
        <v>3004</v>
      </c>
      <c r="X1582" t="s">
        <v>3005</v>
      </c>
      <c r="Y1582" t="s">
        <v>128</v>
      </c>
      <c r="Z1582" t="s">
        <v>128</v>
      </c>
      <c r="AC1582" t="s">
        <v>41</v>
      </c>
      <c r="AD1582" t="s">
        <v>42</v>
      </c>
    </row>
    <row r="1583" spans="3:30" x14ac:dyDescent="0.25">
      <c r="C1583" s="32" t="s">
        <v>198</v>
      </c>
      <c r="D1583" s="32" t="s">
        <v>232</v>
      </c>
      <c r="E1583" s="32" t="s">
        <v>212</v>
      </c>
      <c r="F1583">
        <v>970</v>
      </c>
      <c r="G1583" t="s">
        <v>2992</v>
      </c>
      <c r="H1583" t="s">
        <v>2993</v>
      </c>
      <c r="I1583" t="s">
        <v>3006</v>
      </c>
      <c r="K1583" t="s">
        <v>216</v>
      </c>
      <c r="L1583" t="s">
        <v>2719</v>
      </c>
      <c r="M1583" t="s">
        <v>36</v>
      </c>
      <c r="N1583" s="8">
        <v>45301</v>
      </c>
      <c r="O1583" s="8">
        <v>45898</v>
      </c>
      <c r="P1583" s="8">
        <v>45898</v>
      </c>
      <c r="Q1583" t="s">
        <v>37</v>
      </c>
      <c r="R1583" t="s">
        <v>3007</v>
      </c>
      <c r="S1583" t="s">
        <v>3008</v>
      </c>
      <c r="T1583" t="s">
        <v>3009</v>
      </c>
      <c r="W1583" t="s">
        <v>3010</v>
      </c>
      <c r="X1583" t="s">
        <v>446</v>
      </c>
      <c r="Y1583" t="s">
        <v>128</v>
      </c>
      <c r="Z1583" t="s">
        <v>128</v>
      </c>
      <c r="AC1583" t="s">
        <v>41</v>
      </c>
      <c r="AD1583" t="s">
        <v>42</v>
      </c>
    </row>
    <row r="1584" spans="3:30" x14ac:dyDescent="0.25">
      <c r="C1584" s="32" t="s">
        <v>198</v>
      </c>
      <c r="D1584" s="32" t="s">
        <v>232</v>
      </c>
      <c r="E1584" s="32" t="s">
        <v>212</v>
      </c>
      <c r="F1584">
        <v>970</v>
      </c>
      <c r="G1584" t="s">
        <v>2992</v>
      </c>
      <c r="H1584" t="s">
        <v>2993</v>
      </c>
      <c r="I1584" t="s">
        <v>3011</v>
      </c>
      <c r="K1584" t="s">
        <v>216</v>
      </c>
      <c r="L1584" t="s">
        <v>2719</v>
      </c>
      <c r="M1584" t="s">
        <v>36</v>
      </c>
      <c r="N1584" s="8">
        <v>45301</v>
      </c>
      <c r="O1584" s="8">
        <v>45898</v>
      </c>
      <c r="P1584" s="8">
        <v>45898</v>
      </c>
      <c r="Q1584" t="s">
        <v>37</v>
      </c>
      <c r="R1584" t="s">
        <v>2995</v>
      </c>
      <c r="S1584" t="s">
        <v>3012</v>
      </c>
      <c r="T1584" t="s">
        <v>3012</v>
      </c>
      <c r="W1584" t="s">
        <v>3013</v>
      </c>
      <c r="X1584" t="s">
        <v>3014</v>
      </c>
      <c r="Y1584" t="s">
        <v>128</v>
      </c>
      <c r="Z1584" t="s">
        <v>128</v>
      </c>
      <c r="AC1584" t="s">
        <v>41</v>
      </c>
      <c r="AD1584" t="s">
        <v>42</v>
      </c>
    </row>
    <row r="1585" spans="3:30" x14ac:dyDescent="0.25">
      <c r="C1585" s="32" t="s">
        <v>198</v>
      </c>
      <c r="D1585" s="32" t="s">
        <v>232</v>
      </c>
      <c r="E1585" s="32" t="s">
        <v>212</v>
      </c>
      <c r="F1585">
        <v>970</v>
      </c>
      <c r="G1585" t="s">
        <v>2992</v>
      </c>
      <c r="H1585" t="s">
        <v>2993</v>
      </c>
      <c r="I1585" t="s">
        <v>3015</v>
      </c>
      <c r="K1585" t="s">
        <v>216</v>
      </c>
      <c r="L1585" t="s">
        <v>2719</v>
      </c>
      <c r="M1585" t="s">
        <v>36</v>
      </c>
      <c r="N1585" s="8">
        <v>45301</v>
      </c>
      <c r="O1585" s="8">
        <v>45898</v>
      </c>
      <c r="P1585" s="8">
        <v>45898</v>
      </c>
      <c r="Q1585" t="s">
        <v>37</v>
      </c>
      <c r="R1585" t="s">
        <v>2995</v>
      </c>
      <c r="Y1585" t="s">
        <v>128</v>
      </c>
      <c r="Z1585" t="s">
        <v>128</v>
      </c>
      <c r="AC1585" t="s">
        <v>41</v>
      </c>
      <c r="AD1585" t="s">
        <v>42</v>
      </c>
    </row>
    <row r="1586" spans="3:30" x14ac:dyDescent="0.25">
      <c r="C1586" s="32" t="s">
        <v>198</v>
      </c>
      <c r="D1586" s="32" t="s">
        <v>232</v>
      </c>
      <c r="E1586" s="32" t="s">
        <v>212</v>
      </c>
      <c r="F1586">
        <v>970</v>
      </c>
      <c r="G1586" t="s">
        <v>2992</v>
      </c>
      <c r="H1586" t="s">
        <v>2993</v>
      </c>
      <c r="I1586" t="s">
        <v>3016</v>
      </c>
      <c r="K1586" t="s">
        <v>216</v>
      </c>
      <c r="L1586" t="s">
        <v>2719</v>
      </c>
      <c r="M1586" t="s">
        <v>36</v>
      </c>
      <c r="N1586" s="8">
        <v>45301</v>
      </c>
      <c r="O1586" s="8">
        <v>45835</v>
      </c>
      <c r="P1586" s="8">
        <v>45835</v>
      </c>
      <c r="Q1586" t="s">
        <v>47</v>
      </c>
      <c r="R1586" t="s">
        <v>2995</v>
      </c>
      <c r="T1586" t="s">
        <v>3017</v>
      </c>
      <c r="X1586" t="s">
        <v>419</v>
      </c>
      <c r="Y1586" t="s">
        <v>111</v>
      </c>
      <c r="Z1586" t="s">
        <v>111</v>
      </c>
      <c r="AC1586" t="s">
        <v>41</v>
      </c>
      <c r="AD1586" t="s">
        <v>42</v>
      </c>
    </row>
    <row r="1587" spans="3:30" x14ac:dyDescent="0.25">
      <c r="C1587" s="32" t="s">
        <v>198</v>
      </c>
      <c r="D1587" s="32" t="s">
        <v>232</v>
      </c>
      <c r="E1587" s="32" t="s">
        <v>212</v>
      </c>
      <c r="F1587">
        <v>970</v>
      </c>
      <c r="G1587" t="s">
        <v>2992</v>
      </c>
      <c r="H1587" t="s">
        <v>2993</v>
      </c>
      <c r="I1587" t="s">
        <v>3018</v>
      </c>
      <c r="K1587" t="s">
        <v>216</v>
      </c>
      <c r="L1587" t="s">
        <v>2719</v>
      </c>
      <c r="M1587" t="s">
        <v>36</v>
      </c>
      <c r="N1587" s="8">
        <v>45301</v>
      </c>
      <c r="O1587" s="8">
        <v>45898</v>
      </c>
      <c r="P1587" s="8">
        <v>45898</v>
      </c>
      <c r="Q1587" t="s">
        <v>47</v>
      </c>
      <c r="R1587" t="s">
        <v>2995</v>
      </c>
      <c r="Y1587" t="s">
        <v>128</v>
      </c>
      <c r="Z1587" t="s">
        <v>128</v>
      </c>
      <c r="AC1587" t="s">
        <v>41</v>
      </c>
      <c r="AD1587" t="s">
        <v>42</v>
      </c>
    </row>
    <row r="1588" spans="3:30" x14ac:dyDescent="0.25">
      <c r="C1588" s="32" t="s">
        <v>198</v>
      </c>
      <c r="D1588" s="32" t="s">
        <v>232</v>
      </c>
      <c r="E1588" s="32" t="s">
        <v>212</v>
      </c>
      <c r="F1588">
        <v>970</v>
      </c>
      <c r="G1588" t="s">
        <v>2992</v>
      </c>
      <c r="H1588" t="s">
        <v>2993</v>
      </c>
      <c r="I1588" t="s">
        <v>3019</v>
      </c>
      <c r="K1588" t="s">
        <v>216</v>
      </c>
      <c r="L1588" t="s">
        <v>2719</v>
      </c>
      <c r="M1588" t="s">
        <v>36</v>
      </c>
      <c r="N1588" s="8">
        <v>45301</v>
      </c>
      <c r="O1588" s="8">
        <v>45898</v>
      </c>
      <c r="P1588" s="8">
        <v>45898</v>
      </c>
      <c r="Q1588" t="s">
        <v>37</v>
      </c>
      <c r="R1588" t="s">
        <v>2995</v>
      </c>
      <c r="S1588" t="s">
        <v>3020</v>
      </c>
      <c r="T1588" t="s">
        <v>3020</v>
      </c>
      <c r="U1588" t="s">
        <v>3021</v>
      </c>
      <c r="W1588" t="s">
        <v>2293</v>
      </c>
      <c r="Y1588" t="s">
        <v>128</v>
      </c>
      <c r="Z1588" t="s">
        <v>128</v>
      </c>
      <c r="AC1588" t="s">
        <v>41</v>
      </c>
      <c r="AD1588" t="s">
        <v>42</v>
      </c>
    </row>
    <row r="1589" spans="3:30" x14ac:dyDescent="0.25">
      <c r="C1589" s="32" t="s">
        <v>198</v>
      </c>
      <c r="D1589" s="32" t="s">
        <v>232</v>
      </c>
      <c r="E1589" s="32" t="s">
        <v>212</v>
      </c>
      <c r="F1589">
        <v>825</v>
      </c>
      <c r="G1589" t="s">
        <v>2992</v>
      </c>
      <c r="H1589" t="s">
        <v>2993</v>
      </c>
      <c r="I1589" t="s">
        <v>3022</v>
      </c>
      <c r="K1589" t="s">
        <v>216</v>
      </c>
      <c r="L1589" t="s">
        <v>2719</v>
      </c>
      <c r="M1589" t="s">
        <v>36</v>
      </c>
      <c r="N1589" s="8">
        <v>45301</v>
      </c>
      <c r="O1589" s="8">
        <v>45898</v>
      </c>
      <c r="P1589" s="8">
        <v>45898</v>
      </c>
      <c r="Q1589" t="s">
        <v>37</v>
      </c>
      <c r="Y1589" t="s">
        <v>128</v>
      </c>
      <c r="Z1589" t="s">
        <v>128</v>
      </c>
      <c r="AC1589" t="s">
        <v>41</v>
      </c>
      <c r="AD1589" t="s">
        <v>42</v>
      </c>
    </row>
    <row r="1590" spans="3:30" x14ac:dyDescent="0.25">
      <c r="C1590" s="32" t="s">
        <v>198</v>
      </c>
      <c r="D1590" s="32" t="s">
        <v>232</v>
      </c>
      <c r="E1590" s="32" t="s">
        <v>212</v>
      </c>
      <c r="F1590">
        <v>825</v>
      </c>
      <c r="G1590" t="s">
        <v>2992</v>
      </c>
      <c r="H1590" t="s">
        <v>2993</v>
      </c>
      <c r="I1590" t="s">
        <v>3023</v>
      </c>
      <c r="K1590" t="s">
        <v>216</v>
      </c>
      <c r="L1590" t="s">
        <v>2719</v>
      </c>
      <c r="M1590" t="s">
        <v>36</v>
      </c>
      <c r="N1590" s="8">
        <v>45301</v>
      </c>
      <c r="O1590" s="8">
        <v>45898</v>
      </c>
      <c r="P1590" s="8">
        <v>45898</v>
      </c>
      <c r="Q1590" t="s">
        <v>37</v>
      </c>
      <c r="Y1590" t="s">
        <v>128</v>
      </c>
      <c r="Z1590" t="s">
        <v>128</v>
      </c>
      <c r="AC1590" t="s">
        <v>41</v>
      </c>
      <c r="AD1590" t="s">
        <v>42</v>
      </c>
    </row>
    <row r="1591" spans="3:30" x14ac:dyDescent="0.25">
      <c r="C1591" s="32" t="s">
        <v>198</v>
      </c>
      <c r="D1591" s="32" t="s">
        <v>232</v>
      </c>
      <c r="E1591" s="32" t="s">
        <v>212</v>
      </c>
      <c r="F1591">
        <v>530</v>
      </c>
      <c r="G1591" t="s">
        <v>2992</v>
      </c>
      <c r="H1591" t="s">
        <v>2993</v>
      </c>
      <c r="I1591" t="s">
        <v>3024</v>
      </c>
      <c r="K1591" t="s">
        <v>216</v>
      </c>
      <c r="L1591" t="s">
        <v>2719</v>
      </c>
      <c r="M1591" t="s">
        <v>36</v>
      </c>
      <c r="N1591" s="8">
        <v>45301</v>
      </c>
      <c r="O1591" s="8">
        <v>45898</v>
      </c>
      <c r="P1591" s="8">
        <v>45898</v>
      </c>
      <c r="Q1591" t="s">
        <v>37</v>
      </c>
      <c r="Y1591" t="s">
        <v>128</v>
      </c>
      <c r="Z1591" t="s">
        <v>128</v>
      </c>
      <c r="AC1591" t="s">
        <v>41</v>
      </c>
      <c r="AD1591" t="s">
        <v>42</v>
      </c>
    </row>
    <row r="1592" spans="3:30" x14ac:dyDescent="0.25">
      <c r="C1592" s="32" t="s">
        <v>198</v>
      </c>
      <c r="D1592" s="32" t="s">
        <v>232</v>
      </c>
      <c r="E1592" s="32" t="s">
        <v>212</v>
      </c>
      <c r="F1592">
        <v>530</v>
      </c>
      <c r="G1592" t="s">
        <v>2992</v>
      </c>
      <c r="H1592" t="s">
        <v>2993</v>
      </c>
      <c r="I1592" t="s">
        <v>3025</v>
      </c>
      <c r="K1592" t="s">
        <v>216</v>
      </c>
      <c r="L1592" t="s">
        <v>2719</v>
      </c>
      <c r="M1592" t="s">
        <v>36</v>
      </c>
      <c r="N1592" s="8">
        <v>45301</v>
      </c>
      <c r="O1592" s="8">
        <v>45898</v>
      </c>
      <c r="P1592" s="8">
        <v>45898</v>
      </c>
      <c r="Q1592" t="s">
        <v>37</v>
      </c>
      <c r="Y1592" t="s">
        <v>128</v>
      </c>
      <c r="Z1592" t="s">
        <v>128</v>
      </c>
      <c r="AC1592" t="s">
        <v>41</v>
      </c>
      <c r="AD1592" t="s">
        <v>42</v>
      </c>
    </row>
    <row r="1593" spans="3:30" x14ac:dyDescent="0.25">
      <c r="C1593" s="32" t="s">
        <v>198</v>
      </c>
      <c r="D1593" s="32" t="s">
        <v>232</v>
      </c>
      <c r="E1593" s="32" t="s">
        <v>212</v>
      </c>
      <c r="F1593">
        <v>530</v>
      </c>
      <c r="G1593" t="s">
        <v>2992</v>
      </c>
      <c r="H1593" t="s">
        <v>2993</v>
      </c>
      <c r="I1593" t="s">
        <v>3026</v>
      </c>
      <c r="K1593" t="s">
        <v>216</v>
      </c>
      <c r="L1593" t="s">
        <v>2719</v>
      </c>
      <c r="M1593" t="s">
        <v>36</v>
      </c>
      <c r="N1593" s="8">
        <v>45301</v>
      </c>
      <c r="O1593" s="8">
        <v>45898</v>
      </c>
      <c r="P1593" s="8">
        <v>45898</v>
      </c>
      <c r="Q1593" t="s">
        <v>37</v>
      </c>
      <c r="Y1593" t="s">
        <v>128</v>
      </c>
      <c r="Z1593" t="s">
        <v>128</v>
      </c>
      <c r="AC1593" t="s">
        <v>41</v>
      </c>
      <c r="AD1593" t="s">
        <v>42</v>
      </c>
    </row>
    <row r="1594" spans="3:30" x14ac:dyDescent="0.25">
      <c r="C1594" s="32" t="s">
        <v>198</v>
      </c>
      <c r="D1594" s="32" t="s">
        <v>232</v>
      </c>
      <c r="E1594" s="32" t="s">
        <v>212</v>
      </c>
      <c r="F1594">
        <v>530</v>
      </c>
      <c r="G1594" t="s">
        <v>2992</v>
      </c>
      <c r="H1594" t="s">
        <v>2993</v>
      </c>
      <c r="I1594" t="s">
        <v>3027</v>
      </c>
      <c r="K1594" t="s">
        <v>216</v>
      </c>
      <c r="L1594" t="s">
        <v>2719</v>
      </c>
      <c r="M1594" t="s">
        <v>36</v>
      </c>
      <c r="N1594" s="8">
        <v>45301</v>
      </c>
      <c r="O1594" s="8">
        <v>45898</v>
      </c>
      <c r="P1594" s="8">
        <v>45898</v>
      </c>
      <c r="Q1594" t="s">
        <v>37</v>
      </c>
      <c r="Y1594" t="s">
        <v>128</v>
      </c>
      <c r="Z1594" t="s">
        <v>128</v>
      </c>
      <c r="AC1594" t="s">
        <v>41</v>
      </c>
      <c r="AD1594" t="s">
        <v>42</v>
      </c>
    </row>
    <row r="1595" spans="3:30" x14ac:dyDescent="0.25">
      <c r="C1595" s="32" t="s">
        <v>198</v>
      </c>
      <c r="D1595" s="32" t="s">
        <v>232</v>
      </c>
      <c r="E1595" s="32" t="s">
        <v>212</v>
      </c>
      <c r="F1595">
        <v>530</v>
      </c>
      <c r="G1595" t="s">
        <v>2992</v>
      </c>
      <c r="H1595" t="s">
        <v>2993</v>
      </c>
      <c r="I1595" t="s">
        <v>3028</v>
      </c>
      <c r="K1595" t="s">
        <v>216</v>
      </c>
      <c r="L1595" t="s">
        <v>2719</v>
      </c>
      <c r="M1595" t="s">
        <v>36</v>
      </c>
      <c r="N1595" s="8">
        <v>45301</v>
      </c>
      <c r="O1595" s="8">
        <v>45898</v>
      </c>
      <c r="P1595" s="8">
        <v>45898</v>
      </c>
      <c r="Q1595" t="s">
        <v>37</v>
      </c>
      <c r="Y1595" t="s">
        <v>128</v>
      </c>
      <c r="Z1595" t="s">
        <v>128</v>
      </c>
      <c r="AC1595" t="s">
        <v>41</v>
      </c>
      <c r="AD1595" t="s">
        <v>42</v>
      </c>
    </row>
    <row r="1596" spans="3:30" x14ac:dyDescent="0.25">
      <c r="C1596" s="32" t="s">
        <v>198</v>
      </c>
      <c r="D1596" s="32" t="s">
        <v>232</v>
      </c>
      <c r="E1596" s="32" t="s">
        <v>212</v>
      </c>
      <c r="F1596">
        <v>530</v>
      </c>
      <c r="G1596" t="s">
        <v>2992</v>
      </c>
      <c r="H1596" t="s">
        <v>2993</v>
      </c>
      <c r="I1596" t="s">
        <v>3029</v>
      </c>
      <c r="K1596" t="s">
        <v>216</v>
      </c>
      <c r="L1596" t="s">
        <v>2719</v>
      </c>
      <c r="M1596" t="s">
        <v>36</v>
      </c>
      <c r="N1596" s="8">
        <v>45301</v>
      </c>
      <c r="O1596" s="8">
        <v>45835</v>
      </c>
      <c r="P1596" s="8">
        <v>45835</v>
      </c>
      <c r="Q1596" t="s">
        <v>37</v>
      </c>
      <c r="Y1596" t="s">
        <v>111</v>
      </c>
      <c r="Z1596" t="s">
        <v>111</v>
      </c>
      <c r="AC1596" t="s">
        <v>41</v>
      </c>
      <c r="AD1596" t="s">
        <v>42</v>
      </c>
    </row>
    <row r="1597" spans="3:30" x14ac:dyDescent="0.25">
      <c r="C1597" s="32" t="s">
        <v>198</v>
      </c>
      <c r="D1597" s="32" t="s">
        <v>232</v>
      </c>
      <c r="E1597" s="32" t="s">
        <v>212</v>
      </c>
      <c r="F1597">
        <v>530</v>
      </c>
      <c r="G1597" t="s">
        <v>2992</v>
      </c>
      <c r="H1597" t="s">
        <v>2993</v>
      </c>
      <c r="I1597" t="s">
        <v>3030</v>
      </c>
      <c r="K1597" t="s">
        <v>216</v>
      </c>
      <c r="L1597" t="s">
        <v>2719</v>
      </c>
      <c r="M1597" t="s">
        <v>36</v>
      </c>
      <c r="N1597" s="8">
        <v>45301</v>
      </c>
      <c r="O1597" s="8">
        <v>45898</v>
      </c>
      <c r="P1597" s="8">
        <v>45898</v>
      </c>
      <c r="Q1597" t="s">
        <v>37</v>
      </c>
      <c r="Y1597" t="s">
        <v>128</v>
      </c>
      <c r="Z1597" t="s">
        <v>128</v>
      </c>
      <c r="AC1597" t="s">
        <v>41</v>
      </c>
      <c r="AD1597" t="s">
        <v>42</v>
      </c>
    </row>
    <row r="1598" spans="3:30" x14ac:dyDescent="0.25">
      <c r="C1598" s="32" t="s">
        <v>198</v>
      </c>
      <c r="D1598" s="32" t="s">
        <v>232</v>
      </c>
      <c r="E1598" s="32" t="s">
        <v>212</v>
      </c>
      <c r="F1598">
        <v>530</v>
      </c>
      <c r="G1598" t="s">
        <v>2992</v>
      </c>
      <c r="H1598" t="s">
        <v>2993</v>
      </c>
      <c r="I1598" t="s">
        <v>3031</v>
      </c>
      <c r="K1598" t="s">
        <v>216</v>
      </c>
      <c r="L1598" t="s">
        <v>2719</v>
      </c>
      <c r="M1598" t="s">
        <v>36</v>
      </c>
      <c r="N1598" s="8">
        <v>45301</v>
      </c>
      <c r="O1598" s="8">
        <v>45898</v>
      </c>
      <c r="P1598" s="8">
        <v>45898</v>
      </c>
      <c r="Q1598" t="s">
        <v>37</v>
      </c>
      <c r="Y1598" t="s">
        <v>128</v>
      </c>
      <c r="Z1598" t="s">
        <v>128</v>
      </c>
      <c r="AC1598" t="s">
        <v>41</v>
      </c>
      <c r="AD1598" t="s">
        <v>42</v>
      </c>
    </row>
    <row r="1599" spans="3:30" x14ac:dyDescent="0.25">
      <c r="C1599" s="32" t="s">
        <v>198</v>
      </c>
      <c r="D1599" s="32" t="s">
        <v>232</v>
      </c>
      <c r="E1599" s="32" t="s">
        <v>212</v>
      </c>
      <c r="F1599">
        <v>390</v>
      </c>
      <c r="G1599" t="s">
        <v>2992</v>
      </c>
      <c r="H1599" t="s">
        <v>3032</v>
      </c>
      <c r="I1599" t="s">
        <v>3022</v>
      </c>
      <c r="K1599" t="s">
        <v>216</v>
      </c>
      <c r="L1599" t="s">
        <v>2719</v>
      </c>
      <c r="M1599" t="s">
        <v>36</v>
      </c>
      <c r="N1599" s="8">
        <v>45734</v>
      </c>
      <c r="O1599" s="8"/>
      <c r="P1599" s="8"/>
      <c r="Q1599" t="s">
        <v>64</v>
      </c>
      <c r="AC1599" t="s">
        <v>64</v>
      </c>
      <c r="AD1599" t="s">
        <v>42</v>
      </c>
    </row>
    <row r="1600" spans="3:30" x14ac:dyDescent="0.25">
      <c r="C1600" s="32" t="s">
        <v>198</v>
      </c>
      <c r="D1600" s="32" t="s">
        <v>232</v>
      </c>
      <c r="E1600" s="32" t="s">
        <v>212</v>
      </c>
      <c r="F1600">
        <v>390</v>
      </c>
      <c r="G1600" t="s">
        <v>2992</v>
      </c>
      <c r="H1600" t="s">
        <v>3032</v>
      </c>
      <c r="I1600" t="s">
        <v>3024</v>
      </c>
      <c r="K1600" t="s">
        <v>216</v>
      </c>
      <c r="L1600" t="s">
        <v>2719</v>
      </c>
      <c r="M1600" t="s">
        <v>36</v>
      </c>
      <c r="N1600" s="8">
        <v>45734</v>
      </c>
      <c r="O1600" s="8"/>
      <c r="P1600" s="8"/>
      <c r="Q1600" t="s">
        <v>64</v>
      </c>
      <c r="AC1600" t="s">
        <v>64</v>
      </c>
      <c r="AD1600" t="s">
        <v>42</v>
      </c>
    </row>
    <row r="1601" spans="3:30" x14ac:dyDescent="0.25">
      <c r="C1601" s="32" t="s">
        <v>198</v>
      </c>
      <c r="D1601" s="32" t="s">
        <v>232</v>
      </c>
      <c r="E1601" s="32" t="s">
        <v>212</v>
      </c>
      <c r="F1601">
        <v>390</v>
      </c>
      <c r="G1601" t="s">
        <v>2992</v>
      </c>
      <c r="H1601" t="s">
        <v>3032</v>
      </c>
      <c r="I1601" t="s">
        <v>3025</v>
      </c>
      <c r="K1601" t="s">
        <v>216</v>
      </c>
      <c r="L1601" t="s">
        <v>2719</v>
      </c>
      <c r="M1601" t="s">
        <v>36</v>
      </c>
      <c r="N1601" s="8">
        <v>45734</v>
      </c>
      <c r="O1601" s="8"/>
      <c r="P1601" s="8"/>
      <c r="Q1601" t="s">
        <v>64</v>
      </c>
      <c r="AC1601" t="s">
        <v>64</v>
      </c>
      <c r="AD1601" t="s">
        <v>42</v>
      </c>
    </row>
    <row r="1602" spans="3:30" x14ac:dyDescent="0.25">
      <c r="C1602" s="32" t="s">
        <v>198</v>
      </c>
      <c r="D1602" s="32" t="s">
        <v>232</v>
      </c>
      <c r="E1602" s="32" t="s">
        <v>212</v>
      </c>
      <c r="F1602">
        <v>390</v>
      </c>
      <c r="G1602" t="s">
        <v>2992</v>
      </c>
      <c r="H1602" t="s">
        <v>3032</v>
      </c>
      <c r="I1602" t="s">
        <v>3026</v>
      </c>
      <c r="K1602" t="s">
        <v>216</v>
      </c>
      <c r="L1602" t="s">
        <v>2719</v>
      </c>
      <c r="M1602" t="s">
        <v>36</v>
      </c>
      <c r="N1602" s="8">
        <v>45734</v>
      </c>
      <c r="O1602" s="8"/>
      <c r="P1602" s="8"/>
      <c r="Q1602" t="s">
        <v>64</v>
      </c>
      <c r="AC1602" t="s">
        <v>64</v>
      </c>
      <c r="AD1602" t="s">
        <v>42</v>
      </c>
    </row>
    <row r="1603" spans="3:30" x14ac:dyDescent="0.25">
      <c r="C1603" s="32" t="s">
        <v>198</v>
      </c>
      <c r="D1603" s="32" t="s">
        <v>232</v>
      </c>
      <c r="E1603" s="32" t="s">
        <v>212</v>
      </c>
      <c r="F1603">
        <v>390</v>
      </c>
      <c r="G1603" t="s">
        <v>2992</v>
      </c>
      <c r="H1603" t="s">
        <v>3032</v>
      </c>
      <c r="I1603" t="s">
        <v>3027</v>
      </c>
      <c r="K1603" t="s">
        <v>216</v>
      </c>
      <c r="L1603" t="s">
        <v>2719</v>
      </c>
      <c r="M1603" t="s">
        <v>36</v>
      </c>
      <c r="N1603" s="8">
        <v>45734</v>
      </c>
      <c r="O1603" s="8"/>
      <c r="P1603" s="8"/>
      <c r="Q1603" t="s">
        <v>64</v>
      </c>
      <c r="AC1603" t="s">
        <v>64</v>
      </c>
      <c r="AD1603" t="s">
        <v>42</v>
      </c>
    </row>
    <row r="1604" spans="3:30" x14ac:dyDescent="0.25">
      <c r="C1604" s="32" t="s">
        <v>198</v>
      </c>
      <c r="D1604" s="32" t="s">
        <v>232</v>
      </c>
      <c r="E1604" s="32" t="s">
        <v>212</v>
      </c>
      <c r="F1604">
        <v>390</v>
      </c>
      <c r="G1604" t="s">
        <v>2992</v>
      </c>
      <c r="H1604" t="s">
        <v>3032</v>
      </c>
      <c r="I1604" t="s">
        <v>3028</v>
      </c>
      <c r="K1604" t="s">
        <v>216</v>
      </c>
      <c r="L1604" t="s">
        <v>2719</v>
      </c>
      <c r="M1604" t="s">
        <v>36</v>
      </c>
      <c r="N1604" s="8">
        <v>45734</v>
      </c>
      <c r="O1604" s="8"/>
      <c r="P1604" s="8"/>
      <c r="Q1604" t="s">
        <v>64</v>
      </c>
      <c r="AC1604" t="s">
        <v>64</v>
      </c>
      <c r="AD1604" t="s">
        <v>42</v>
      </c>
    </row>
    <row r="1605" spans="3:30" x14ac:dyDescent="0.25">
      <c r="C1605" s="32" t="s">
        <v>198</v>
      </c>
      <c r="D1605" s="32" t="s">
        <v>232</v>
      </c>
      <c r="E1605" s="32" t="s">
        <v>212</v>
      </c>
      <c r="F1605">
        <v>390</v>
      </c>
      <c r="G1605" t="s">
        <v>2992</v>
      </c>
      <c r="H1605" t="s">
        <v>3032</v>
      </c>
      <c r="I1605" t="s">
        <v>3029</v>
      </c>
      <c r="K1605" t="s">
        <v>216</v>
      </c>
      <c r="L1605" t="s">
        <v>2719</v>
      </c>
      <c r="M1605" t="s">
        <v>36</v>
      </c>
      <c r="N1605" s="8">
        <v>45734</v>
      </c>
      <c r="O1605" s="8"/>
      <c r="P1605" s="8"/>
      <c r="Q1605" t="s">
        <v>64</v>
      </c>
      <c r="AC1605" t="s">
        <v>64</v>
      </c>
      <c r="AD1605" t="s">
        <v>42</v>
      </c>
    </row>
    <row r="1606" spans="3:30" x14ac:dyDescent="0.25">
      <c r="C1606" s="32" t="s">
        <v>198</v>
      </c>
      <c r="D1606" s="32" t="s">
        <v>232</v>
      </c>
      <c r="E1606" s="32" t="s">
        <v>212</v>
      </c>
      <c r="F1606">
        <v>390</v>
      </c>
      <c r="G1606" t="s">
        <v>2992</v>
      </c>
      <c r="H1606" t="s">
        <v>3032</v>
      </c>
      <c r="I1606" t="s">
        <v>3030</v>
      </c>
      <c r="K1606" t="s">
        <v>216</v>
      </c>
      <c r="L1606" t="s">
        <v>2719</v>
      </c>
      <c r="M1606" t="s">
        <v>36</v>
      </c>
      <c r="N1606" s="8">
        <v>45734</v>
      </c>
      <c r="O1606" s="8"/>
      <c r="P1606" s="8"/>
      <c r="Q1606" t="s">
        <v>64</v>
      </c>
      <c r="AC1606" t="s">
        <v>64</v>
      </c>
      <c r="AD1606" t="s">
        <v>42</v>
      </c>
    </row>
    <row r="1607" spans="3:30" x14ac:dyDescent="0.25">
      <c r="C1607" s="32" t="s">
        <v>198</v>
      </c>
      <c r="D1607" s="32" t="s">
        <v>232</v>
      </c>
      <c r="E1607" s="32" t="s">
        <v>212</v>
      </c>
      <c r="F1607">
        <v>390</v>
      </c>
      <c r="G1607" t="s">
        <v>2992</v>
      </c>
      <c r="H1607" t="s">
        <v>3032</v>
      </c>
      <c r="I1607" t="s">
        <v>3031</v>
      </c>
      <c r="K1607" t="s">
        <v>216</v>
      </c>
      <c r="L1607" t="s">
        <v>2719</v>
      </c>
      <c r="M1607" t="s">
        <v>36</v>
      </c>
      <c r="N1607" s="8">
        <v>45734</v>
      </c>
      <c r="O1607" s="8"/>
      <c r="P1607" s="8"/>
      <c r="Q1607" t="s">
        <v>64</v>
      </c>
      <c r="AC1607" t="s">
        <v>64</v>
      </c>
      <c r="AD1607" t="s">
        <v>42</v>
      </c>
    </row>
    <row r="1608" spans="3:30" x14ac:dyDescent="0.25">
      <c r="C1608" s="32" t="s">
        <v>28</v>
      </c>
      <c r="D1608" s="32" t="s">
        <v>221</v>
      </c>
      <c r="E1608" s="32" t="s">
        <v>3033</v>
      </c>
      <c r="F1608">
        <v>662</v>
      </c>
      <c r="G1608" t="s">
        <v>3034</v>
      </c>
      <c r="H1608" t="s">
        <v>3035</v>
      </c>
      <c r="I1608" t="s">
        <v>3036</v>
      </c>
      <c r="K1608" t="s">
        <v>126</v>
      </c>
      <c r="L1608" t="s">
        <v>2719</v>
      </c>
      <c r="M1608" t="s">
        <v>36</v>
      </c>
      <c r="N1608" s="8">
        <v>45727</v>
      </c>
      <c r="O1608" s="8">
        <v>45898</v>
      </c>
      <c r="P1608" s="8">
        <v>45898</v>
      </c>
      <c r="Q1608" t="s">
        <v>37</v>
      </c>
      <c r="Y1608" t="s">
        <v>128</v>
      </c>
      <c r="Z1608" t="s">
        <v>128</v>
      </c>
      <c r="AC1608" t="s">
        <v>41</v>
      </c>
      <c r="AD1608" t="s">
        <v>42</v>
      </c>
    </row>
    <row r="1609" spans="3:30" x14ac:dyDescent="0.25">
      <c r="C1609" s="32" t="s">
        <v>198</v>
      </c>
      <c r="D1609" s="32" t="s">
        <v>749</v>
      </c>
      <c r="E1609" s="32" t="s">
        <v>3037</v>
      </c>
      <c r="F1609">
        <v>950</v>
      </c>
      <c r="G1609" t="s">
        <v>3034</v>
      </c>
      <c r="H1609" t="s">
        <v>3035</v>
      </c>
      <c r="I1609" t="s">
        <v>3038</v>
      </c>
      <c r="K1609" t="s">
        <v>126</v>
      </c>
      <c r="L1609" t="s">
        <v>2719</v>
      </c>
      <c r="M1609" t="s">
        <v>36</v>
      </c>
      <c r="N1609" s="8">
        <v>45727</v>
      </c>
      <c r="O1609" s="8">
        <v>45898</v>
      </c>
      <c r="P1609" s="8">
        <v>45898</v>
      </c>
      <c r="Q1609" t="s">
        <v>37</v>
      </c>
      <c r="Y1609" t="s">
        <v>128</v>
      </c>
      <c r="Z1609" t="s">
        <v>128</v>
      </c>
      <c r="AC1609" t="s">
        <v>41</v>
      </c>
      <c r="AD1609" t="s">
        <v>42</v>
      </c>
    </row>
    <row r="1610" spans="3:30" x14ac:dyDescent="0.25">
      <c r="C1610" s="32" t="s">
        <v>104</v>
      </c>
      <c r="D1610" s="32" t="s">
        <v>749</v>
      </c>
      <c r="E1610" s="32" t="s">
        <v>3037</v>
      </c>
      <c r="F1610">
        <v>950</v>
      </c>
      <c r="G1610" t="s">
        <v>3034</v>
      </c>
      <c r="H1610" t="s">
        <v>3035</v>
      </c>
      <c r="I1610" t="s">
        <v>3039</v>
      </c>
      <c r="K1610" t="s">
        <v>126</v>
      </c>
      <c r="L1610" t="s">
        <v>2719</v>
      </c>
      <c r="M1610" t="s">
        <v>36</v>
      </c>
      <c r="N1610" s="8">
        <v>45727</v>
      </c>
      <c r="O1610" s="8">
        <v>45898</v>
      </c>
      <c r="P1610" s="8">
        <v>45898</v>
      </c>
      <c r="Q1610" t="s">
        <v>37</v>
      </c>
      <c r="Y1610" t="s">
        <v>128</v>
      </c>
      <c r="Z1610" t="s">
        <v>128</v>
      </c>
      <c r="AC1610" t="s">
        <v>41</v>
      </c>
      <c r="AD1610" t="s">
        <v>42</v>
      </c>
    </row>
    <row r="1611" spans="3:30" x14ac:dyDescent="0.25">
      <c r="C1611" s="32" t="s">
        <v>795</v>
      </c>
      <c r="D1611" s="32" t="s">
        <v>543</v>
      </c>
      <c r="E1611" s="32" t="s">
        <v>3040</v>
      </c>
      <c r="F1611">
        <v>2580.06</v>
      </c>
      <c r="G1611" t="s">
        <v>3034</v>
      </c>
      <c r="H1611" t="s">
        <v>3035</v>
      </c>
      <c r="I1611" t="s">
        <v>3041</v>
      </c>
      <c r="K1611" t="s">
        <v>126</v>
      </c>
      <c r="L1611" t="s">
        <v>2719</v>
      </c>
      <c r="M1611" t="s">
        <v>36</v>
      </c>
      <c r="N1611" s="8">
        <v>45727</v>
      </c>
      <c r="O1611" s="8">
        <v>45898</v>
      </c>
      <c r="P1611" s="8">
        <v>45898</v>
      </c>
      <c r="Q1611" t="s">
        <v>37</v>
      </c>
      <c r="Y1611" t="s">
        <v>128</v>
      </c>
      <c r="Z1611" t="s">
        <v>128</v>
      </c>
      <c r="AC1611" t="s">
        <v>41</v>
      </c>
      <c r="AD1611" t="s">
        <v>42</v>
      </c>
    </row>
    <row r="1612" spans="3:30" x14ac:dyDescent="0.25">
      <c r="C1612" s="32" t="s">
        <v>43</v>
      </c>
      <c r="D1612" s="32" t="s">
        <v>543</v>
      </c>
      <c r="E1612" s="32" t="s">
        <v>3040</v>
      </c>
      <c r="F1612">
        <v>2747.5</v>
      </c>
      <c r="G1612" t="s">
        <v>3034</v>
      </c>
      <c r="H1612" t="s">
        <v>3035</v>
      </c>
      <c r="I1612" t="s">
        <v>3042</v>
      </c>
      <c r="K1612" t="s">
        <v>126</v>
      </c>
      <c r="L1612" t="s">
        <v>2719</v>
      </c>
      <c r="M1612" t="s">
        <v>36</v>
      </c>
      <c r="N1612" s="8">
        <v>45727</v>
      </c>
      <c r="O1612" s="8">
        <v>45898</v>
      </c>
      <c r="P1612" s="8">
        <v>45898</v>
      </c>
      <c r="Q1612" t="s">
        <v>37</v>
      </c>
      <c r="R1612" t="s">
        <v>1868</v>
      </c>
      <c r="S1612" t="s">
        <v>3043</v>
      </c>
      <c r="T1612" t="s">
        <v>3044</v>
      </c>
      <c r="U1612" t="s">
        <v>307</v>
      </c>
      <c r="W1612" t="s">
        <v>399</v>
      </c>
      <c r="X1612" t="s">
        <v>1133</v>
      </c>
      <c r="Y1612" t="s">
        <v>128</v>
      </c>
      <c r="Z1612" t="s">
        <v>128</v>
      </c>
      <c r="AC1612" t="s">
        <v>41</v>
      </c>
      <c r="AD1612" t="s">
        <v>42</v>
      </c>
    </row>
    <row r="1613" spans="3:30" x14ac:dyDescent="0.25">
      <c r="C1613" s="32" t="s">
        <v>43</v>
      </c>
      <c r="D1613" s="32" t="s">
        <v>543</v>
      </c>
      <c r="E1613" s="32" t="s">
        <v>3040</v>
      </c>
      <c r="F1613">
        <v>2747.5</v>
      </c>
      <c r="G1613" t="s">
        <v>3034</v>
      </c>
      <c r="H1613" t="s">
        <v>3035</v>
      </c>
      <c r="I1613" t="s">
        <v>3045</v>
      </c>
      <c r="K1613" t="s">
        <v>126</v>
      </c>
      <c r="L1613" t="s">
        <v>2719</v>
      </c>
      <c r="M1613" t="s">
        <v>36</v>
      </c>
      <c r="N1613" s="8">
        <v>45727</v>
      </c>
      <c r="O1613" s="8">
        <v>45898</v>
      </c>
      <c r="P1613" s="8">
        <v>45898</v>
      </c>
      <c r="Q1613" t="s">
        <v>37</v>
      </c>
      <c r="R1613" t="s">
        <v>1868</v>
      </c>
      <c r="S1613" t="s">
        <v>3043</v>
      </c>
      <c r="T1613" t="s">
        <v>3046</v>
      </c>
      <c r="U1613" t="s">
        <v>307</v>
      </c>
      <c r="W1613" t="s">
        <v>399</v>
      </c>
      <c r="X1613" t="s">
        <v>1133</v>
      </c>
      <c r="Y1613" t="s">
        <v>128</v>
      </c>
      <c r="Z1613" t="s">
        <v>128</v>
      </c>
      <c r="AC1613" t="s">
        <v>41</v>
      </c>
      <c r="AD1613" t="s">
        <v>42</v>
      </c>
    </row>
    <row r="1614" spans="3:30" x14ac:dyDescent="0.25">
      <c r="C1614" s="32" t="s">
        <v>755</v>
      </c>
      <c r="D1614" s="32" t="s">
        <v>29</v>
      </c>
      <c r="E1614" s="32" t="s">
        <v>3047</v>
      </c>
      <c r="F1614">
        <v>2550</v>
      </c>
      <c r="G1614" t="s">
        <v>3034</v>
      </c>
      <c r="H1614" t="s">
        <v>3035</v>
      </c>
      <c r="I1614" t="s">
        <v>3048</v>
      </c>
      <c r="K1614" t="s">
        <v>126</v>
      </c>
      <c r="L1614" t="s">
        <v>2719</v>
      </c>
      <c r="M1614" t="s">
        <v>36</v>
      </c>
      <c r="N1614" s="8">
        <v>45727</v>
      </c>
      <c r="O1614" s="8">
        <v>45898</v>
      </c>
      <c r="P1614" s="8">
        <v>45898</v>
      </c>
      <c r="Q1614" t="s">
        <v>47</v>
      </c>
      <c r="R1614" t="s">
        <v>1080</v>
      </c>
      <c r="U1614" t="s">
        <v>731</v>
      </c>
      <c r="W1614" t="s">
        <v>1648</v>
      </c>
      <c r="Y1614" t="s">
        <v>128</v>
      </c>
      <c r="Z1614" t="s">
        <v>128</v>
      </c>
      <c r="AC1614" t="s">
        <v>41</v>
      </c>
      <c r="AD1614" t="s">
        <v>42</v>
      </c>
    </row>
    <row r="1615" spans="3:30" x14ac:dyDescent="0.25">
      <c r="C1615" s="32" t="s">
        <v>43</v>
      </c>
      <c r="D1615" s="32" t="s">
        <v>762</v>
      </c>
      <c r="E1615" s="32" t="s">
        <v>2715</v>
      </c>
      <c r="F1615">
        <v>1245</v>
      </c>
      <c r="G1615" t="s">
        <v>3049</v>
      </c>
      <c r="H1615" t="s">
        <v>3050</v>
      </c>
      <c r="I1615" t="s">
        <v>3051</v>
      </c>
      <c r="K1615" t="s">
        <v>216</v>
      </c>
      <c r="L1615" t="s">
        <v>2719</v>
      </c>
      <c r="M1615" t="s">
        <v>36</v>
      </c>
      <c r="N1615" s="8">
        <v>45715</v>
      </c>
      <c r="O1615" s="8">
        <v>45821</v>
      </c>
      <c r="P1615" s="8">
        <v>45821</v>
      </c>
      <c r="Q1615" t="s">
        <v>127</v>
      </c>
      <c r="R1615" t="s">
        <v>378</v>
      </c>
      <c r="S1615" t="s">
        <v>3052</v>
      </c>
      <c r="T1615" t="s">
        <v>3053</v>
      </c>
      <c r="U1615" t="s">
        <v>86</v>
      </c>
      <c r="W1615" t="s">
        <v>86</v>
      </c>
      <c r="X1615" t="s">
        <v>398</v>
      </c>
      <c r="Y1615" t="s">
        <v>87</v>
      </c>
      <c r="Z1615" t="s">
        <v>87</v>
      </c>
      <c r="AC1615" t="s">
        <v>41</v>
      </c>
      <c r="AD1615" t="s">
        <v>42</v>
      </c>
    </row>
    <row r="1616" spans="3:30" x14ac:dyDescent="0.25">
      <c r="C1616" s="32" t="s">
        <v>28</v>
      </c>
      <c r="D1616" s="32" t="s">
        <v>762</v>
      </c>
      <c r="E1616" s="32" t="s">
        <v>2715</v>
      </c>
      <c r="F1616">
        <v>225</v>
      </c>
      <c r="G1616" t="s">
        <v>3049</v>
      </c>
      <c r="H1616" t="s">
        <v>3050</v>
      </c>
      <c r="I1616" t="s">
        <v>3054</v>
      </c>
      <c r="K1616" t="s">
        <v>216</v>
      </c>
      <c r="L1616" t="s">
        <v>2719</v>
      </c>
      <c r="M1616" t="s">
        <v>36</v>
      </c>
      <c r="N1616" s="8">
        <v>45715</v>
      </c>
      <c r="O1616" s="8">
        <v>45821</v>
      </c>
      <c r="P1616" s="8">
        <v>45821</v>
      </c>
      <c r="Q1616" t="s">
        <v>47</v>
      </c>
      <c r="R1616" t="s">
        <v>307</v>
      </c>
      <c r="W1616" t="s">
        <v>87</v>
      </c>
      <c r="X1616" t="s">
        <v>398</v>
      </c>
      <c r="Y1616" t="s">
        <v>87</v>
      </c>
      <c r="Z1616" t="s">
        <v>87</v>
      </c>
      <c r="AC1616" t="s">
        <v>41</v>
      </c>
      <c r="AD1616" t="s">
        <v>42</v>
      </c>
    </row>
    <row r="1617" spans="3:30" x14ac:dyDescent="0.25">
      <c r="C1617" s="32" t="s">
        <v>28</v>
      </c>
      <c r="D1617" s="32" t="s">
        <v>762</v>
      </c>
      <c r="E1617" s="32" t="s">
        <v>2715</v>
      </c>
      <c r="F1617">
        <v>225</v>
      </c>
      <c r="G1617" t="s">
        <v>3049</v>
      </c>
      <c r="H1617" t="s">
        <v>3050</v>
      </c>
      <c r="I1617" t="s">
        <v>3055</v>
      </c>
      <c r="K1617" t="s">
        <v>216</v>
      </c>
      <c r="L1617" t="s">
        <v>2719</v>
      </c>
      <c r="M1617" t="s">
        <v>36</v>
      </c>
      <c r="N1617" s="8">
        <v>45715</v>
      </c>
      <c r="O1617" s="8">
        <v>45821</v>
      </c>
      <c r="P1617" s="8">
        <v>45821</v>
      </c>
      <c r="Q1617" t="s">
        <v>37</v>
      </c>
      <c r="X1617" t="s">
        <v>398</v>
      </c>
      <c r="Y1617" t="s">
        <v>87</v>
      </c>
      <c r="Z1617" t="s">
        <v>87</v>
      </c>
      <c r="AC1617" t="s">
        <v>41</v>
      </c>
      <c r="AD1617" t="s">
        <v>42</v>
      </c>
    </row>
    <row r="1618" spans="3:30" x14ac:dyDescent="0.25">
      <c r="C1618" s="32" t="s">
        <v>808</v>
      </c>
      <c r="D1618" s="32" t="s">
        <v>105</v>
      </c>
      <c r="F1618">
        <v>600</v>
      </c>
      <c r="G1618" t="s">
        <v>3056</v>
      </c>
      <c r="H1618" t="s">
        <v>3057</v>
      </c>
      <c r="I1618" t="s">
        <v>3058</v>
      </c>
      <c r="K1618" t="s">
        <v>216</v>
      </c>
      <c r="L1618" t="s">
        <v>2719</v>
      </c>
      <c r="M1618" t="s">
        <v>36</v>
      </c>
      <c r="N1618" s="8">
        <v>45741</v>
      </c>
      <c r="O1618" s="8">
        <v>45805</v>
      </c>
      <c r="P1618" s="8">
        <v>45805</v>
      </c>
      <c r="Q1618" t="s">
        <v>47</v>
      </c>
      <c r="U1618" t="s">
        <v>40</v>
      </c>
      <c r="W1618" t="s">
        <v>57</v>
      </c>
      <c r="X1618" t="s">
        <v>492</v>
      </c>
      <c r="Y1618" t="s">
        <v>241</v>
      </c>
      <c r="Z1618" t="s">
        <v>241</v>
      </c>
      <c r="AC1618" t="s">
        <v>41</v>
      </c>
      <c r="AD1618" t="s">
        <v>42</v>
      </c>
    </row>
    <row r="1619" spans="3:30" x14ac:dyDescent="0.25">
      <c r="C1619" s="32" t="s">
        <v>318</v>
      </c>
      <c r="D1619" s="32" t="s">
        <v>318</v>
      </c>
      <c r="F1619">
        <v>200</v>
      </c>
      <c r="G1619" t="s">
        <v>3056</v>
      </c>
      <c r="H1619" t="s">
        <v>3057</v>
      </c>
      <c r="I1619" t="s">
        <v>3059</v>
      </c>
      <c r="K1619" t="s">
        <v>216</v>
      </c>
      <c r="L1619" t="s">
        <v>2719</v>
      </c>
      <c r="M1619" t="s">
        <v>36</v>
      </c>
      <c r="N1619" s="8">
        <v>45741</v>
      </c>
      <c r="O1619" s="8">
        <v>45805</v>
      </c>
      <c r="P1619" s="8">
        <v>45805</v>
      </c>
      <c r="Q1619" t="s">
        <v>47</v>
      </c>
      <c r="R1619" t="s">
        <v>651</v>
      </c>
      <c r="W1619" t="s">
        <v>57</v>
      </c>
      <c r="X1619" t="s">
        <v>59</v>
      </c>
      <c r="Y1619" t="s">
        <v>241</v>
      </c>
      <c r="Z1619" t="s">
        <v>241</v>
      </c>
      <c r="AC1619" t="s">
        <v>41</v>
      </c>
      <c r="AD1619" t="s">
        <v>42</v>
      </c>
    </row>
    <row r="1620" spans="3:30" x14ac:dyDescent="0.25">
      <c r="C1620" s="32" t="s">
        <v>318</v>
      </c>
      <c r="D1620" s="32" t="s">
        <v>318</v>
      </c>
      <c r="F1620">
        <v>200</v>
      </c>
      <c r="G1620" t="s">
        <v>3056</v>
      </c>
      <c r="H1620" t="s">
        <v>3057</v>
      </c>
      <c r="I1620" t="s">
        <v>3060</v>
      </c>
      <c r="K1620" t="s">
        <v>216</v>
      </c>
      <c r="L1620" t="s">
        <v>2719</v>
      </c>
      <c r="M1620" t="s">
        <v>36</v>
      </c>
      <c r="N1620" s="8">
        <v>45741</v>
      </c>
      <c r="O1620" s="8">
        <v>45805</v>
      </c>
      <c r="P1620" s="8">
        <v>45805</v>
      </c>
      <c r="Q1620" t="s">
        <v>37</v>
      </c>
      <c r="X1620" t="s">
        <v>59</v>
      </c>
      <c r="Y1620" t="s">
        <v>241</v>
      </c>
      <c r="Z1620" t="s">
        <v>241</v>
      </c>
      <c r="AC1620" t="s">
        <v>41</v>
      </c>
      <c r="AD1620" t="s">
        <v>42</v>
      </c>
    </row>
    <row r="1621" spans="3:30" x14ac:dyDescent="0.25">
      <c r="C1621" s="32" t="s">
        <v>43</v>
      </c>
      <c r="D1621" s="32" t="s">
        <v>44</v>
      </c>
      <c r="F1621">
        <v>895</v>
      </c>
      <c r="G1621" t="s">
        <v>3061</v>
      </c>
      <c r="H1621" t="s">
        <v>3062</v>
      </c>
      <c r="I1621" t="s">
        <v>3063</v>
      </c>
      <c r="K1621" t="s">
        <v>216</v>
      </c>
      <c r="L1621" t="s">
        <v>2719</v>
      </c>
      <c r="M1621" t="s">
        <v>36</v>
      </c>
      <c r="N1621" s="8">
        <v>45723</v>
      </c>
      <c r="O1621" s="8">
        <v>45814</v>
      </c>
      <c r="P1621" s="8">
        <v>45814</v>
      </c>
      <c r="Q1621" t="s">
        <v>127</v>
      </c>
      <c r="R1621" t="s">
        <v>520</v>
      </c>
      <c r="S1621" t="s">
        <v>3064</v>
      </c>
      <c r="T1621" t="s">
        <v>3065</v>
      </c>
      <c r="U1621" t="s">
        <v>40</v>
      </c>
      <c r="W1621" t="s">
        <v>86</v>
      </c>
      <c r="X1621" t="s">
        <v>731</v>
      </c>
      <c r="Y1621" t="s">
        <v>86</v>
      </c>
      <c r="Z1621" t="s">
        <v>86</v>
      </c>
      <c r="AC1621" t="s">
        <v>41</v>
      </c>
      <c r="AD1621" t="s">
        <v>42</v>
      </c>
    </row>
    <row r="1622" spans="3:30" x14ac:dyDescent="0.25">
      <c r="C1622" s="32" t="s">
        <v>28</v>
      </c>
      <c r="D1622" s="32" t="s">
        <v>762</v>
      </c>
      <c r="F1622">
        <v>150</v>
      </c>
      <c r="G1622" t="s">
        <v>3061</v>
      </c>
      <c r="H1622" t="s">
        <v>3062</v>
      </c>
      <c r="I1622" t="s">
        <v>3066</v>
      </c>
      <c r="K1622" t="s">
        <v>216</v>
      </c>
      <c r="L1622" t="s">
        <v>2719</v>
      </c>
      <c r="M1622" t="s">
        <v>36</v>
      </c>
      <c r="N1622" s="8">
        <v>45723</v>
      </c>
      <c r="O1622" s="8">
        <v>45807</v>
      </c>
      <c r="P1622" s="8">
        <v>45807</v>
      </c>
      <c r="Q1622" t="s">
        <v>47</v>
      </c>
      <c r="R1622" t="s">
        <v>56</v>
      </c>
      <c r="W1622" t="s">
        <v>40</v>
      </c>
      <c r="X1622" t="s">
        <v>731</v>
      </c>
      <c r="Y1622" t="s">
        <v>40</v>
      </c>
      <c r="Z1622" t="s">
        <v>40</v>
      </c>
      <c r="AC1622" t="s">
        <v>41</v>
      </c>
      <c r="AD1622" t="s">
        <v>42</v>
      </c>
    </row>
    <row r="1623" spans="3:30" x14ac:dyDescent="0.25">
      <c r="C1623" s="32" t="s">
        <v>28</v>
      </c>
      <c r="D1623" s="32" t="s">
        <v>762</v>
      </c>
      <c r="F1623">
        <v>150</v>
      </c>
      <c r="G1623" t="s">
        <v>3061</v>
      </c>
      <c r="H1623" t="s">
        <v>3062</v>
      </c>
      <c r="I1623" t="s">
        <v>3067</v>
      </c>
      <c r="K1623" t="s">
        <v>216</v>
      </c>
      <c r="L1623" t="s">
        <v>2719</v>
      </c>
      <c r="M1623" t="s">
        <v>36</v>
      </c>
      <c r="N1623" s="8">
        <v>45723</v>
      </c>
      <c r="O1623" s="8">
        <v>45807</v>
      </c>
      <c r="P1623" s="8">
        <v>45807</v>
      </c>
      <c r="Q1623" t="s">
        <v>37</v>
      </c>
      <c r="X1623" t="s">
        <v>731</v>
      </c>
      <c r="Y1623" t="s">
        <v>40</v>
      </c>
      <c r="Z1623" t="s">
        <v>40</v>
      </c>
      <c r="AC1623" t="s">
        <v>41</v>
      </c>
      <c r="AD1623" t="s">
        <v>42</v>
      </c>
    </row>
    <row r="1624" spans="3:30" x14ac:dyDescent="0.25">
      <c r="C1624" s="32" t="s">
        <v>104</v>
      </c>
      <c r="D1624" s="32" t="s">
        <v>105</v>
      </c>
      <c r="E1624" s="32" t="s">
        <v>212</v>
      </c>
      <c r="F1624">
        <v>895</v>
      </c>
      <c r="G1624" t="s">
        <v>3068</v>
      </c>
      <c r="H1624" t="s">
        <v>3069</v>
      </c>
      <c r="I1624" t="s">
        <v>3070</v>
      </c>
      <c r="K1624" t="s">
        <v>216</v>
      </c>
      <c r="L1624" t="s">
        <v>2719</v>
      </c>
      <c r="M1624" t="s">
        <v>36</v>
      </c>
      <c r="N1624" s="8">
        <v>45744</v>
      </c>
      <c r="O1624" s="8">
        <v>45835</v>
      </c>
      <c r="P1624" s="8">
        <v>45835</v>
      </c>
      <c r="Q1624" t="s">
        <v>127</v>
      </c>
      <c r="R1624" t="s">
        <v>651</v>
      </c>
      <c r="S1624" t="s">
        <v>3071</v>
      </c>
      <c r="T1624" t="s">
        <v>3072</v>
      </c>
      <c r="U1624" t="s">
        <v>57</v>
      </c>
      <c r="W1624" t="s">
        <v>111</v>
      </c>
      <c r="Y1624" t="s">
        <v>111</v>
      </c>
      <c r="Z1624" t="s">
        <v>111</v>
      </c>
      <c r="AC1624" t="s">
        <v>41</v>
      </c>
      <c r="AD1624" t="s">
        <v>42</v>
      </c>
    </row>
    <row r="1625" spans="3:30" x14ac:dyDescent="0.25">
      <c r="C1625" s="32" t="s">
        <v>104</v>
      </c>
      <c r="D1625" s="32" t="s">
        <v>105</v>
      </c>
      <c r="E1625" s="32" t="s">
        <v>212</v>
      </c>
      <c r="F1625">
        <v>577.5</v>
      </c>
      <c r="G1625" t="s">
        <v>3068</v>
      </c>
      <c r="H1625" t="s">
        <v>3069</v>
      </c>
      <c r="I1625" t="s">
        <v>3073</v>
      </c>
      <c r="K1625" t="s">
        <v>216</v>
      </c>
      <c r="L1625" t="s">
        <v>2719</v>
      </c>
      <c r="M1625" t="s">
        <v>36</v>
      </c>
      <c r="N1625" s="8">
        <v>45744</v>
      </c>
      <c r="O1625" s="8">
        <v>45814</v>
      </c>
      <c r="P1625" s="8">
        <v>45814</v>
      </c>
      <c r="Q1625" t="s">
        <v>47</v>
      </c>
      <c r="R1625" t="s">
        <v>651</v>
      </c>
      <c r="U1625" t="s">
        <v>86</v>
      </c>
      <c r="W1625" t="s">
        <v>111</v>
      </c>
      <c r="X1625" t="s">
        <v>505</v>
      </c>
      <c r="Y1625" t="s">
        <v>86</v>
      </c>
      <c r="Z1625" t="s">
        <v>86</v>
      </c>
      <c r="AC1625" t="s">
        <v>41</v>
      </c>
      <c r="AD1625" t="s">
        <v>42</v>
      </c>
    </row>
    <row r="1626" spans="3:30" x14ac:dyDescent="0.25">
      <c r="C1626" s="32" t="s">
        <v>104</v>
      </c>
      <c r="D1626" s="32" t="s">
        <v>105</v>
      </c>
      <c r="E1626" s="32" t="s">
        <v>212</v>
      </c>
      <c r="F1626">
        <v>180</v>
      </c>
      <c r="G1626" t="s">
        <v>3068</v>
      </c>
      <c r="H1626" t="s">
        <v>3069</v>
      </c>
      <c r="I1626" t="s">
        <v>3074</v>
      </c>
      <c r="K1626" t="s">
        <v>216</v>
      </c>
      <c r="L1626" t="s">
        <v>2719</v>
      </c>
      <c r="M1626" t="s">
        <v>36</v>
      </c>
      <c r="N1626" s="8">
        <v>45744</v>
      </c>
      <c r="O1626" s="8"/>
      <c r="P1626" s="8"/>
      <c r="Q1626" t="s">
        <v>47</v>
      </c>
      <c r="AC1626" t="s">
        <v>41</v>
      </c>
      <c r="AD1626" t="s">
        <v>42</v>
      </c>
    </row>
    <row r="1627" spans="3:30" x14ac:dyDescent="0.25">
      <c r="C1627" s="32" t="s">
        <v>104</v>
      </c>
      <c r="D1627" s="32" t="s">
        <v>105</v>
      </c>
      <c r="E1627" s="32" t="s">
        <v>212</v>
      </c>
      <c r="F1627">
        <v>577.5</v>
      </c>
      <c r="G1627" t="s">
        <v>3068</v>
      </c>
      <c r="H1627" t="s">
        <v>3069</v>
      </c>
      <c r="I1627" t="s">
        <v>3075</v>
      </c>
      <c r="K1627" t="s">
        <v>216</v>
      </c>
      <c r="L1627" t="s">
        <v>2719</v>
      </c>
      <c r="M1627" t="s">
        <v>36</v>
      </c>
      <c r="N1627" s="8">
        <v>45744</v>
      </c>
      <c r="O1627" s="8">
        <v>45814</v>
      </c>
      <c r="P1627" s="8">
        <v>45814</v>
      </c>
      <c r="Q1627" t="s">
        <v>47</v>
      </c>
      <c r="R1627" t="s">
        <v>651</v>
      </c>
      <c r="U1627" t="s">
        <v>86</v>
      </c>
      <c r="X1627" t="s">
        <v>505</v>
      </c>
      <c r="Y1627" t="s">
        <v>86</v>
      </c>
      <c r="Z1627" t="s">
        <v>86</v>
      </c>
      <c r="AC1627" t="s">
        <v>41</v>
      </c>
      <c r="AD1627" t="s">
        <v>42</v>
      </c>
    </row>
    <row r="1628" spans="3:30" x14ac:dyDescent="0.25">
      <c r="C1628" s="32" t="s">
        <v>104</v>
      </c>
      <c r="D1628" s="32" t="s">
        <v>105</v>
      </c>
      <c r="E1628" s="32" t="s">
        <v>212</v>
      </c>
      <c r="F1628">
        <v>180</v>
      </c>
      <c r="G1628" t="s">
        <v>3068</v>
      </c>
      <c r="H1628" t="s">
        <v>3069</v>
      </c>
      <c r="I1628" t="s">
        <v>3076</v>
      </c>
      <c r="K1628" t="s">
        <v>216</v>
      </c>
      <c r="L1628" t="s">
        <v>2719</v>
      </c>
      <c r="M1628" t="s">
        <v>36</v>
      </c>
      <c r="N1628" s="8">
        <v>45744</v>
      </c>
      <c r="O1628" s="8"/>
      <c r="P1628" s="8"/>
      <c r="Q1628" t="s">
        <v>37</v>
      </c>
      <c r="AC1628" t="s">
        <v>41</v>
      </c>
      <c r="AD1628" t="s">
        <v>42</v>
      </c>
    </row>
    <row r="1629" spans="3:30" x14ac:dyDescent="0.25">
      <c r="C1629" s="32" t="s">
        <v>808</v>
      </c>
      <c r="D1629" s="32" t="s">
        <v>44</v>
      </c>
      <c r="F1629">
        <v>600</v>
      </c>
      <c r="G1629" t="s">
        <v>3077</v>
      </c>
      <c r="H1629" t="s">
        <v>3078</v>
      </c>
      <c r="I1629" t="s">
        <v>3079</v>
      </c>
      <c r="K1629" t="s">
        <v>216</v>
      </c>
      <c r="L1629" t="s">
        <v>2719</v>
      </c>
      <c r="M1629" t="s">
        <v>36</v>
      </c>
      <c r="N1629" s="8">
        <v>45751</v>
      </c>
      <c r="O1629" s="8">
        <v>45821</v>
      </c>
      <c r="P1629" s="8">
        <v>45821</v>
      </c>
      <c r="Q1629" t="s">
        <v>47</v>
      </c>
      <c r="R1629" t="s">
        <v>1056</v>
      </c>
      <c r="U1629" t="s">
        <v>489</v>
      </c>
      <c r="W1629" t="s">
        <v>489</v>
      </c>
      <c r="Y1629" t="s">
        <v>87</v>
      </c>
      <c r="Z1629" t="s">
        <v>87</v>
      </c>
      <c r="AC1629" t="s">
        <v>41</v>
      </c>
      <c r="AD1629" t="s">
        <v>42</v>
      </c>
    </row>
    <row r="1630" spans="3:30" x14ac:dyDescent="0.25">
      <c r="C1630" s="32" t="s">
        <v>808</v>
      </c>
      <c r="D1630" s="32" t="s">
        <v>105</v>
      </c>
      <c r="F1630">
        <v>200</v>
      </c>
      <c r="G1630" t="s">
        <v>3077</v>
      </c>
      <c r="H1630" t="s">
        <v>3078</v>
      </c>
      <c r="I1630" t="s">
        <v>3080</v>
      </c>
      <c r="K1630" t="s">
        <v>216</v>
      </c>
      <c r="L1630" t="s">
        <v>2719</v>
      </c>
      <c r="M1630" t="s">
        <v>36</v>
      </c>
      <c r="N1630" s="8">
        <v>45751</v>
      </c>
      <c r="O1630" s="8">
        <v>45821</v>
      </c>
      <c r="P1630" s="8">
        <v>45821</v>
      </c>
      <c r="Q1630" t="s">
        <v>47</v>
      </c>
      <c r="R1630" t="s">
        <v>1056</v>
      </c>
      <c r="W1630" t="s">
        <v>489</v>
      </c>
      <c r="X1630" t="s">
        <v>59</v>
      </c>
      <c r="Y1630" t="s">
        <v>87</v>
      </c>
      <c r="Z1630" t="s">
        <v>87</v>
      </c>
      <c r="AC1630" t="s">
        <v>41</v>
      </c>
      <c r="AD1630" t="s">
        <v>42</v>
      </c>
    </row>
    <row r="1631" spans="3:30" x14ac:dyDescent="0.25">
      <c r="C1631" s="32" t="s">
        <v>808</v>
      </c>
      <c r="D1631" s="32" t="s">
        <v>105</v>
      </c>
      <c r="F1631">
        <v>200</v>
      </c>
      <c r="G1631" t="s">
        <v>3077</v>
      </c>
      <c r="H1631" t="s">
        <v>3078</v>
      </c>
      <c r="I1631" t="s">
        <v>3081</v>
      </c>
      <c r="K1631" t="s">
        <v>216</v>
      </c>
      <c r="L1631" t="s">
        <v>2719</v>
      </c>
      <c r="M1631" t="s">
        <v>36</v>
      </c>
      <c r="N1631" s="8">
        <v>45751</v>
      </c>
      <c r="O1631" s="8">
        <v>45821</v>
      </c>
      <c r="P1631" s="8">
        <v>45821</v>
      </c>
      <c r="Q1631" t="s">
        <v>37</v>
      </c>
      <c r="X1631" t="s">
        <v>59</v>
      </c>
      <c r="Y1631" t="s">
        <v>87</v>
      </c>
      <c r="Z1631" t="s">
        <v>87</v>
      </c>
      <c r="AC1631" t="s">
        <v>41</v>
      </c>
      <c r="AD1631" t="s">
        <v>42</v>
      </c>
    </row>
    <row r="1632" spans="3:30" x14ac:dyDescent="0.25">
      <c r="C1632" s="32" t="s">
        <v>808</v>
      </c>
      <c r="D1632" s="32" t="s">
        <v>105</v>
      </c>
      <c r="F1632">
        <v>1095</v>
      </c>
      <c r="G1632" t="s">
        <v>3082</v>
      </c>
      <c r="H1632" t="s">
        <v>3083</v>
      </c>
      <c r="I1632" t="s">
        <v>3084</v>
      </c>
      <c r="K1632" t="s">
        <v>216</v>
      </c>
      <c r="L1632" t="s">
        <v>2719</v>
      </c>
      <c r="M1632" t="s">
        <v>36</v>
      </c>
      <c r="N1632" s="8">
        <v>45741</v>
      </c>
      <c r="O1632" s="8">
        <v>45807</v>
      </c>
      <c r="P1632" s="8">
        <v>45807</v>
      </c>
      <c r="Q1632" t="s">
        <v>37</v>
      </c>
      <c r="R1632" t="s">
        <v>1401</v>
      </c>
      <c r="S1632" t="s">
        <v>3085</v>
      </c>
      <c r="T1632" t="s">
        <v>3086</v>
      </c>
      <c r="U1632" t="s">
        <v>40</v>
      </c>
      <c r="W1632" t="s">
        <v>40</v>
      </c>
      <c r="X1632" t="s">
        <v>421</v>
      </c>
      <c r="Y1632" t="s">
        <v>40</v>
      </c>
      <c r="Z1632" t="s">
        <v>40</v>
      </c>
      <c r="AC1632" t="s">
        <v>41</v>
      </c>
      <c r="AD1632" t="s">
        <v>42</v>
      </c>
    </row>
    <row r="1633" spans="3:30" x14ac:dyDescent="0.25">
      <c r="C1633" s="32" t="s">
        <v>808</v>
      </c>
      <c r="D1633" s="32" t="s">
        <v>105</v>
      </c>
      <c r="F1633">
        <v>180</v>
      </c>
      <c r="G1633" t="s">
        <v>3082</v>
      </c>
      <c r="H1633" t="s">
        <v>3083</v>
      </c>
      <c r="I1633" t="s">
        <v>3087</v>
      </c>
      <c r="K1633" t="s">
        <v>216</v>
      </c>
      <c r="L1633" t="s">
        <v>2719</v>
      </c>
      <c r="M1633" t="s">
        <v>36</v>
      </c>
      <c r="N1633" s="8">
        <v>45741</v>
      </c>
      <c r="O1633" s="8">
        <v>45807</v>
      </c>
      <c r="P1633" s="8">
        <v>45807</v>
      </c>
      <c r="Q1633" t="s">
        <v>47</v>
      </c>
      <c r="R1633" t="s">
        <v>474</v>
      </c>
      <c r="W1633" t="s">
        <v>40</v>
      </c>
      <c r="X1633" t="s">
        <v>59</v>
      </c>
      <c r="Y1633" t="s">
        <v>40</v>
      </c>
      <c r="Z1633" t="s">
        <v>40</v>
      </c>
      <c r="AC1633" t="s">
        <v>41</v>
      </c>
      <c r="AD1633" t="s">
        <v>42</v>
      </c>
    </row>
    <row r="1634" spans="3:30" x14ac:dyDescent="0.25">
      <c r="C1634" s="32" t="s">
        <v>808</v>
      </c>
      <c r="D1634" s="32" t="s">
        <v>105</v>
      </c>
      <c r="F1634">
        <v>180</v>
      </c>
      <c r="G1634" t="s">
        <v>3082</v>
      </c>
      <c r="H1634" t="s">
        <v>3083</v>
      </c>
      <c r="I1634" t="s">
        <v>3088</v>
      </c>
      <c r="K1634" t="s">
        <v>216</v>
      </c>
      <c r="L1634" t="s">
        <v>2719</v>
      </c>
      <c r="M1634" t="s">
        <v>36</v>
      </c>
      <c r="N1634" s="8">
        <v>45741</v>
      </c>
      <c r="O1634" s="8">
        <v>45807</v>
      </c>
      <c r="P1634" s="8">
        <v>45807</v>
      </c>
      <c r="Q1634" t="s">
        <v>37</v>
      </c>
      <c r="X1634" t="s">
        <v>59</v>
      </c>
      <c r="Y1634" t="s">
        <v>40</v>
      </c>
      <c r="Z1634" t="s">
        <v>40</v>
      </c>
      <c r="AC1634" t="s">
        <v>41</v>
      </c>
      <c r="AD1634" t="s">
        <v>42</v>
      </c>
    </row>
    <row r="1635" spans="3:30" x14ac:dyDescent="0.25">
      <c r="C1635" s="32" t="s">
        <v>28</v>
      </c>
      <c r="D1635" s="32" t="s">
        <v>1169</v>
      </c>
      <c r="E1635" s="32" t="s">
        <v>3089</v>
      </c>
      <c r="F1635">
        <v>1149</v>
      </c>
      <c r="G1635" t="s">
        <v>3090</v>
      </c>
      <c r="H1635" t="s">
        <v>3091</v>
      </c>
      <c r="I1635" t="s">
        <v>3092</v>
      </c>
      <c r="K1635" t="s">
        <v>737</v>
      </c>
      <c r="L1635" t="s">
        <v>2719</v>
      </c>
      <c r="M1635" t="s">
        <v>36</v>
      </c>
      <c r="N1635" s="8">
        <v>45709</v>
      </c>
      <c r="O1635" s="8">
        <v>45902</v>
      </c>
      <c r="P1635" s="8">
        <v>45779</v>
      </c>
      <c r="Q1635" t="s">
        <v>47</v>
      </c>
      <c r="R1635" t="s">
        <v>254</v>
      </c>
      <c r="U1635" t="s">
        <v>111</v>
      </c>
      <c r="X1635" t="s">
        <v>2024</v>
      </c>
      <c r="Y1635" t="s">
        <v>399</v>
      </c>
      <c r="Z1635" t="s">
        <v>399</v>
      </c>
      <c r="AA1635" t="s">
        <v>3093</v>
      </c>
      <c r="AC1635" t="s">
        <v>41</v>
      </c>
      <c r="AD1635" t="s">
        <v>42</v>
      </c>
    </row>
    <row r="1636" spans="3:30" x14ac:dyDescent="0.25">
      <c r="C1636" s="32" t="s">
        <v>43</v>
      </c>
      <c r="D1636" s="32" t="s">
        <v>105</v>
      </c>
      <c r="E1636" s="32" t="s">
        <v>3094</v>
      </c>
      <c r="F1636">
        <v>1095</v>
      </c>
      <c r="G1636" t="s">
        <v>3095</v>
      </c>
      <c r="H1636" t="s">
        <v>3096</v>
      </c>
      <c r="I1636" t="s">
        <v>3097</v>
      </c>
      <c r="K1636" t="s">
        <v>710</v>
      </c>
      <c r="L1636" t="s">
        <v>2719</v>
      </c>
      <c r="M1636" t="s">
        <v>36</v>
      </c>
      <c r="N1636" s="8">
        <v>45778</v>
      </c>
      <c r="O1636" s="8">
        <v>45835</v>
      </c>
      <c r="P1636" s="8">
        <v>45835</v>
      </c>
      <c r="Q1636" t="s">
        <v>127</v>
      </c>
      <c r="R1636" t="s">
        <v>307</v>
      </c>
      <c r="S1636" t="s">
        <v>3098</v>
      </c>
      <c r="U1636" t="s">
        <v>57</v>
      </c>
      <c r="W1636" t="s">
        <v>255</v>
      </c>
      <c r="Y1636" t="s">
        <v>111</v>
      </c>
      <c r="Z1636" t="s">
        <v>111</v>
      </c>
      <c r="AC1636" t="s">
        <v>41</v>
      </c>
      <c r="AD1636" t="s">
        <v>42</v>
      </c>
    </row>
    <row r="1637" spans="3:30" x14ac:dyDescent="0.25">
      <c r="C1637" s="32" t="s">
        <v>43</v>
      </c>
      <c r="D1637" s="32" t="s">
        <v>105</v>
      </c>
      <c r="E1637" s="32" t="s">
        <v>3094</v>
      </c>
      <c r="F1637">
        <v>200</v>
      </c>
      <c r="G1637" t="s">
        <v>3095</v>
      </c>
      <c r="H1637" t="s">
        <v>3096</v>
      </c>
      <c r="I1637" t="s">
        <v>3099</v>
      </c>
      <c r="K1637" t="s">
        <v>710</v>
      </c>
      <c r="L1637" t="s">
        <v>2719</v>
      </c>
      <c r="M1637" t="s">
        <v>36</v>
      </c>
      <c r="N1637" s="8">
        <v>45778</v>
      </c>
      <c r="O1637" s="8">
        <v>45835</v>
      </c>
      <c r="P1637" s="8">
        <v>45835</v>
      </c>
      <c r="Q1637" t="s">
        <v>47</v>
      </c>
      <c r="Y1637" t="s">
        <v>111</v>
      </c>
      <c r="Z1637" t="s">
        <v>111</v>
      </c>
      <c r="AC1637" t="s">
        <v>41</v>
      </c>
      <c r="AD1637" t="s">
        <v>42</v>
      </c>
    </row>
    <row r="1638" spans="3:30" x14ac:dyDescent="0.25">
      <c r="C1638" s="32" t="s">
        <v>43</v>
      </c>
      <c r="D1638" s="32" t="s">
        <v>105</v>
      </c>
      <c r="E1638" s="32" t="s">
        <v>3094</v>
      </c>
      <c r="F1638">
        <v>200</v>
      </c>
      <c r="G1638" t="s">
        <v>3095</v>
      </c>
      <c r="H1638" t="s">
        <v>3096</v>
      </c>
      <c r="I1638" t="s">
        <v>3100</v>
      </c>
      <c r="K1638" t="s">
        <v>710</v>
      </c>
      <c r="L1638" t="s">
        <v>2719</v>
      </c>
      <c r="M1638" t="s">
        <v>36</v>
      </c>
      <c r="N1638" s="8">
        <v>45778</v>
      </c>
      <c r="O1638" s="8">
        <v>45835</v>
      </c>
      <c r="P1638" s="8">
        <v>45835</v>
      </c>
      <c r="Q1638" t="s">
        <v>37</v>
      </c>
      <c r="Y1638" t="s">
        <v>111</v>
      </c>
      <c r="Z1638" t="s">
        <v>111</v>
      </c>
      <c r="AC1638" t="s">
        <v>41</v>
      </c>
      <c r="AD1638" t="s">
        <v>42</v>
      </c>
    </row>
    <row r="1639" spans="3:30" x14ac:dyDescent="0.25">
      <c r="C1639" s="32" t="s">
        <v>104</v>
      </c>
      <c r="D1639" s="32" t="s">
        <v>105</v>
      </c>
      <c r="E1639" s="32" t="s">
        <v>190</v>
      </c>
      <c r="F1639">
        <v>1095</v>
      </c>
      <c r="G1639" t="s">
        <v>3101</v>
      </c>
      <c r="H1639" t="s">
        <v>3102</v>
      </c>
      <c r="I1639" t="s">
        <v>3103</v>
      </c>
      <c r="K1639" t="s">
        <v>194</v>
      </c>
      <c r="L1639" t="s">
        <v>2719</v>
      </c>
      <c r="M1639" t="s">
        <v>36</v>
      </c>
      <c r="N1639" s="8">
        <v>45742</v>
      </c>
      <c r="O1639" s="8">
        <v>45805</v>
      </c>
      <c r="P1639" s="8">
        <v>45805</v>
      </c>
      <c r="Q1639" t="s">
        <v>37</v>
      </c>
      <c r="R1639" t="s">
        <v>1325</v>
      </c>
      <c r="S1639" t="s">
        <v>3104</v>
      </c>
      <c r="T1639" t="s">
        <v>3105</v>
      </c>
      <c r="U1639" t="s">
        <v>40</v>
      </c>
      <c r="W1639" t="s">
        <v>87</v>
      </c>
      <c r="X1639" t="s">
        <v>492</v>
      </c>
      <c r="Y1639" t="s">
        <v>241</v>
      </c>
      <c r="Z1639" t="s">
        <v>241</v>
      </c>
      <c r="AC1639" t="s">
        <v>41</v>
      </c>
      <c r="AD1639" t="s">
        <v>42</v>
      </c>
    </row>
    <row r="1640" spans="3:30" x14ac:dyDescent="0.25">
      <c r="C1640" s="32" t="s">
        <v>104</v>
      </c>
      <c r="D1640" s="32" t="s">
        <v>79</v>
      </c>
      <c r="E1640" s="32" t="s">
        <v>2609</v>
      </c>
      <c r="F1640">
        <v>1410</v>
      </c>
      <c r="G1640" t="s">
        <v>3106</v>
      </c>
      <c r="H1640" t="s">
        <v>3107</v>
      </c>
      <c r="I1640" t="s">
        <v>3108</v>
      </c>
      <c r="K1640" t="s">
        <v>710</v>
      </c>
      <c r="L1640" t="s">
        <v>2719</v>
      </c>
      <c r="M1640" t="s">
        <v>36</v>
      </c>
      <c r="N1640" s="8">
        <v>45776</v>
      </c>
      <c r="O1640" s="8">
        <v>45814</v>
      </c>
      <c r="P1640" s="8">
        <v>45814</v>
      </c>
      <c r="Q1640" t="s">
        <v>47</v>
      </c>
      <c r="R1640" t="s">
        <v>307</v>
      </c>
      <c r="U1640" t="s">
        <v>1099</v>
      </c>
      <c r="W1640" t="s">
        <v>57</v>
      </c>
      <c r="Y1640" t="s">
        <v>86</v>
      </c>
      <c r="Z1640" t="s">
        <v>86</v>
      </c>
      <c r="AC1640" t="s">
        <v>41</v>
      </c>
      <c r="AD1640" t="s">
        <v>42</v>
      </c>
    </row>
    <row r="1641" spans="3:30" x14ac:dyDescent="0.25">
      <c r="C1641" s="32" t="s">
        <v>104</v>
      </c>
      <c r="D1641" s="32" t="s">
        <v>79</v>
      </c>
      <c r="E1641" s="32" t="s">
        <v>2609</v>
      </c>
      <c r="F1641">
        <v>1195</v>
      </c>
      <c r="G1641" t="s">
        <v>3106</v>
      </c>
      <c r="H1641" t="s">
        <v>3107</v>
      </c>
      <c r="I1641" t="s">
        <v>3109</v>
      </c>
      <c r="K1641" t="s">
        <v>710</v>
      </c>
      <c r="L1641" t="s">
        <v>2719</v>
      </c>
      <c r="M1641" t="s">
        <v>36</v>
      </c>
      <c r="N1641" s="8">
        <v>45776</v>
      </c>
      <c r="O1641" s="8">
        <v>45814</v>
      </c>
      <c r="P1641" s="8">
        <v>45814</v>
      </c>
      <c r="Q1641" t="s">
        <v>37</v>
      </c>
      <c r="R1641" t="s">
        <v>399</v>
      </c>
      <c r="S1641" t="s">
        <v>3110</v>
      </c>
      <c r="T1641" t="s">
        <v>3111</v>
      </c>
      <c r="U1641" t="s">
        <v>40</v>
      </c>
      <c r="W1641" t="s">
        <v>57</v>
      </c>
      <c r="X1641" t="s">
        <v>260</v>
      </c>
      <c r="Y1641" t="s">
        <v>86</v>
      </c>
      <c r="Z1641" t="s">
        <v>86</v>
      </c>
      <c r="AC1641" t="s">
        <v>41</v>
      </c>
      <c r="AD1641" t="s">
        <v>42</v>
      </c>
    </row>
    <row r="1642" spans="3:30" x14ac:dyDescent="0.25">
      <c r="C1642" s="32" t="s">
        <v>104</v>
      </c>
      <c r="D1642" s="32" t="s">
        <v>29</v>
      </c>
      <c r="E1642" s="32" t="s">
        <v>3112</v>
      </c>
      <c r="F1642">
        <v>1695</v>
      </c>
      <c r="G1642" t="s">
        <v>3113</v>
      </c>
      <c r="H1642" t="s">
        <v>3114</v>
      </c>
      <c r="I1642" t="s">
        <v>3115</v>
      </c>
      <c r="K1642" t="s">
        <v>737</v>
      </c>
      <c r="L1642" t="s">
        <v>2719</v>
      </c>
      <c r="M1642" t="s">
        <v>36</v>
      </c>
      <c r="N1642" s="8">
        <v>45474</v>
      </c>
      <c r="O1642" s="8">
        <v>45821</v>
      </c>
      <c r="P1642" s="8">
        <v>45821</v>
      </c>
      <c r="Q1642" t="s">
        <v>47</v>
      </c>
      <c r="R1642" t="s">
        <v>68</v>
      </c>
      <c r="U1642" t="s">
        <v>86</v>
      </c>
      <c r="X1642" t="s">
        <v>421</v>
      </c>
      <c r="Y1642" t="s">
        <v>87</v>
      </c>
      <c r="Z1642" t="s">
        <v>87</v>
      </c>
      <c r="AC1642" t="s">
        <v>41</v>
      </c>
      <c r="AD1642" t="s">
        <v>42</v>
      </c>
    </row>
    <row r="1643" spans="3:30" x14ac:dyDescent="0.25">
      <c r="F1643">
        <v>1693</v>
      </c>
      <c r="G1643" t="s">
        <v>3116</v>
      </c>
      <c r="H1643" t="s">
        <v>3117</v>
      </c>
      <c r="I1643" t="s">
        <v>3118</v>
      </c>
      <c r="K1643" t="s">
        <v>216</v>
      </c>
      <c r="L1643" t="s">
        <v>2719</v>
      </c>
      <c r="M1643" t="s">
        <v>36</v>
      </c>
      <c r="N1643" s="8">
        <v>45793</v>
      </c>
      <c r="O1643" s="8"/>
      <c r="P1643" s="8"/>
      <c r="Q1643" t="s">
        <v>37</v>
      </c>
      <c r="W1643" t="s">
        <v>255</v>
      </c>
      <c r="AC1643" t="s">
        <v>41</v>
      </c>
      <c r="AD1643" t="s">
        <v>42</v>
      </c>
    </row>
    <row r="1644" spans="3:30" x14ac:dyDescent="0.25">
      <c r="F1644">
        <v>300</v>
      </c>
      <c r="G1644" t="s">
        <v>3116</v>
      </c>
      <c r="H1644" t="s">
        <v>3117</v>
      </c>
      <c r="I1644" t="s">
        <v>3119</v>
      </c>
      <c r="K1644" t="s">
        <v>216</v>
      </c>
      <c r="L1644" t="s">
        <v>2719</v>
      </c>
      <c r="M1644" t="s">
        <v>36</v>
      </c>
      <c r="N1644" s="8">
        <v>45793</v>
      </c>
      <c r="O1644" s="8"/>
      <c r="P1644" s="8"/>
      <c r="Q1644" t="s">
        <v>47</v>
      </c>
      <c r="W1644" t="s">
        <v>255</v>
      </c>
      <c r="AC1644" t="s">
        <v>41</v>
      </c>
      <c r="AD1644" t="s">
        <v>42</v>
      </c>
    </row>
    <row r="1645" spans="3:30" x14ac:dyDescent="0.25">
      <c r="F1645">
        <v>300</v>
      </c>
      <c r="G1645" t="s">
        <v>3116</v>
      </c>
      <c r="H1645" t="s">
        <v>3117</v>
      </c>
      <c r="I1645" t="s">
        <v>3120</v>
      </c>
      <c r="K1645" t="s">
        <v>216</v>
      </c>
      <c r="L1645" t="s">
        <v>2719</v>
      </c>
      <c r="M1645" t="s">
        <v>36</v>
      </c>
      <c r="N1645" s="8">
        <v>45793</v>
      </c>
      <c r="O1645" s="8"/>
      <c r="P1645" s="8"/>
      <c r="Q1645" t="s">
        <v>37</v>
      </c>
      <c r="AC1645" t="s">
        <v>41</v>
      </c>
      <c r="AD1645" t="s">
        <v>42</v>
      </c>
    </row>
    <row r="1646" spans="3:30" x14ac:dyDescent="0.25">
      <c r="C1646" s="32" t="s">
        <v>28</v>
      </c>
      <c r="D1646" s="32" t="s">
        <v>105</v>
      </c>
      <c r="E1646" s="32" t="s">
        <v>3121</v>
      </c>
      <c r="F1646">
        <v>700</v>
      </c>
      <c r="G1646" t="s">
        <v>3122</v>
      </c>
      <c r="H1646" t="s">
        <v>3123</v>
      </c>
      <c r="I1646" t="s">
        <v>3124</v>
      </c>
      <c r="K1646" t="s">
        <v>737</v>
      </c>
      <c r="L1646" t="s">
        <v>2719</v>
      </c>
      <c r="M1646" t="s">
        <v>36</v>
      </c>
      <c r="N1646" s="8">
        <v>45769</v>
      </c>
      <c r="O1646" s="8">
        <v>45821</v>
      </c>
      <c r="P1646" s="8">
        <v>45821</v>
      </c>
      <c r="Q1646" t="s">
        <v>47</v>
      </c>
      <c r="R1646" t="s">
        <v>489</v>
      </c>
      <c r="X1646" t="s">
        <v>489</v>
      </c>
      <c r="Y1646" t="s">
        <v>87</v>
      </c>
      <c r="Z1646" t="s">
        <v>87</v>
      </c>
      <c r="AC1646" t="s">
        <v>41</v>
      </c>
      <c r="AD1646" t="s">
        <v>42</v>
      </c>
    </row>
    <row r="1647" spans="3:30" x14ac:dyDescent="0.25">
      <c r="C1647" s="32" t="s">
        <v>28</v>
      </c>
      <c r="D1647" s="32" t="s">
        <v>105</v>
      </c>
      <c r="E1647" s="32" t="s">
        <v>3121</v>
      </c>
      <c r="F1647">
        <v>700</v>
      </c>
      <c r="G1647" t="s">
        <v>3122</v>
      </c>
      <c r="H1647" t="s">
        <v>3123</v>
      </c>
      <c r="I1647" t="s">
        <v>3125</v>
      </c>
      <c r="K1647" t="s">
        <v>737</v>
      </c>
      <c r="L1647" t="s">
        <v>2719</v>
      </c>
      <c r="M1647" t="s">
        <v>36</v>
      </c>
      <c r="N1647" s="8">
        <v>45769</v>
      </c>
      <c r="O1647" s="8">
        <v>45821</v>
      </c>
      <c r="P1647" s="8">
        <v>45821</v>
      </c>
      <c r="Q1647" t="s">
        <v>47</v>
      </c>
      <c r="R1647" t="s">
        <v>254</v>
      </c>
      <c r="W1647" t="s">
        <v>87</v>
      </c>
      <c r="X1647" t="s">
        <v>489</v>
      </c>
      <c r="Y1647" t="s">
        <v>87</v>
      </c>
      <c r="Z1647" t="s">
        <v>87</v>
      </c>
      <c r="AC1647" t="s">
        <v>41</v>
      </c>
      <c r="AD1647" t="s">
        <v>42</v>
      </c>
    </row>
    <row r="1648" spans="3:30" x14ac:dyDescent="0.25">
      <c r="C1648" s="32" t="s">
        <v>104</v>
      </c>
      <c r="D1648" s="32" t="s">
        <v>105</v>
      </c>
      <c r="E1648" s="32" t="s">
        <v>190</v>
      </c>
      <c r="F1648">
        <v>1944</v>
      </c>
      <c r="G1648" t="s">
        <v>3126</v>
      </c>
      <c r="H1648" t="s">
        <v>3127</v>
      </c>
      <c r="I1648" t="s">
        <v>3128</v>
      </c>
      <c r="K1648" t="s">
        <v>194</v>
      </c>
      <c r="L1648" t="s">
        <v>2719</v>
      </c>
      <c r="M1648" t="s">
        <v>36</v>
      </c>
      <c r="N1648" s="8">
        <v>45604</v>
      </c>
      <c r="O1648" s="8">
        <v>45869</v>
      </c>
      <c r="P1648" s="8">
        <v>45772</v>
      </c>
      <c r="Q1648" t="s">
        <v>47</v>
      </c>
      <c r="W1648" t="s">
        <v>307</v>
      </c>
      <c r="X1648" t="s">
        <v>2299</v>
      </c>
      <c r="Y1648" t="s">
        <v>56</v>
      </c>
      <c r="Z1648" t="s">
        <v>56</v>
      </c>
      <c r="AA1648" t="s">
        <v>1008</v>
      </c>
      <c r="AB1648" t="s">
        <v>3129</v>
      </c>
      <c r="AC1648" t="s">
        <v>41</v>
      </c>
      <c r="AD1648" t="s">
        <v>42</v>
      </c>
    </row>
    <row r="1649" spans="3:30" x14ac:dyDescent="0.25">
      <c r="C1649" s="32" t="s">
        <v>43</v>
      </c>
      <c r="D1649" s="32" t="s">
        <v>105</v>
      </c>
      <c r="F1649">
        <v>1355</v>
      </c>
      <c r="G1649" t="s">
        <v>3130</v>
      </c>
      <c r="H1649" t="s">
        <v>3131</v>
      </c>
      <c r="I1649" t="s">
        <v>3132</v>
      </c>
      <c r="K1649" t="s">
        <v>737</v>
      </c>
      <c r="L1649" t="s">
        <v>2719</v>
      </c>
      <c r="M1649" t="s">
        <v>36</v>
      </c>
      <c r="N1649" s="8">
        <v>45782</v>
      </c>
      <c r="O1649" s="8">
        <v>45863</v>
      </c>
      <c r="P1649" s="8">
        <v>45863</v>
      </c>
      <c r="Q1649" t="s">
        <v>37</v>
      </c>
      <c r="R1649" t="s">
        <v>1004</v>
      </c>
      <c r="S1649" t="s">
        <v>3133</v>
      </c>
      <c r="T1649" t="s">
        <v>3134</v>
      </c>
      <c r="U1649" t="s">
        <v>86</v>
      </c>
      <c r="W1649" t="s">
        <v>475</v>
      </c>
      <c r="X1649" t="s">
        <v>398</v>
      </c>
      <c r="Y1649" t="s">
        <v>475</v>
      </c>
      <c r="Z1649" t="s">
        <v>475</v>
      </c>
      <c r="AC1649" t="s">
        <v>41</v>
      </c>
      <c r="AD1649" t="s">
        <v>42</v>
      </c>
    </row>
    <row r="1650" spans="3:30" x14ac:dyDescent="0.25">
      <c r="C1650" s="32" t="s">
        <v>104</v>
      </c>
      <c r="D1650" s="32" t="s">
        <v>44</v>
      </c>
      <c r="E1650" s="32" t="s">
        <v>525</v>
      </c>
      <c r="F1650">
        <v>4051</v>
      </c>
      <c r="G1650" t="s">
        <v>3135</v>
      </c>
      <c r="H1650" t="s">
        <v>3136</v>
      </c>
      <c r="I1650" t="s">
        <v>3137</v>
      </c>
      <c r="J1650" t="s">
        <v>3138</v>
      </c>
      <c r="K1650" t="s">
        <v>530</v>
      </c>
      <c r="L1650" t="s">
        <v>2719</v>
      </c>
      <c r="M1650" t="s">
        <v>276</v>
      </c>
      <c r="N1650" s="8">
        <v>45777</v>
      </c>
      <c r="O1650" s="8">
        <v>45814</v>
      </c>
      <c r="P1650" s="8">
        <v>45814</v>
      </c>
      <c r="Q1650" t="s">
        <v>37</v>
      </c>
      <c r="U1650" t="s">
        <v>40</v>
      </c>
      <c r="W1650" t="s">
        <v>3139</v>
      </c>
      <c r="Y1650" t="s">
        <v>86</v>
      </c>
      <c r="Z1650" t="s">
        <v>86</v>
      </c>
      <c r="AA1650" t="s">
        <v>86</v>
      </c>
      <c r="AC1650" t="s">
        <v>41</v>
      </c>
      <c r="AD1650" t="s">
        <v>231</v>
      </c>
    </row>
    <row r="1651" spans="3:30" x14ac:dyDescent="0.25">
      <c r="C1651" s="32" t="s">
        <v>198</v>
      </c>
      <c r="D1651" s="32" t="s">
        <v>232</v>
      </c>
      <c r="E1651" s="32" t="s">
        <v>3140</v>
      </c>
      <c r="F1651">
        <v>695</v>
      </c>
      <c r="G1651" t="s">
        <v>3141</v>
      </c>
      <c r="H1651" t="s">
        <v>3142</v>
      </c>
      <c r="I1651" t="s">
        <v>3143</v>
      </c>
      <c r="K1651" t="s">
        <v>737</v>
      </c>
      <c r="L1651" t="s">
        <v>2719</v>
      </c>
      <c r="M1651" t="s">
        <v>36</v>
      </c>
      <c r="N1651" s="8">
        <v>45791</v>
      </c>
      <c r="O1651" s="8"/>
      <c r="P1651" s="8"/>
      <c r="Q1651" t="s">
        <v>37</v>
      </c>
      <c r="AC1651" t="s">
        <v>41</v>
      </c>
      <c r="AD1651" t="s">
        <v>42</v>
      </c>
    </row>
    <row r="1652" spans="3:30" x14ac:dyDescent="0.25">
      <c r="C1652" s="32" t="s">
        <v>198</v>
      </c>
      <c r="D1652" s="32" t="s">
        <v>232</v>
      </c>
      <c r="E1652" s="32" t="s">
        <v>3140</v>
      </c>
      <c r="F1652">
        <v>1700</v>
      </c>
      <c r="G1652" t="s">
        <v>3141</v>
      </c>
      <c r="H1652" t="s">
        <v>3142</v>
      </c>
      <c r="I1652" t="s">
        <v>3144</v>
      </c>
      <c r="K1652" t="s">
        <v>737</v>
      </c>
      <c r="L1652" t="s">
        <v>2719</v>
      </c>
      <c r="M1652" t="s">
        <v>36</v>
      </c>
      <c r="N1652" s="8">
        <v>45791</v>
      </c>
      <c r="O1652" s="8"/>
      <c r="P1652" s="8"/>
      <c r="Q1652" t="s">
        <v>47</v>
      </c>
      <c r="R1652" t="s">
        <v>460</v>
      </c>
      <c r="AC1652" t="s">
        <v>41</v>
      </c>
      <c r="AD1652" t="s">
        <v>42</v>
      </c>
    </row>
    <row r="1653" spans="3:30" x14ac:dyDescent="0.25">
      <c r="C1653" s="32" t="s">
        <v>198</v>
      </c>
      <c r="D1653" s="32" t="s">
        <v>232</v>
      </c>
      <c r="E1653" s="32" t="s">
        <v>3140</v>
      </c>
      <c r="F1653">
        <v>1700</v>
      </c>
      <c r="G1653" t="s">
        <v>3141</v>
      </c>
      <c r="H1653" t="s">
        <v>3142</v>
      </c>
      <c r="I1653" t="s">
        <v>3145</v>
      </c>
      <c r="K1653" t="s">
        <v>737</v>
      </c>
      <c r="L1653" t="s">
        <v>2719</v>
      </c>
      <c r="M1653" t="s">
        <v>36</v>
      </c>
      <c r="N1653" s="8">
        <v>45791</v>
      </c>
      <c r="O1653" s="8"/>
      <c r="P1653" s="8"/>
      <c r="Q1653" t="s">
        <v>47</v>
      </c>
      <c r="AC1653" t="s">
        <v>41</v>
      </c>
      <c r="AD1653" t="s">
        <v>42</v>
      </c>
    </row>
    <row r="1654" spans="3:30" x14ac:dyDescent="0.25">
      <c r="C1654" s="32" t="s">
        <v>198</v>
      </c>
      <c r="D1654" s="32" t="s">
        <v>79</v>
      </c>
      <c r="E1654" s="32" t="s">
        <v>3146</v>
      </c>
      <c r="F1654">
        <v>1909.46</v>
      </c>
      <c r="G1654" t="s">
        <v>3147</v>
      </c>
      <c r="H1654" t="s">
        <v>3148</v>
      </c>
      <c r="I1654" t="s">
        <v>3149</v>
      </c>
      <c r="K1654" t="s">
        <v>710</v>
      </c>
      <c r="L1654" t="s">
        <v>2719</v>
      </c>
      <c r="M1654" t="s">
        <v>36</v>
      </c>
      <c r="N1654" s="8">
        <v>45796</v>
      </c>
      <c r="O1654" s="8">
        <v>45849</v>
      </c>
      <c r="P1654" s="8">
        <v>45849</v>
      </c>
      <c r="Q1654" t="s">
        <v>47</v>
      </c>
      <c r="R1654" t="s">
        <v>488</v>
      </c>
      <c r="W1654" t="s">
        <v>476</v>
      </c>
      <c r="Y1654" t="s">
        <v>255</v>
      </c>
      <c r="Z1654" t="s">
        <v>255</v>
      </c>
      <c r="AC1654" t="s">
        <v>41</v>
      </c>
      <c r="AD1654" t="s">
        <v>42</v>
      </c>
    </row>
    <row r="1655" spans="3:30" x14ac:dyDescent="0.25">
      <c r="C1655" s="32" t="s">
        <v>198</v>
      </c>
      <c r="D1655" s="32" t="s">
        <v>79</v>
      </c>
      <c r="E1655" s="32" t="s">
        <v>3146</v>
      </c>
      <c r="F1655">
        <v>1000</v>
      </c>
      <c r="G1655" t="s">
        <v>3147</v>
      </c>
      <c r="H1655" t="s">
        <v>3148</v>
      </c>
      <c r="I1655" t="s">
        <v>3150</v>
      </c>
      <c r="K1655" t="s">
        <v>710</v>
      </c>
      <c r="L1655" t="s">
        <v>2719</v>
      </c>
      <c r="M1655" t="s">
        <v>36</v>
      </c>
      <c r="N1655" s="8">
        <v>45796</v>
      </c>
      <c r="O1655" s="8">
        <v>45849</v>
      </c>
      <c r="P1655" s="8">
        <v>45849</v>
      </c>
      <c r="Q1655" t="s">
        <v>37</v>
      </c>
      <c r="R1655" t="s">
        <v>488</v>
      </c>
      <c r="S1655" t="s">
        <v>3151</v>
      </c>
      <c r="W1655" t="s">
        <v>255</v>
      </c>
      <c r="Y1655" t="s">
        <v>255</v>
      </c>
      <c r="Z1655" t="s">
        <v>255</v>
      </c>
      <c r="AC1655" t="s">
        <v>41</v>
      </c>
      <c r="AD1655" t="s">
        <v>42</v>
      </c>
    </row>
    <row r="1656" spans="3:30" x14ac:dyDescent="0.25">
      <c r="C1656" s="32" t="s">
        <v>104</v>
      </c>
      <c r="D1656" s="32" t="s">
        <v>105</v>
      </c>
      <c r="F1656">
        <v>1242</v>
      </c>
      <c r="G1656" t="s">
        <v>3152</v>
      </c>
      <c r="H1656" t="s">
        <v>3153</v>
      </c>
      <c r="I1656" t="s">
        <v>3154</v>
      </c>
      <c r="K1656" t="s">
        <v>285</v>
      </c>
      <c r="L1656" t="s">
        <v>2719</v>
      </c>
      <c r="M1656" t="s">
        <v>36</v>
      </c>
      <c r="N1656" s="8">
        <v>45742</v>
      </c>
      <c r="O1656" s="8">
        <v>45814</v>
      </c>
      <c r="P1656" s="8">
        <v>45814</v>
      </c>
      <c r="Q1656" t="s">
        <v>37</v>
      </c>
      <c r="R1656" t="s">
        <v>2200</v>
      </c>
      <c r="S1656" t="s">
        <v>3155</v>
      </c>
      <c r="T1656" t="s">
        <v>3156</v>
      </c>
      <c r="U1656" t="s">
        <v>1099</v>
      </c>
      <c r="W1656" t="s">
        <v>40</v>
      </c>
      <c r="Y1656" t="s">
        <v>86</v>
      </c>
      <c r="Z1656" t="s">
        <v>86</v>
      </c>
      <c r="AC1656" t="s">
        <v>41</v>
      </c>
      <c r="AD1656" t="s">
        <v>42</v>
      </c>
    </row>
    <row r="1657" spans="3:30" x14ac:dyDescent="0.25">
      <c r="C1657" s="32" t="s">
        <v>198</v>
      </c>
      <c r="D1657" s="32" t="s">
        <v>232</v>
      </c>
      <c r="F1657">
        <v>895</v>
      </c>
      <c r="G1657" t="s">
        <v>3157</v>
      </c>
      <c r="H1657" t="s">
        <v>3158</v>
      </c>
      <c r="I1657" t="s">
        <v>3159</v>
      </c>
      <c r="K1657" t="s">
        <v>216</v>
      </c>
      <c r="L1657" t="s">
        <v>2719</v>
      </c>
      <c r="M1657" t="s">
        <v>36</v>
      </c>
      <c r="N1657" s="8">
        <v>45715</v>
      </c>
      <c r="O1657" s="8"/>
      <c r="P1657" s="8"/>
      <c r="Q1657" t="s">
        <v>37</v>
      </c>
      <c r="R1657" t="s">
        <v>2778</v>
      </c>
      <c r="AC1657" t="s">
        <v>41</v>
      </c>
      <c r="AD1657" t="s">
        <v>42</v>
      </c>
    </row>
    <row r="1658" spans="3:30" x14ac:dyDescent="0.25">
      <c r="C1658" s="32" t="s">
        <v>198</v>
      </c>
      <c r="D1658" s="32" t="s">
        <v>232</v>
      </c>
      <c r="F1658">
        <v>150</v>
      </c>
      <c r="G1658" t="s">
        <v>3157</v>
      </c>
      <c r="H1658" t="s">
        <v>3158</v>
      </c>
      <c r="I1658" t="s">
        <v>3160</v>
      </c>
      <c r="K1658" t="s">
        <v>216</v>
      </c>
      <c r="L1658" t="s">
        <v>2719</v>
      </c>
      <c r="M1658" t="s">
        <v>36</v>
      </c>
      <c r="N1658" s="8">
        <v>45715</v>
      </c>
      <c r="O1658" s="8">
        <v>45869</v>
      </c>
      <c r="P1658" s="8">
        <v>45869</v>
      </c>
      <c r="Q1658" t="s">
        <v>47</v>
      </c>
      <c r="Y1658" t="s">
        <v>1008</v>
      </c>
      <c r="Z1658" t="s">
        <v>1008</v>
      </c>
      <c r="AC1658" t="s">
        <v>41</v>
      </c>
      <c r="AD1658" t="s">
        <v>42</v>
      </c>
    </row>
    <row r="1659" spans="3:30" x14ac:dyDescent="0.25">
      <c r="C1659" s="32" t="s">
        <v>198</v>
      </c>
      <c r="D1659" s="32" t="s">
        <v>232</v>
      </c>
      <c r="F1659">
        <v>150</v>
      </c>
      <c r="G1659" t="s">
        <v>3157</v>
      </c>
      <c r="H1659" t="s">
        <v>3158</v>
      </c>
      <c r="I1659" t="s">
        <v>3161</v>
      </c>
      <c r="K1659" t="s">
        <v>216</v>
      </c>
      <c r="L1659" t="s">
        <v>2719</v>
      </c>
      <c r="M1659" t="s">
        <v>36</v>
      </c>
      <c r="N1659" s="8">
        <v>45715</v>
      </c>
      <c r="O1659" s="8">
        <v>45869</v>
      </c>
      <c r="P1659" s="8">
        <v>45869</v>
      </c>
      <c r="Q1659" t="s">
        <v>37</v>
      </c>
      <c r="Y1659" t="s">
        <v>1008</v>
      </c>
      <c r="Z1659" t="s">
        <v>1008</v>
      </c>
      <c r="AC1659" t="s">
        <v>41</v>
      </c>
      <c r="AD1659" t="s">
        <v>42</v>
      </c>
    </row>
    <row r="1660" spans="3:30" x14ac:dyDescent="0.25">
      <c r="F1660">
        <v>695</v>
      </c>
      <c r="G1660" t="s">
        <v>3162</v>
      </c>
      <c r="H1660" t="s">
        <v>3163</v>
      </c>
      <c r="I1660" t="s">
        <v>3164</v>
      </c>
      <c r="K1660" t="s">
        <v>216</v>
      </c>
      <c r="L1660" t="s">
        <v>2719</v>
      </c>
      <c r="M1660" t="s">
        <v>36</v>
      </c>
      <c r="N1660" s="8">
        <v>45798</v>
      </c>
      <c r="O1660" s="8"/>
      <c r="P1660" s="8"/>
      <c r="Q1660" t="s">
        <v>37</v>
      </c>
      <c r="R1660" t="s">
        <v>312</v>
      </c>
      <c r="W1660" t="s">
        <v>255</v>
      </c>
      <c r="AC1660" t="s">
        <v>41</v>
      </c>
      <c r="AD1660" t="s">
        <v>42</v>
      </c>
    </row>
    <row r="1661" spans="3:30" x14ac:dyDescent="0.25">
      <c r="F1661">
        <v>150</v>
      </c>
      <c r="G1661" t="s">
        <v>3162</v>
      </c>
      <c r="H1661" t="s">
        <v>3163</v>
      </c>
      <c r="I1661" t="s">
        <v>3165</v>
      </c>
      <c r="K1661" t="s">
        <v>216</v>
      </c>
      <c r="L1661" t="s">
        <v>2719</v>
      </c>
      <c r="M1661" t="s">
        <v>36</v>
      </c>
      <c r="N1661" s="8">
        <v>45798</v>
      </c>
      <c r="O1661" s="8"/>
      <c r="P1661" s="8"/>
      <c r="Q1661" t="s">
        <v>47</v>
      </c>
      <c r="AC1661" t="s">
        <v>41</v>
      </c>
      <c r="AD1661" t="s">
        <v>42</v>
      </c>
    </row>
    <row r="1662" spans="3:30" x14ac:dyDescent="0.25">
      <c r="F1662">
        <v>150</v>
      </c>
      <c r="G1662" t="s">
        <v>3162</v>
      </c>
      <c r="H1662" t="s">
        <v>3163</v>
      </c>
      <c r="I1662" t="s">
        <v>3166</v>
      </c>
      <c r="K1662" t="s">
        <v>216</v>
      </c>
      <c r="L1662" t="s">
        <v>2719</v>
      </c>
      <c r="M1662" t="s">
        <v>36</v>
      </c>
      <c r="N1662" s="8">
        <v>45798</v>
      </c>
      <c r="O1662" s="8"/>
      <c r="P1662" s="8"/>
      <c r="Q1662" t="s">
        <v>37</v>
      </c>
      <c r="AC1662" t="s">
        <v>41</v>
      </c>
      <c r="AD1662" t="s">
        <v>42</v>
      </c>
    </row>
    <row r="1663" spans="3:30" x14ac:dyDescent="0.25">
      <c r="C1663" s="32" t="s">
        <v>43</v>
      </c>
      <c r="D1663" s="32" t="s">
        <v>762</v>
      </c>
      <c r="E1663" s="32" t="s">
        <v>3167</v>
      </c>
      <c r="F1663">
        <v>1095</v>
      </c>
      <c r="G1663" t="s">
        <v>3168</v>
      </c>
      <c r="H1663" t="s">
        <v>3169</v>
      </c>
      <c r="I1663" t="s">
        <v>3170</v>
      </c>
      <c r="K1663" t="s">
        <v>216</v>
      </c>
      <c r="L1663" t="s">
        <v>2719</v>
      </c>
      <c r="M1663" t="s">
        <v>36</v>
      </c>
      <c r="N1663" s="8">
        <v>45742</v>
      </c>
      <c r="O1663" s="8">
        <v>45835</v>
      </c>
      <c r="P1663" s="8">
        <v>45807</v>
      </c>
      <c r="Q1663" t="s">
        <v>37</v>
      </c>
      <c r="R1663" t="s">
        <v>1297</v>
      </c>
      <c r="S1663" t="s">
        <v>3171</v>
      </c>
      <c r="T1663" t="s">
        <v>3172</v>
      </c>
      <c r="W1663" t="s">
        <v>86</v>
      </c>
      <c r="Y1663" t="s">
        <v>40</v>
      </c>
      <c r="Z1663" t="s">
        <v>40</v>
      </c>
      <c r="AA1663" t="s">
        <v>111</v>
      </c>
      <c r="AC1663" t="s">
        <v>41</v>
      </c>
      <c r="AD1663" t="s">
        <v>42</v>
      </c>
    </row>
    <row r="1664" spans="3:30" x14ac:dyDescent="0.25">
      <c r="C1664" s="32" t="s">
        <v>28</v>
      </c>
      <c r="D1664" s="32" t="s">
        <v>762</v>
      </c>
      <c r="E1664" s="32" t="s">
        <v>3167</v>
      </c>
      <c r="F1664">
        <v>180</v>
      </c>
      <c r="G1664" t="s">
        <v>3168</v>
      </c>
      <c r="H1664" t="s">
        <v>3169</v>
      </c>
      <c r="I1664" t="s">
        <v>3173</v>
      </c>
      <c r="K1664" t="s">
        <v>216</v>
      </c>
      <c r="L1664" t="s">
        <v>2719</v>
      </c>
      <c r="M1664" t="s">
        <v>36</v>
      </c>
      <c r="N1664" s="8">
        <v>45742</v>
      </c>
      <c r="O1664" s="8">
        <v>45835</v>
      </c>
      <c r="P1664" s="8">
        <v>45807</v>
      </c>
      <c r="Q1664" t="s">
        <v>47</v>
      </c>
      <c r="R1664" t="s">
        <v>1297</v>
      </c>
      <c r="W1664" t="s">
        <v>86</v>
      </c>
      <c r="Y1664" t="s">
        <v>40</v>
      </c>
      <c r="Z1664" t="s">
        <v>40</v>
      </c>
      <c r="AA1664" t="s">
        <v>111</v>
      </c>
      <c r="AC1664" t="s">
        <v>41</v>
      </c>
      <c r="AD1664" t="s">
        <v>42</v>
      </c>
    </row>
    <row r="1665" spans="3:30" x14ac:dyDescent="0.25">
      <c r="C1665" s="32" t="s">
        <v>28</v>
      </c>
      <c r="D1665" s="32" t="s">
        <v>762</v>
      </c>
      <c r="E1665" s="32" t="s">
        <v>3167</v>
      </c>
      <c r="F1665">
        <v>180</v>
      </c>
      <c r="G1665" t="s">
        <v>3168</v>
      </c>
      <c r="H1665" t="s">
        <v>3169</v>
      </c>
      <c r="I1665" t="s">
        <v>3174</v>
      </c>
      <c r="K1665" t="s">
        <v>216</v>
      </c>
      <c r="L1665" t="s">
        <v>2719</v>
      </c>
      <c r="M1665" t="s">
        <v>36</v>
      </c>
      <c r="N1665" s="8">
        <v>45742</v>
      </c>
      <c r="O1665" s="8">
        <v>45835</v>
      </c>
      <c r="P1665" s="8">
        <v>45807</v>
      </c>
      <c r="Q1665" t="s">
        <v>37</v>
      </c>
      <c r="Y1665" t="s">
        <v>40</v>
      </c>
      <c r="Z1665" t="s">
        <v>40</v>
      </c>
      <c r="AA1665" t="s">
        <v>111</v>
      </c>
      <c r="AC1665" t="s">
        <v>41</v>
      </c>
      <c r="AD1665" t="s">
        <v>42</v>
      </c>
    </row>
    <row r="1666" spans="3:30" x14ac:dyDescent="0.25">
      <c r="C1666" s="32" t="s">
        <v>43</v>
      </c>
      <c r="D1666" s="32" t="s">
        <v>29</v>
      </c>
      <c r="E1666" s="32" t="s">
        <v>2789</v>
      </c>
      <c r="F1666">
        <v>-312.19000000000011</v>
      </c>
      <c r="G1666" t="s">
        <v>3175</v>
      </c>
      <c r="H1666" t="s">
        <v>3176</v>
      </c>
      <c r="I1666" t="s">
        <v>3177</v>
      </c>
      <c r="K1666" t="s">
        <v>216</v>
      </c>
      <c r="L1666" t="s">
        <v>2719</v>
      </c>
      <c r="M1666" t="s">
        <v>36</v>
      </c>
      <c r="N1666" s="8">
        <v>45783</v>
      </c>
      <c r="O1666" s="8">
        <v>45828</v>
      </c>
      <c r="P1666" s="8">
        <v>45828</v>
      </c>
      <c r="Q1666" t="s">
        <v>64</v>
      </c>
      <c r="R1666" t="s">
        <v>3178</v>
      </c>
      <c r="S1666" t="s">
        <v>3179</v>
      </c>
      <c r="T1666" t="s">
        <v>3180</v>
      </c>
      <c r="W1666" t="s">
        <v>3181</v>
      </c>
      <c r="Y1666" t="s">
        <v>57</v>
      </c>
      <c r="Z1666" t="s">
        <v>57</v>
      </c>
      <c r="AC1666" t="s">
        <v>64</v>
      </c>
      <c r="AD1666" t="s">
        <v>42</v>
      </c>
    </row>
    <row r="1667" spans="3:30" x14ac:dyDescent="0.25">
      <c r="C1667" s="32" t="s">
        <v>43</v>
      </c>
      <c r="D1667" s="32" t="s">
        <v>29</v>
      </c>
      <c r="E1667" s="32" t="s">
        <v>2789</v>
      </c>
      <c r="F1667">
        <v>200</v>
      </c>
      <c r="G1667" t="s">
        <v>3175</v>
      </c>
      <c r="H1667" t="s">
        <v>3176</v>
      </c>
      <c r="I1667" t="s">
        <v>3182</v>
      </c>
      <c r="K1667" t="s">
        <v>216</v>
      </c>
      <c r="L1667" t="s">
        <v>2719</v>
      </c>
      <c r="M1667" t="s">
        <v>36</v>
      </c>
      <c r="N1667" s="8">
        <v>45783</v>
      </c>
      <c r="O1667" s="8">
        <v>45828</v>
      </c>
      <c r="P1667" s="8">
        <v>45828</v>
      </c>
      <c r="Q1667" t="s">
        <v>47</v>
      </c>
      <c r="R1667" t="s">
        <v>341</v>
      </c>
      <c r="W1667" t="s">
        <v>87</v>
      </c>
      <c r="Y1667" t="s">
        <v>57</v>
      </c>
      <c r="Z1667" t="s">
        <v>57</v>
      </c>
      <c r="AC1667" t="s">
        <v>41</v>
      </c>
      <c r="AD1667" t="s">
        <v>42</v>
      </c>
    </row>
    <row r="1668" spans="3:30" x14ac:dyDescent="0.25">
      <c r="C1668" s="32" t="s">
        <v>43</v>
      </c>
      <c r="D1668" s="32" t="s">
        <v>29</v>
      </c>
      <c r="E1668" s="32" t="s">
        <v>2789</v>
      </c>
      <c r="F1668">
        <v>200</v>
      </c>
      <c r="G1668" t="s">
        <v>3175</v>
      </c>
      <c r="H1668" t="s">
        <v>3176</v>
      </c>
      <c r="I1668" t="s">
        <v>3183</v>
      </c>
      <c r="K1668" t="s">
        <v>216</v>
      </c>
      <c r="L1668" t="s">
        <v>2719</v>
      </c>
      <c r="M1668" t="s">
        <v>36</v>
      </c>
      <c r="N1668" s="8">
        <v>45783</v>
      </c>
      <c r="O1668" s="8">
        <v>45828</v>
      </c>
      <c r="P1668" s="8">
        <v>45828</v>
      </c>
      <c r="Q1668" t="s">
        <v>37</v>
      </c>
      <c r="Y1668" t="s">
        <v>57</v>
      </c>
      <c r="Z1668" t="s">
        <v>57</v>
      </c>
      <c r="AC1668" t="s">
        <v>41</v>
      </c>
      <c r="AD1668" t="s">
        <v>42</v>
      </c>
    </row>
    <row r="1669" spans="3:30" x14ac:dyDescent="0.25">
      <c r="C1669" s="32" t="s">
        <v>104</v>
      </c>
      <c r="D1669" s="32" t="s">
        <v>105</v>
      </c>
      <c r="F1669">
        <v>995</v>
      </c>
      <c r="G1669" t="s">
        <v>3184</v>
      </c>
      <c r="H1669" t="s">
        <v>3185</v>
      </c>
      <c r="I1669" t="s">
        <v>3186</v>
      </c>
      <c r="K1669" t="s">
        <v>285</v>
      </c>
      <c r="L1669" t="s">
        <v>2719</v>
      </c>
      <c r="M1669" t="s">
        <v>36</v>
      </c>
      <c r="N1669" s="8">
        <v>45770</v>
      </c>
      <c r="O1669" s="8">
        <v>45835</v>
      </c>
      <c r="P1669" s="8">
        <v>45835</v>
      </c>
      <c r="Q1669" t="s">
        <v>37</v>
      </c>
      <c r="R1669" t="s">
        <v>1007</v>
      </c>
      <c r="S1669" t="s">
        <v>3187</v>
      </c>
      <c r="T1669" t="s">
        <v>3187</v>
      </c>
      <c r="U1669" t="s">
        <v>57</v>
      </c>
      <c r="W1669" t="s">
        <v>87</v>
      </c>
      <c r="Y1669" t="s">
        <v>111</v>
      </c>
      <c r="Z1669" t="s">
        <v>111</v>
      </c>
      <c r="AC1669" t="s">
        <v>41</v>
      </c>
      <c r="AD1669" t="s">
        <v>42</v>
      </c>
    </row>
    <row r="1670" spans="3:30" x14ac:dyDescent="0.25">
      <c r="C1670" s="32" t="s">
        <v>104</v>
      </c>
      <c r="D1670" s="32" t="s">
        <v>105</v>
      </c>
      <c r="E1670" s="32" t="s">
        <v>50</v>
      </c>
      <c r="F1670">
        <v>597.5</v>
      </c>
      <c r="G1670" t="s">
        <v>3188</v>
      </c>
      <c r="H1670" t="s">
        <v>3189</v>
      </c>
      <c r="I1670" t="s">
        <v>3190</v>
      </c>
      <c r="K1670" t="s">
        <v>54</v>
      </c>
      <c r="L1670" t="s">
        <v>2719</v>
      </c>
      <c r="M1670" t="s">
        <v>36</v>
      </c>
      <c r="N1670" s="8">
        <v>45721</v>
      </c>
      <c r="O1670" s="8">
        <v>45804</v>
      </c>
      <c r="P1670" s="8">
        <v>45804</v>
      </c>
      <c r="Q1670" t="s">
        <v>47</v>
      </c>
      <c r="R1670" t="s">
        <v>719</v>
      </c>
      <c r="X1670" t="s">
        <v>520</v>
      </c>
      <c r="Y1670" t="s">
        <v>370</v>
      </c>
      <c r="Z1670" t="s">
        <v>370</v>
      </c>
      <c r="AC1670" t="s">
        <v>41</v>
      </c>
      <c r="AD1670" t="s">
        <v>42</v>
      </c>
    </row>
    <row r="1671" spans="3:30" x14ac:dyDescent="0.25">
      <c r="C1671" s="32" t="s">
        <v>104</v>
      </c>
      <c r="D1671" s="32" t="s">
        <v>105</v>
      </c>
      <c r="E1671" s="32" t="s">
        <v>3191</v>
      </c>
      <c r="F1671">
        <v>597.5</v>
      </c>
      <c r="G1671" t="s">
        <v>3188</v>
      </c>
      <c r="H1671" t="s">
        <v>3189</v>
      </c>
      <c r="I1671" t="s">
        <v>3192</v>
      </c>
      <c r="K1671" t="s">
        <v>54</v>
      </c>
      <c r="L1671" t="s">
        <v>2719</v>
      </c>
      <c r="M1671" t="s">
        <v>36</v>
      </c>
      <c r="N1671" s="8">
        <v>45721</v>
      </c>
      <c r="O1671" s="8">
        <v>45804</v>
      </c>
      <c r="P1671" s="8">
        <v>45804</v>
      </c>
      <c r="Q1671" t="s">
        <v>47</v>
      </c>
      <c r="R1671" t="s">
        <v>719</v>
      </c>
      <c r="X1671" t="s">
        <v>520</v>
      </c>
      <c r="Y1671" t="s">
        <v>370</v>
      </c>
      <c r="Z1671" t="s">
        <v>370</v>
      </c>
      <c r="AC1671" t="s">
        <v>41</v>
      </c>
      <c r="AD1671" t="s">
        <v>42</v>
      </c>
    </row>
    <row r="1672" spans="3:30" x14ac:dyDescent="0.25">
      <c r="C1672" s="32" t="s">
        <v>198</v>
      </c>
      <c r="D1672" s="32" t="s">
        <v>1169</v>
      </c>
      <c r="E1672" s="32" t="s">
        <v>2624</v>
      </c>
      <c r="F1672">
        <v>-4.2000000000000171</v>
      </c>
      <c r="G1672" t="s">
        <v>3193</v>
      </c>
      <c r="H1672" t="s">
        <v>3194</v>
      </c>
      <c r="I1672" t="s">
        <v>3195</v>
      </c>
      <c r="K1672" t="s">
        <v>427</v>
      </c>
      <c r="L1672" t="s">
        <v>2719</v>
      </c>
      <c r="M1672" t="s">
        <v>36</v>
      </c>
      <c r="N1672" s="8">
        <v>45629</v>
      </c>
      <c r="O1672" s="8"/>
      <c r="P1672" s="8"/>
      <c r="Q1672" t="s">
        <v>64</v>
      </c>
      <c r="R1672" t="s">
        <v>3196</v>
      </c>
      <c r="S1672" t="s">
        <v>3197</v>
      </c>
      <c r="T1672" t="s">
        <v>3197</v>
      </c>
      <c r="AC1672" t="s">
        <v>64</v>
      </c>
      <c r="AD1672" t="s">
        <v>42</v>
      </c>
    </row>
    <row r="1673" spans="3:30" x14ac:dyDescent="0.25">
      <c r="C1673" s="32" t="s">
        <v>28</v>
      </c>
      <c r="D1673" s="32" t="s">
        <v>79</v>
      </c>
      <c r="E1673" s="32" t="s">
        <v>50</v>
      </c>
      <c r="F1673">
        <v>597.5</v>
      </c>
      <c r="G1673" t="s">
        <v>3198</v>
      </c>
      <c r="H1673" t="s">
        <v>3199</v>
      </c>
      <c r="I1673" t="s">
        <v>3200</v>
      </c>
      <c r="K1673" t="s">
        <v>54</v>
      </c>
      <c r="L1673" t="s">
        <v>2719</v>
      </c>
      <c r="M1673" t="s">
        <v>36</v>
      </c>
      <c r="N1673" s="8">
        <v>45791</v>
      </c>
      <c r="O1673" s="8"/>
      <c r="P1673" s="8"/>
      <c r="Q1673" t="s">
        <v>47</v>
      </c>
      <c r="R1673" t="s">
        <v>260</v>
      </c>
      <c r="AC1673" t="s">
        <v>41</v>
      </c>
      <c r="AD1673" t="s">
        <v>42</v>
      </c>
    </row>
    <row r="1674" spans="3:30" x14ac:dyDescent="0.25">
      <c r="C1674" s="32" t="s">
        <v>28</v>
      </c>
      <c r="D1674" s="32" t="s">
        <v>79</v>
      </c>
      <c r="E1674" s="32" t="s">
        <v>3201</v>
      </c>
      <c r="F1674">
        <v>597.5</v>
      </c>
      <c r="G1674" t="s">
        <v>3198</v>
      </c>
      <c r="H1674" t="s">
        <v>3199</v>
      </c>
      <c r="I1674" t="s">
        <v>3202</v>
      </c>
      <c r="K1674" t="s">
        <v>54</v>
      </c>
      <c r="L1674" t="s">
        <v>2719</v>
      </c>
      <c r="M1674" t="s">
        <v>36</v>
      </c>
      <c r="N1674" s="8">
        <v>45791</v>
      </c>
      <c r="O1674" s="8"/>
      <c r="P1674" s="8"/>
      <c r="Q1674" t="s">
        <v>47</v>
      </c>
      <c r="R1674" t="s">
        <v>260</v>
      </c>
      <c r="AC1674" t="s">
        <v>41</v>
      </c>
      <c r="AD1674" t="s">
        <v>42</v>
      </c>
    </row>
    <row r="1675" spans="3:30" x14ac:dyDescent="0.25">
      <c r="C1675" s="32" t="s">
        <v>2733</v>
      </c>
      <c r="E1675" s="32" t="s">
        <v>3203</v>
      </c>
      <c r="F1675">
        <v>995</v>
      </c>
      <c r="G1675" t="s">
        <v>3204</v>
      </c>
      <c r="H1675" t="s">
        <v>3205</v>
      </c>
      <c r="I1675" t="s">
        <v>3206</v>
      </c>
      <c r="K1675" t="s">
        <v>2425</v>
      </c>
      <c r="L1675" t="s">
        <v>2719</v>
      </c>
      <c r="M1675" t="s">
        <v>77</v>
      </c>
      <c r="N1675" s="8">
        <v>44742</v>
      </c>
      <c r="O1675" s="8">
        <v>45107</v>
      </c>
      <c r="P1675" s="8"/>
      <c r="Q1675" t="s">
        <v>37</v>
      </c>
    </row>
    <row r="1676" spans="3:30" x14ac:dyDescent="0.25">
      <c r="E1676" s="32" t="s">
        <v>2672</v>
      </c>
      <c r="F1676">
        <v>2200</v>
      </c>
      <c r="G1676" t="s">
        <v>3207</v>
      </c>
      <c r="H1676" t="s">
        <v>3208</v>
      </c>
      <c r="I1676" t="s">
        <v>3209</v>
      </c>
      <c r="K1676" t="s">
        <v>84</v>
      </c>
      <c r="L1676" t="s">
        <v>2719</v>
      </c>
      <c r="M1676" t="s">
        <v>36</v>
      </c>
      <c r="N1676" s="8">
        <v>45674</v>
      </c>
      <c r="O1676" s="8">
        <v>45839</v>
      </c>
      <c r="P1676" s="8">
        <v>45839</v>
      </c>
      <c r="Q1676" t="s">
        <v>47</v>
      </c>
      <c r="U1676" t="s">
        <v>664</v>
      </c>
      <c r="W1676" t="s">
        <v>664</v>
      </c>
      <c r="Y1676" t="s">
        <v>568</v>
      </c>
      <c r="Z1676" t="s">
        <v>568</v>
      </c>
      <c r="AC1676" t="s">
        <v>41</v>
      </c>
      <c r="AD1676" t="s">
        <v>42</v>
      </c>
    </row>
    <row r="1677" spans="3:30" x14ac:dyDescent="0.25">
      <c r="E1677" s="32" t="s">
        <v>2672</v>
      </c>
      <c r="F1677">
        <v>2100</v>
      </c>
      <c r="G1677" t="s">
        <v>3207</v>
      </c>
      <c r="H1677" t="s">
        <v>3210</v>
      </c>
      <c r="I1677" t="s">
        <v>3211</v>
      </c>
      <c r="K1677" t="s">
        <v>84</v>
      </c>
      <c r="L1677" t="s">
        <v>2719</v>
      </c>
      <c r="M1677" t="s">
        <v>36</v>
      </c>
      <c r="N1677" s="8">
        <v>45693</v>
      </c>
      <c r="O1677" s="8">
        <v>45839</v>
      </c>
      <c r="P1677" s="8">
        <v>45839</v>
      </c>
      <c r="Q1677" t="s">
        <v>47</v>
      </c>
      <c r="U1677" t="s">
        <v>664</v>
      </c>
      <c r="Y1677" t="s">
        <v>568</v>
      </c>
      <c r="Z1677" t="s">
        <v>568</v>
      </c>
      <c r="AC1677" t="s">
        <v>41</v>
      </c>
      <c r="AD1677" t="s">
        <v>42</v>
      </c>
    </row>
    <row r="1678" spans="3:30" x14ac:dyDescent="0.25">
      <c r="E1678" s="32" t="s">
        <v>2672</v>
      </c>
      <c r="F1678">
        <v>2100</v>
      </c>
      <c r="G1678" t="s">
        <v>3207</v>
      </c>
      <c r="H1678" t="s">
        <v>3212</v>
      </c>
      <c r="I1678" t="s">
        <v>3213</v>
      </c>
      <c r="K1678" t="s">
        <v>84</v>
      </c>
      <c r="L1678" t="s">
        <v>2719</v>
      </c>
      <c r="M1678" t="s">
        <v>36</v>
      </c>
      <c r="N1678" s="8">
        <v>45716</v>
      </c>
      <c r="O1678" s="8">
        <v>45839</v>
      </c>
      <c r="P1678" s="8">
        <v>45839</v>
      </c>
      <c r="Q1678" t="s">
        <v>37</v>
      </c>
      <c r="R1678" t="s">
        <v>767</v>
      </c>
      <c r="U1678" t="s">
        <v>260</v>
      </c>
      <c r="W1678" t="s">
        <v>1162</v>
      </c>
      <c r="Y1678" t="s">
        <v>568</v>
      </c>
      <c r="Z1678" t="s">
        <v>568</v>
      </c>
      <c r="AC1678" t="s">
        <v>41</v>
      </c>
      <c r="AD1678" t="s">
        <v>42</v>
      </c>
    </row>
    <row r="1679" spans="3:30" x14ac:dyDescent="0.25">
      <c r="C1679" s="32" t="s">
        <v>104</v>
      </c>
      <c r="D1679" s="32" t="s">
        <v>79</v>
      </c>
      <c r="E1679" s="32" t="s">
        <v>3214</v>
      </c>
      <c r="G1679" t="s">
        <v>3215</v>
      </c>
      <c r="H1679" t="s">
        <v>3216</v>
      </c>
      <c r="I1679" t="s">
        <v>3217</v>
      </c>
      <c r="K1679" t="s">
        <v>473</v>
      </c>
      <c r="L1679" t="s">
        <v>2719</v>
      </c>
      <c r="M1679" t="s">
        <v>36</v>
      </c>
      <c r="N1679" s="8">
        <v>45727</v>
      </c>
      <c r="O1679" s="8">
        <v>45821</v>
      </c>
      <c r="P1679" s="8">
        <v>45821</v>
      </c>
      <c r="Q1679" t="s">
        <v>64</v>
      </c>
      <c r="R1679" t="s">
        <v>1297</v>
      </c>
      <c r="W1679" t="s">
        <v>39</v>
      </c>
      <c r="X1679" t="s">
        <v>1648</v>
      </c>
      <c r="Y1679" t="s">
        <v>87</v>
      </c>
      <c r="Z1679" t="s">
        <v>87</v>
      </c>
      <c r="AC1679" t="s">
        <v>64</v>
      </c>
      <c r="AD1679" t="s">
        <v>42</v>
      </c>
    </row>
    <row r="1680" spans="3:30" x14ac:dyDescent="0.25">
      <c r="C1680" s="32" t="s">
        <v>104</v>
      </c>
      <c r="F1680">
        <v>475</v>
      </c>
      <c r="G1680" t="s">
        <v>3218</v>
      </c>
      <c r="H1680" t="s">
        <v>3219</v>
      </c>
      <c r="I1680" t="s">
        <v>3220</v>
      </c>
      <c r="K1680" t="s">
        <v>84</v>
      </c>
      <c r="L1680" t="s">
        <v>2719</v>
      </c>
      <c r="M1680" t="s">
        <v>36</v>
      </c>
      <c r="N1680" s="8">
        <v>45741</v>
      </c>
      <c r="O1680" s="8">
        <v>45821</v>
      </c>
      <c r="P1680" s="8">
        <v>45821</v>
      </c>
      <c r="Q1680" t="s">
        <v>37</v>
      </c>
      <c r="R1680" t="s">
        <v>1056</v>
      </c>
      <c r="S1680" t="s">
        <v>3221</v>
      </c>
      <c r="T1680" t="s">
        <v>3222</v>
      </c>
      <c r="U1680" t="s">
        <v>87</v>
      </c>
      <c r="W1680" t="s">
        <v>87</v>
      </c>
      <c r="Y1680" t="s">
        <v>87</v>
      </c>
      <c r="Z1680" t="s">
        <v>87</v>
      </c>
      <c r="AC1680" t="s">
        <v>41</v>
      </c>
      <c r="AD1680" t="s">
        <v>42</v>
      </c>
    </row>
    <row r="1681" spans="3:30" x14ac:dyDescent="0.25">
      <c r="C1681" s="32" t="s">
        <v>28</v>
      </c>
      <c r="D1681" s="32" t="s">
        <v>79</v>
      </c>
      <c r="E1681" s="32" t="s">
        <v>3223</v>
      </c>
      <c r="F1681">
        <v>845</v>
      </c>
      <c r="G1681" t="s">
        <v>3218</v>
      </c>
      <c r="H1681" t="s">
        <v>3224</v>
      </c>
      <c r="I1681" t="s">
        <v>3225</v>
      </c>
      <c r="K1681" t="s">
        <v>473</v>
      </c>
      <c r="L1681" t="s">
        <v>2719</v>
      </c>
      <c r="M1681" t="s">
        <v>36</v>
      </c>
      <c r="N1681" s="8">
        <v>45757</v>
      </c>
      <c r="O1681" s="8">
        <v>46022</v>
      </c>
      <c r="P1681" s="8">
        <v>46022</v>
      </c>
      <c r="Q1681" t="s">
        <v>47</v>
      </c>
      <c r="R1681" t="s">
        <v>1141</v>
      </c>
      <c r="T1681" t="s">
        <v>3226</v>
      </c>
      <c r="Y1681" t="s">
        <v>872</v>
      </c>
      <c r="Z1681" t="s">
        <v>872</v>
      </c>
      <c r="AC1681" t="s">
        <v>41</v>
      </c>
      <c r="AD1681" t="s">
        <v>42</v>
      </c>
    </row>
    <row r="1682" spans="3:30" x14ac:dyDescent="0.25">
      <c r="C1682" s="32" t="s">
        <v>28</v>
      </c>
      <c r="D1682" s="32" t="s">
        <v>232</v>
      </c>
      <c r="E1682" s="32" t="s">
        <v>3227</v>
      </c>
      <c r="F1682">
        <v>2500</v>
      </c>
      <c r="G1682" t="s">
        <v>3228</v>
      </c>
      <c r="H1682" t="s">
        <v>3229</v>
      </c>
      <c r="I1682" t="s">
        <v>3230</v>
      </c>
      <c r="K1682" t="s">
        <v>54</v>
      </c>
      <c r="L1682" t="s">
        <v>2719</v>
      </c>
      <c r="M1682" t="s">
        <v>36</v>
      </c>
      <c r="N1682" s="8">
        <v>45639</v>
      </c>
      <c r="O1682" s="8">
        <v>46022</v>
      </c>
      <c r="P1682" s="8">
        <v>46022</v>
      </c>
      <c r="Q1682" t="s">
        <v>47</v>
      </c>
      <c r="R1682" t="s">
        <v>538</v>
      </c>
      <c r="Y1682" t="s">
        <v>872</v>
      </c>
      <c r="Z1682" t="s">
        <v>872</v>
      </c>
      <c r="AC1682" t="s">
        <v>41</v>
      </c>
      <c r="AD1682" t="s">
        <v>42</v>
      </c>
    </row>
    <row r="1683" spans="3:30" x14ac:dyDescent="0.25">
      <c r="C1683" s="32" t="s">
        <v>104</v>
      </c>
      <c r="D1683" s="32" t="s">
        <v>105</v>
      </c>
      <c r="E1683" s="32" t="s">
        <v>50</v>
      </c>
      <c r="F1683">
        <v>597.5</v>
      </c>
      <c r="G1683" t="s">
        <v>3231</v>
      </c>
      <c r="H1683" t="s">
        <v>3232</v>
      </c>
      <c r="I1683" t="s">
        <v>3233</v>
      </c>
      <c r="K1683" t="s">
        <v>473</v>
      </c>
      <c r="L1683" t="s">
        <v>2719</v>
      </c>
      <c r="M1683" t="s">
        <v>36</v>
      </c>
      <c r="N1683" s="8">
        <v>45736</v>
      </c>
      <c r="O1683" s="8">
        <v>45842</v>
      </c>
      <c r="P1683" s="8">
        <v>45842</v>
      </c>
      <c r="Q1683" t="s">
        <v>37</v>
      </c>
      <c r="R1683" t="s">
        <v>1325</v>
      </c>
      <c r="S1683" t="s">
        <v>3234</v>
      </c>
      <c r="T1683" t="s">
        <v>3235</v>
      </c>
      <c r="U1683" t="s">
        <v>111</v>
      </c>
      <c r="W1683" t="s">
        <v>460</v>
      </c>
      <c r="X1683" t="s">
        <v>2200</v>
      </c>
      <c r="Y1683" t="s">
        <v>112</v>
      </c>
      <c r="Z1683" t="s">
        <v>112</v>
      </c>
      <c r="AC1683" t="s">
        <v>41</v>
      </c>
      <c r="AD1683" t="s">
        <v>42</v>
      </c>
    </row>
    <row r="1684" spans="3:30" x14ac:dyDescent="0.25">
      <c r="C1684" s="32" t="s">
        <v>104</v>
      </c>
      <c r="D1684" s="32" t="s">
        <v>105</v>
      </c>
      <c r="E1684" s="32" t="s">
        <v>50</v>
      </c>
      <c r="F1684">
        <v>597.5</v>
      </c>
      <c r="G1684" t="s">
        <v>3231</v>
      </c>
      <c r="H1684" t="s">
        <v>3232</v>
      </c>
      <c r="I1684" t="s">
        <v>3236</v>
      </c>
      <c r="K1684" t="s">
        <v>473</v>
      </c>
      <c r="L1684" t="s">
        <v>2719</v>
      </c>
      <c r="M1684" t="s">
        <v>36</v>
      </c>
      <c r="N1684" s="8">
        <v>45736</v>
      </c>
      <c r="O1684" s="8">
        <v>45842</v>
      </c>
      <c r="P1684" s="8">
        <v>45842</v>
      </c>
      <c r="Q1684" t="s">
        <v>47</v>
      </c>
      <c r="R1684" t="s">
        <v>1325</v>
      </c>
      <c r="U1684" t="s">
        <v>111</v>
      </c>
      <c r="W1684" t="s">
        <v>460</v>
      </c>
      <c r="X1684" t="s">
        <v>2200</v>
      </c>
      <c r="Y1684" t="s">
        <v>112</v>
      </c>
      <c r="Z1684" t="s">
        <v>112</v>
      </c>
      <c r="AC1684" t="s">
        <v>41</v>
      </c>
      <c r="AD1684" t="s">
        <v>42</v>
      </c>
    </row>
    <row r="1685" spans="3:30" x14ac:dyDescent="0.25">
      <c r="C1685" s="32" t="s">
        <v>28</v>
      </c>
      <c r="D1685" s="32" t="s">
        <v>79</v>
      </c>
      <c r="E1685" s="32" t="s">
        <v>3237</v>
      </c>
      <c r="F1685">
        <v>1310</v>
      </c>
      <c r="G1685" t="s">
        <v>3238</v>
      </c>
      <c r="H1685" t="s">
        <v>3239</v>
      </c>
      <c r="I1685" t="s">
        <v>3240</v>
      </c>
      <c r="K1685" t="s">
        <v>473</v>
      </c>
      <c r="L1685" t="s">
        <v>2719</v>
      </c>
      <c r="M1685" t="s">
        <v>36</v>
      </c>
      <c r="N1685" s="8">
        <v>45744</v>
      </c>
      <c r="O1685" s="8">
        <v>45835</v>
      </c>
      <c r="P1685" s="8">
        <v>45835</v>
      </c>
      <c r="Q1685" t="s">
        <v>47</v>
      </c>
      <c r="R1685" t="s">
        <v>2200</v>
      </c>
      <c r="U1685" t="s">
        <v>57</v>
      </c>
      <c r="W1685" t="s">
        <v>1944</v>
      </c>
      <c r="X1685" t="s">
        <v>307</v>
      </c>
      <c r="Y1685" t="s">
        <v>111</v>
      </c>
      <c r="Z1685" t="s">
        <v>111</v>
      </c>
      <c r="AC1685" t="s">
        <v>41</v>
      </c>
      <c r="AD1685" t="s">
        <v>42</v>
      </c>
    </row>
    <row r="1686" spans="3:30" x14ac:dyDescent="0.25">
      <c r="C1686" s="32" t="s">
        <v>198</v>
      </c>
      <c r="D1686" s="32" t="s">
        <v>49</v>
      </c>
      <c r="F1686">
        <v>1555</v>
      </c>
      <c r="G1686" t="s">
        <v>3241</v>
      </c>
      <c r="H1686" t="s">
        <v>3242</v>
      </c>
      <c r="I1686" t="s">
        <v>3243</v>
      </c>
      <c r="K1686" t="s">
        <v>54</v>
      </c>
      <c r="L1686" t="s">
        <v>2719</v>
      </c>
      <c r="M1686" t="s">
        <v>36</v>
      </c>
      <c r="N1686" s="8">
        <v>45796</v>
      </c>
      <c r="O1686" s="8"/>
      <c r="P1686" s="8"/>
      <c r="Q1686" t="s">
        <v>37</v>
      </c>
      <c r="AC1686" t="s">
        <v>41</v>
      </c>
      <c r="AD1686" t="s">
        <v>42</v>
      </c>
    </row>
    <row r="1687" spans="3:30" x14ac:dyDescent="0.25">
      <c r="C1687" s="32" t="s">
        <v>28</v>
      </c>
      <c r="D1687" s="32" t="s">
        <v>29</v>
      </c>
      <c r="E1687" s="32" t="s">
        <v>3244</v>
      </c>
      <c r="F1687">
        <v>597.5</v>
      </c>
      <c r="G1687" t="s">
        <v>3245</v>
      </c>
      <c r="H1687" t="s">
        <v>3246</v>
      </c>
      <c r="I1687" t="s">
        <v>3247</v>
      </c>
      <c r="K1687" t="s">
        <v>473</v>
      </c>
      <c r="L1687" t="s">
        <v>2719</v>
      </c>
      <c r="M1687" t="s">
        <v>36</v>
      </c>
      <c r="N1687" s="8">
        <v>45736</v>
      </c>
      <c r="O1687" s="8">
        <v>46022</v>
      </c>
      <c r="P1687" s="8">
        <v>46022</v>
      </c>
      <c r="Q1687" t="s">
        <v>37</v>
      </c>
      <c r="R1687" t="s">
        <v>1325</v>
      </c>
      <c r="W1687" t="s">
        <v>460</v>
      </c>
      <c r="X1687" t="s">
        <v>1056</v>
      </c>
      <c r="Y1687" t="s">
        <v>872</v>
      </c>
      <c r="Z1687" t="s">
        <v>872</v>
      </c>
      <c r="AC1687" t="s">
        <v>41</v>
      </c>
      <c r="AD1687" t="s">
        <v>42</v>
      </c>
    </row>
    <row r="1688" spans="3:30" x14ac:dyDescent="0.25">
      <c r="C1688" s="32" t="s">
        <v>755</v>
      </c>
      <c r="D1688" s="32" t="s">
        <v>29</v>
      </c>
      <c r="E1688" s="32" t="s">
        <v>3248</v>
      </c>
      <c r="F1688">
        <v>597.5</v>
      </c>
      <c r="G1688" t="s">
        <v>3245</v>
      </c>
      <c r="H1688" t="s">
        <v>3246</v>
      </c>
      <c r="I1688" t="s">
        <v>3249</v>
      </c>
      <c r="K1688" t="s">
        <v>473</v>
      </c>
      <c r="L1688" t="s">
        <v>2719</v>
      </c>
      <c r="M1688" t="s">
        <v>36</v>
      </c>
      <c r="N1688" s="8">
        <v>45736</v>
      </c>
      <c r="O1688" s="8">
        <v>46022</v>
      </c>
      <c r="P1688" s="8">
        <v>46022</v>
      </c>
      <c r="Q1688" t="s">
        <v>47</v>
      </c>
      <c r="R1688" t="s">
        <v>1325</v>
      </c>
      <c r="W1688" t="s">
        <v>460</v>
      </c>
      <c r="X1688" t="s">
        <v>1056</v>
      </c>
      <c r="Y1688" t="s">
        <v>872</v>
      </c>
      <c r="Z1688" t="s">
        <v>872</v>
      </c>
      <c r="AB1688" t="s">
        <v>3250</v>
      </c>
      <c r="AC1688" t="s">
        <v>41</v>
      </c>
      <c r="AD1688" t="s">
        <v>42</v>
      </c>
    </row>
    <row r="1689" spans="3:30" x14ac:dyDescent="0.25">
      <c r="C1689" s="32" t="s">
        <v>28</v>
      </c>
      <c r="D1689" s="32" t="s">
        <v>79</v>
      </c>
      <c r="E1689" s="32" t="s">
        <v>50</v>
      </c>
      <c r="F1689">
        <v>1895</v>
      </c>
      <c r="G1689" t="s">
        <v>3251</v>
      </c>
      <c r="H1689" t="s">
        <v>3252</v>
      </c>
      <c r="I1689" t="s">
        <v>3253</v>
      </c>
      <c r="K1689" t="s">
        <v>54</v>
      </c>
      <c r="L1689" t="s">
        <v>2719</v>
      </c>
      <c r="M1689" t="s">
        <v>36</v>
      </c>
      <c r="N1689" s="8">
        <v>45770</v>
      </c>
      <c r="O1689" s="8">
        <v>45847</v>
      </c>
      <c r="P1689" s="8">
        <v>45847</v>
      </c>
      <c r="Q1689" t="s">
        <v>47</v>
      </c>
      <c r="R1689" t="s">
        <v>505</v>
      </c>
      <c r="U1689" t="s">
        <v>112</v>
      </c>
      <c r="X1689" t="s">
        <v>474</v>
      </c>
      <c r="Y1689" t="s">
        <v>2432</v>
      </c>
      <c r="Z1689" t="s">
        <v>2432</v>
      </c>
      <c r="AC1689" t="s">
        <v>41</v>
      </c>
      <c r="AD1689" t="s">
        <v>42</v>
      </c>
    </row>
    <row r="1690" spans="3:30" x14ac:dyDescent="0.25">
      <c r="C1690" s="32" t="s">
        <v>795</v>
      </c>
      <c r="D1690" s="32" t="s">
        <v>105</v>
      </c>
      <c r="E1690" s="32" t="s">
        <v>3254</v>
      </c>
      <c r="F1690">
        <v>2255</v>
      </c>
      <c r="G1690" t="s">
        <v>3255</v>
      </c>
      <c r="H1690" t="s">
        <v>3256</v>
      </c>
      <c r="I1690" t="s">
        <v>3257</v>
      </c>
      <c r="K1690" t="s">
        <v>473</v>
      </c>
      <c r="L1690" t="s">
        <v>2719</v>
      </c>
      <c r="M1690" t="s">
        <v>36</v>
      </c>
      <c r="N1690" s="8">
        <v>45772</v>
      </c>
      <c r="O1690" s="8">
        <v>45856</v>
      </c>
      <c r="P1690" s="8">
        <v>45856</v>
      </c>
      <c r="Q1690" t="s">
        <v>47</v>
      </c>
      <c r="R1690" t="s">
        <v>307</v>
      </c>
      <c r="U1690" t="s">
        <v>255</v>
      </c>
      <c r="W1690" t="s">
        <v>476</v>
      </c>
      <c r="X1690" t="s">
        <v>260</v>
      </c>
      <c r="Y1690" t="s">
        <v>476</v>
      </c>
      <c r="Z1690" t="s">
        <v>476</v>
      </c>
      <c r="AC1690" t="s">
        <v>41</v>
      </c>
      <c r="AD1690" t="s">
        <v>42</v>
      </c>
    </row>
    <row r="1691" spans="3:30" x14ac:dyDescent="0.25">
      <c r="C1691" s="32" t="s">
        <v>104</v>
      </c>
      <c r="D1691" s="32" t="s">
        <v>79</v>
      </c>
      <c r="E1691" s="32" t="s">
        <v>50</v>
      </c>
      <c r="F1691">
        <v>1495</v>
      </c>
      <c r="G1691" t="s">
        <v>3258</v>
      </c>
      <c r="H1691" t="s">
        <v>3259</v>
      </c>
      <c r="I1691" t="s">
        <v>3260</v>
      </c>
      <c r="K1691" t="s">
        <v>473</v>
      </c>
      <c r="L1691" t="s">
        <v>2719</v>
      </c>
      <c r="M1691" t="s">
        <v>36</v>
      </c>
      <c r="N1691" s="8">
        <v>45699</v>
      </c>
      <c r="O1691" s="8">
        <v>45828</v>
      </c>
      <c r="P1691" s="8">
        <v>45828</v>
      </c>
      <c r="Q1691" t="s">
        <v>47</v>
      </c>
      <c r="R1691" t="s">
        <v>1935</v>
      </c>
      <c r="U1691" t="s">
        <v>87</v>
      </c>
      <c r="W1691" t="s">
        <v>313</v>
      </c>
      <c r="X1691" t="s">
        <v>2024</v>
      </c>
      <c r="Y1691" t="s">
        <v>57</v>
      </c>
      <c r="Z1691" t="s">
        <v>57</v>
      </c>
      <c r="AC1691" t="s">
        <v>41</v>
      </c>
      <c r="AD1691" t="s">
        <v>42</v>
      </c>
    </row>
    <row r="1692" spans="3:30" x14ac:dyDescent="0.25">
      <c r="C1692" s="32" t="s">
        <v>28</v>
      </c>
      <c r="D1692" s="32" t="s">
        <v>79</v>
      </c>
      <c r="E1692" s="32" t="s">
        <v>3261</v>
      </c>
      <c r="F1692">
        <v>1300</v>
      </c>
      <c r="G1692" t="s">
        <v>3262</v>
      </c>
      <c r="H1692" t="s">
        <v>3263</v>
      </c>
      <c r="I1692" t="s">
        <v>3264</v>
      </c>
      <c r="K1692" t="s">
        <v>84</v>
      </c>
      <c r="L1692" t="s">
        <v>2719</v>
      </c>
      <c r="M1692" t="s">
        <v>36</v>
      </c>
      <c r="N1692" s="8">
        <v>45642</v>
      </c>
      <c r="O1692" s="8">
        <v>45849</v>
      </c>
      <c r="P1692" s="8">
        <v>45849</v>
      </c>
      <c r="Q1692" t="s">
        <v>47</v>
      </c>
      <c r="R1692" t="s">
        <v>1335</v>
      </c>
      <c r="U1692" t="s">
        <v>255</v>
      </c>
      <c r="W1692" t="s">
        <v>1007</v>
      </c>
      <c r="X1692" t="s">
        <v>3265</v>
      </c>
      <c r="Y1692" t="s">
        <v>255</v>
      </c>
      <c r="Z1692" t="s">
        <v>255</v>
      </c>
      <c r="AC1692" t="s">
        <v>41</v>
      </c>
      <c r="AD1692" t="s">
        <v>42</v>
      </c>
    </row>
    <row r="1693" spans="3:30" x14ac:dyDescent="0.25">
      <c r="C1693" s="32" t="s">
        <v>104</v>
      </c>
      <c r="D1693" s="32" t="s">
        <v>79</v>
      </c>
      <c r="E1693" s="32" t="s">
        <v>3266</v>
      </c>
      <c r="F1693">
        <v>1300</v>
      </c>
      <c r="G1693" t="s">
        <v>3262</v>
      </c>
      <c r="H1693" t="s">
        <v>3263</v>
      </c>
      <c r="I1693" t="s">
        <v>3267</v>
      </c>
      <c r="K1693" t="s">
        <v>84</v>
      </c>
      <c r="L1693" t="s">
        <v>2719</v>
      </c>
      <c r="M1693" t="s">
        <v>36</v>
      </c>
      <c r="N1693" s="8">
        <v>45642</v>
      </c>
      <c r="O1693" s="8">
        <v>45837</v>
      </c>
      <c r="P1693" s="8">
        <v>45837</v>
      </c>
      <c r="Q1693" t="s">
        <v>47</v>
      </c>
      <c r="R1693" t="s">
        <v>1335</v>
      </c>
      <c r="U1693" t="s">
        <v>3268</v>
      </c>
      <c r="W1693" t="s">
        <v>254</v>
      </c>
      <c r="X1693" t="s">
        <v>1421</v>
      </c>
      <c r="Y1693" t="s">
        <v>91</v>
      </c>
      <c r="Z1693" t="s">
        <v>91</v>
      </c>
      <c r="AC1693" t="s">
        <v>41</v>
      </c>
      <c r="AD1693" t="s">
        <v>42</v>
      </c>
    </row>
    <row r="1694" spans="3:30" x14ac:dyDescent="0.25">
      <c r="E1694" s="32" t="s">
        <v>2672</v>
      </c>
      <c r="F1694">
        <v>0</v>
      </c>
      <c r="G1694" t="s">
        <v>3269</v>
      </c>
      <c r="H1694" t="s">
        <v>3270</v>
      </c>
      <c r="I1694" t="s">
        <v>3271</v>
      </c>
      <c r="K1694" t="s">
        <v>84</v>
      </c>
      <c r="L1694" t="s">
        <v>2719</v>
      </c>
      <c r="M1694" t="s">
        <v>36</v>
      </c>
      <c r="N1694" s="8">
        <v>45733</v>
      </c>
      <c r="O1694" s="8"/>
      <c r="P1694" s="8"/>
      <c r="Q1694" t="s">
        <v>64</v>
      </c>
      <c r="R1694" t="s">
        <v>3272</v>
      </c>
      <c r="U1694" t="s">
        <v>1162</v>
      </c>
      <c r="AC1694" t="s">
        <v>64</v>
      </c>
      <c r="AD1694" t="s">
        <v>42</v>
      </c>
    </row>
    <row r="1695" spans="3:30" x14ac:dyDescent="0.25">
      <c r="E1695" s="32" t="s">
        <v>2672</v>
      </c>
      <c r="F1695">
        <v>0</v>
      </c>
      <c r="G1695" t="s">
        <v>3269</v>
      </c>
      <c r="H1695" t="s">
        <v>3270</v>
      </c>
      <c r="I1695" t="s">
        <v>3273</v>
      </c>
      <c r="K1695" t="s">
        <v>84</v>
      </c>
      <c r="L1695" t="s">
        <v>2719</v>
      </c>
      <c r="M1695" t="s">
        <v>36</v>
      </c>
      <c r="N1695" s="8">
        <v>45733</v>
      </c>
      <c r="O1695" s="8"/>
      <c r="P1695" s="8"/>
      <c r="Q1695" t="s">
        <v>64</v>
      </c>
      <c r="U1695" t="s">
        <v>58</v>
      </c>
      <c r="AC1695" t="s">
        <v>64</v>
      </c>
      <c r="AD1695" t="s">
        <v>42</v>
      </c>
    </row>
    <row r="1696" spans="3:30" x14ac:dyDescent="0.25">
      <c r="C1696" s="32" t="s">
        <v>28</v>
      </c>
      <c r="D1696" s="32" t="s">
        <v>79</v>
      </c>
      <c r="E1696" s="32" t="s">
        <v>3274</v>
      </c>
      <c r="F1696">
        <v>1100</v>
      </c>
      <c r="G1696" t="s">
        <v>3275</v>
      </c>
      <c r="H1696" t="s">
        <v>3276</v>
      </c>
      <c r="I1696" t="s">
        <v>3277</v>
      </c>
      <c r="K1696" t="s">
        <v>84</v>
      </c>
      <c r="L1696" t="s">
        <v>2719</v>
      </c>
      <c r="M1696" t="s">
        <v>36</v>
      </c>
      <c r="N1696" s="8">
        <v>45411</v>
      </c>
      <c r="O1696" s="8">
        <v>45845</v>
      </c>
      <c r="P1696" s="8">
        <v>45845</v>
      </c>
      <c r="Q1696" t="s">
        <v>47</v>
      </c>
      <c r="R1696" t="s">
        <v>2140</v>
      </c>
      <c r="U1696" t="s">
        <v>391</v>
      </c>
      <c r="W1696" t="s">
        <v>3278</v>
      </c>
      <c r="X1696" t="s">
        <v>3279</v>
      </c>
      <c r="Y1696" t="s">
        <v>196</v>
      </c>
      <c r="Z1696" t="s">
        <v>196</v>
      </c>
      <c r="AC1696" t="s">
        <v>41</v>
      </c>
      <c r="AD1696" t="s">
        <v>42</v>
      </c>
    </row>
    <row r="1697" spans="3:30" x14ac:dyDescent="0.25">
      <c r="E1697" s="32" t="s">
        <v>2672</v>
      </c>
      <c r="F1697">
        <v>0</v>
      </c>
      <c r="G1697" t="s">
        <v>3280</v>
      </c>
      <c r="H1697" t="s">
        <v>3281</v>
      </c>
      <c r="I1697" t="s">
        <v>3282</v>
      </c>
      <c r="K1697" t="s">
        <v>84</v>
      </c>
      <c r="L1697" t="s">
        <v>2719</v>
      </c>
      <c r="M1697" t="s">
        <v>36</v>
      </c>
      <c r="N1697" s="8">
        <v>45727</v>
      </c>
      <c r="O1697" s="8">
        <v>45842</v>
      </c>
      <c r="P1697" s="8">
        <v>45842</v>
      </c>
      <c r="Q1697" t="s">
        <v>47</v>
      </c>
      <c r="U1697" t="s">
        <v>111</v>
      </c>
      <c r="Y1697" t="s">
        <v>112</v>
      </c>
      <c r="Z1697" t="s">
        <v>112</v>
      </c>
      <c r="AC1697" t="s">
        <v>41</v>
      </c>
      <c r="AD1697" t="s">
        <v>42</v>
      </c>
    </row>
    <row r="1698" spans="3:30" x14ac:dyDescent="0.25">
      <c r="E1698" s="32" t="s">
        <v>2672</v>
      </c>
      <c r="F1698">
        <v>0</v>
      </c>
      <c r="G1698" t="s">
        <v>3280</v>
      </c>
      <c r="H1698" t="s">
        <v>3283</v>
      </c>
      <c r="I1698" t="s">
        <v>3284</v>
      </c>
      <c r="K1698" t="s">
        <v>84</v>
      </c>
      <c r="L1698" t="s">
        <v>2719</v>
      </c>
      <c r="M1698" t="s">
        <v>36</v>
      </c>
      <c r="N1698" s="8">
        <v>45756</v>
      </c>
      <c r="O1698" s="8"/>
      <c r="P1698" s="8"/>
      <c r="Q1698" t="s">
        <v>37</v>
      </c>
      <c r="AC1698" t="s">
        <v>41</v>
      </c>
      <c r="AD1698" t="s">
        <v>42</v>
      </c>
    </row>
    <row r="1699" spans="3:30" x14ac:dyDescent="0.25">
      <c r="E1699" s="32" t="s">
        <v>2672</v>
      </c>
      <c r="F1699">
        <v>0</v>
      </c>
      <c r="G1699" t="s">
        <v>3280</v>
      </c>
      <c r="H1699" t="s">
        <v>3283</v>
      </c>
      <c r="I1699" t="s">
        <v>3285</v>
      </c>
      <c r="K1699" t="s">
        <v>84</v>
      </c>
      <c r="L1699" t="s">
        <v>2719</v>
      </c>
      <c r="M1699" t="s">
        <v>36</v>
      </c>
      <c r="N1699" s="8">
        <v>45756</v>
      </c>
      <c r="O1699" s="8"/>
      <c r="P1699" s="8"/>
      <c r="Q1699" t="s">
        <v>37</v>
      </c>
      <c r="AC1699" t="s">
        <v>41</v>
      </c>
      <c r="AD1699" t="s">
        <v>42</v>
      </c>
    </row>
    <row r="1700" spans="3:30" x14ac:dyDescent="0.25">
      <c r="E1700" s="32" t="s">
        <v>2672</v>
      </c>
      <c r="F1700">
        <v>0</v>
      </c>
      <c r="G1700" t="s">
        <v>3280</v>
      </c>
      <c r="H1700" t="s">
        <v>3283</v>
      </c>
      <c r="I1700" t="s">
        <v>3286</v>
      </c>
      <c r="K1700" t="s">
        <v>84</v>
      </c>
      <c r="L1700" t="s">
        <v>2719</v>
      </c>
      <c r="M1700" t="s">
        <v>36</v>
      </c>
      <c r="N1700" s="8">
        <v>45756</v>
      </c>
      <c r="O1700" s="8"/>
      <c r="P1700" s="8"/>
      <c r="Q1700" t="s">
        <v>37</v>
      </c>
      <c r="AC1700" t="s">
        <v>41</v>
      </c>
      <c r="AD1700" t="s">
        <v>42</v>
      </c>
    </row>
    <row r="1701" spans="3:30" x14ac:dyDescent="0.25">
      <c r="E1701" s="32" t="s">
        <v>2672</v>
      </c>
      <c r="F1701">
        <v>0</v>
      </c>
      <c r="G1701" t="s">
        <v>3280</v>
      </c>
      <c r="H1701" t="s">
        <v>3283</v>
      </c>
      <c r="I1701" t="s">
        <v>3287</v>
      </c>
      <c r="K1701" t="s">
        <v>84</v>
      </c>
      <c r="L1701" t="s">
        <v>2719</v>
      </c>
      <c r="M1701" t="s">
        <v>36</v>
      </c>
      <c r="N1701" s="8">
        <v>45756</v>
      </c>
      <c r="O1701" s="8">
        <v>45839</v>
      </c>
      <c r="P1701" s="8">
        <v>45839</v>
      </c>
      <c r="Q1701" t="s">
        <v>47</v>
      </c>
      <c r="U1701" t="s">
        <v>664</v>
      </c>
      <c r="Y1701" t="s">
        <v>568</v>
      </c>
      <c r="Z1701" t="s">
        <v>568</v>
      </c>
      <c r="AC1701" t="s">
        <v>41</v>
      </c>
      <c r="AD1701" t="s">
        <v>42</v>
      </c>
    </row>
    <row r="1702" spans="3:30" x14ac:dyDescent="0.25">
      <c r="E1702" s="32" t="s">
        <v>2672</v>
      </c>
      <c r="F1702">
        <v>0</v>
      </c>
      <c r="G1702" t="s">
        <v>3280</v>
      </c>
      <c r="H1702" t="s">
        <v>3283</v>
      </c>
      <c r="I1702" t="s">
        <v>3288</v>
      </c>
      <c r="K1702" t="s">
        <v>84</v>
      </c>
      <c r="L1702" t="s">
        <v>2719</v>
      </c>
      <c r="M1702" t="s">
        <v>36</v>
      </c>
      <c r="N1702" s="8">
        <v>45756</v>
      </c>
      <c r="O1702" s="8"/>
      <c r="P1702" s="8"/>
      <c r="Q1702" t="s">
        <v>37</v>
      </c>
      <c r="AC1702" t="s">
        <v>41</v>
      </c>
      <c r="AD1702" t="s">
        <v>42</v>
      </c>
    </row>
    <row r="1703" spans="3:30" x14ac:dyDescent="0.25">
      <c r="E1703" s="32" t="s">
        <v>2672</v>
      </c>
      <c r="F1703">
        <v>0</v>
      </c>
      <c r="G1703" t="s">
        <v>3280</v>
      </c>
      <c r="H1703" t="s">
        <v>3283</v>
      </c>
      <c r="I1703" t="s">
        <v>3289</v>
      </c>
      <c r="K1703" t="s">
        <v>84</v>
      </c>
      <c r="L1703" t="s">
        <v>2719</v>
      </c>
      <c r="M1703" t="s">
        <v>36</v>
      </c>
      <c r="N1703" s="8">
        <v>45756</v>
      </c>
      <c r="O1703" s="8"/>
      <c r="P1703" s="8"/>
      <c r="Q1703" t="s">
        <v>37</v>
      </c>
      <c r="AC1703" t="s">
        <v>41</v>
      </c>
      <c r="AD1703" t="s">
        <v>42</v>
      </c>
    </row>
    <row r="1704" spans="3:30" x14ac:dyDescent="0.25">
      <c r="E1704" s="32" t="s">
        <v>2672</v>
      </c>
      <c r="F1704">
        <v>0</v>
      </c>
      <c r="G1704" t="s">
        <v>3280</v>
      </c>
      <c r="H1704" t="s">
        <v>3283</v>
      </c>
      <c r="I1704" t="s">
        <v>3290</v>
      </c>
      <c r="K1704" t="s">
        <v>84</v>
      </c>
      <c r="L1704" t="s">
        <v>2719</v>
      </c>
      <c r="M1704" t="s">
        <v>36</v>
      </c>
      <c r="N1704" s="8">
        <v>45756</v>
      </c>
      <c r="O1704" s="8"/>
      <c r="P1704" s="8"/>
      <c r="Q1704" t="s">
        <v>37</v>
      </c>
      <c r="AC1704" t="s">
        <v>41</v>
      </c>
      <c r="AD1704" t="s">
        <v>42</v>
      </c>
    </row>
    <row r="1705" spans="3:30" x14ac:dyDescent="0.25">
      <c r="E1705" s="32" t="s">
        <v>2672</v>
      </c>
      <c r="F1705">
        <v>0</v>
      </c>
      <c r="G1705" t="s">
        <v>3280</v>
      </c>
      <c r="H1705" t="s">
        <v>3283</v>
      </c>
      <c r="I1705" t="s">
        <v>3291</v>
      </c>
      <c r="K1705" t="s">
        <v>84</v>
      </c>
      <c r="L1705" t="s">
        <v>2719</v>
      </c>
      <c r="M1705" t="s">
        <v>36</v>
      </c>
      <c r="N1705" s="8">
        <v>45756</v>
      </c>
      <c r="O1705" s="8">
        <v>45839</v>
      </c>
      <c r="P1705" s="8">
        <v>45839</v>
      </c>
      <c r="Q1705" t="s">
        <v>47</v>
      </c>
      <c r="U1705" t="s">
        <v>585</v>
      </c>
      <c r="Y1705" t="s">
        <v>568</v>
      </c>
      <c r="Z1705" t="s">
        <v>568</v>
      </c>
      <c r="AC1705" t="s">
        <v>41</v>
      </c>
      <c r="AD1705" t="s">
        <v>42</v>
      </c>
    </row>
    <row r="1706" spans="3:30" x14ac:dyDescent="0.25">
      <c r="E1706" s="32" t="s">
        <v>2672</v>
      </c>
      <c r="F1706">
        <v>0</v>
      </c>
      <c r="G1706" t="s">
        <v>3280</v>
      </c>
      <c r="H1706" t="s">
        <v>3292</v>
      </c>
      <c r="I1706" t="s">
        <v>3293</v>
      </c>
      <c r="K1706" t="s">
        <v>84</v>
      </c>
      <c r="L1706" t="s">
        <v>2719</v>
      </c>
      <c r="M1706" t="s">
        <v>36</v>
      </c>
      <c r="N1706" s="8">
        <v>45579</v>
      </c>
      <c r="O1706" s="8"/>
      <c r="P1706" s="8"/>
      <c r="Q1706" t="s">
        <v>47</v>
      </c>
      <c r="R1706" t="s">
        <v>3294</v>
      </c>
      <c r="U1706" t="s">
        <v>2321</v>
      </c>
      <c r="W1706" t="s">
        <v>3295</v>
      </c>
      <c r="AC1706" t="s">
        <v>41</v>
      </c>
      <c r="AD1706" t="s">
        <v>42</v>
      </c>
    </row>
    <row r="1707" spans="3:30" x14ac:dyDescent="0.25">
      <c r="E1707" s="32" t="s">
        <v>2672</v>
      </c>
      <c r="F1707">
        <v>0</v>
      </c>
      <c r="G1707" t="s">
        <v>3280</v>
      </c>
      <c r="H1707" t="s">
        <v>3296</v>
      </c>
      <c r="I1707" t="s">
        <v>3297</v>
      </c>
      <c r="K1707" t="s">
        <v>84</v>
      </c>
      <c r="L1707" t="s">
        <v>2719</v>
      </c>
      <c r="M1707" t="s">
        <v>36</v>
      </c>
      <c r="N1707" s="8">
        <v>45579</v>
      </c>
      <c r="O1707" s="8"/>
      <c r="P1707" s="8"/>
      <c r="Q1707" t="s">
        <v>47</v>
      </c>
      <c r="R1707" t="s">
        <v>3294</v>
      </c>
      <c r="U1707" t="s">
        <v>2321</v>
      </c>
      <c r="W1707" t="s">
        <v>3295</v>
      </c>
      <c r="AC1707" t="s">
        <v>41</v>
      </c>
      <c r="AD1707" t="s">
        <v>42</v>
      </c>
    </row>
    <row r="1708" spans="3:30" x14ac:dyDescent="0.25">
      <c r="C1708" s="32" t="s">
        <v>43</v>
      </c>
      <c r="D1708" s="32" t="s">
        <v>105</v>
      </c>
      <c r="E1708" s="32" t="s">
        <v>3298</v>
      </c>
      <c r="F1708">
        <v>995</v>
      </c>
      <c r="G1708" t="s">
        <v>3299</v>
      </c>
      <c r="H1708" t="s">
        <v>3300</v>
      </c>
      <c r="I1708" t="s">
        <v>3301</v>
      </c>
      <c r="K1708" t="s">
        <v>473</v>
      </c>
      <c r="L1708" t="s">
        <v>2719</v>
      </c>
      <c r="M1708" t="s">
        <v>36</v>
      </c>
      <c r="N1708" s="8">
        <v>45741</v>
      </c>
      <c r="O1708" s="8">
        <v>45870</v>
      </c>
      <c r="P1708" s="8">
        <v>45870</v>
      </c>
      <c r="Q1708" t="s">
        <v>37</v>
      </c>
      <c r="R1708" t="s">
        <v>1325</v>
      </c>
      <c r="S1708" t="s">
        <v>3302</v>
      </c>
      <c r="T1708" t="s">
        <v>3303</v>
      </c>
      <c r="U1708" t="s">
        <v>475</v>
      </c>
      <c r="W1708" t="s">
        <v>460</v>
      </c>
      <c r="Y1708" t="s">
        <v>477</v>
      </c>
      <c r="Z1708" t="s">
        <v>477</v>
      </c>
      <c r="AC1708" t="s">
        <v>41</v>
      </c>
      <c r="AD1708" t="s">
        <v>42</v>
      </c>
    </row>
    <row r="1709" spans="3:30" x14ac:dyDescent="0.25">
      <c r="C1709" s="32" t="s">
        <v>795</v>
      </c>
      <c r="D1709" s="32" t="s">
        <v>105</v>
      </c>
      <c r="E1709" s="32" t="s">
        <v>50</v>
      </c>
      <c r="F1709">
        <v>200</v>
      </c>
      <c r="G1709" t="s">
        <v>3299</v>
      </c>
      <c r="H1709" t="s">
        <v>3300</v>
      </c>
      <c r="I1709" t="s">
        <v>3304</v>
      </c>
      <c r="K1709" t="s">
        <v>473</v>
      </c>
      <c r="L1709" t="s">
        <v>2719</v>
      </c>
      <c r="M1709" t="s">
        <v>36</v>
      </c>
      <c r="N1709" s="8">
        <v>45741</v>
      </c>
      <c r="O1709" s="8">
        <v>45870</v>
      </c>
      <c r="P1709" s="8">
        <v>45870</v>
      </c>
      <c r="Q1709" t="s">
        <v>47</v>
      </c>
      <c r="R1709" t="s">
        <v>1325</v>
      </c>
      <c r="W1709" t="s">
        <v>460</v>
      </c>
      <c r="Y1709" t="s">
        <v>477</v>
      </c>
      <c r="Z1709" t="s">
        <v>477</v>
      </c>
      <c r="AC1709" t="s">
        <v>41</v>
      </c>
      <c r="AD1709" t="s">
        <v>42</v>
      </c>
    </row>
    <row r="1710" spans="3:30" x14ac:dyDescent="0.25">
      <c r="C1710" s="32" t="s">
        <v>795</v>
      </c>
      <c r="D1710" s="32" t="s">
        <v>105</v>
      </c>
      <c r="E1710" s="32" t="s">
        <v>50</v>
      </c>
      <c r="F1710">
        <v>200</v>
      </c>
      <c r="G1710" t="s">
        <v>3299</v>
      </c>
      <c r="H1710" t="s">
        <v>3300</v>
      </c>
      <c r="I1710" t="s">
        <v>3305</v>
      </c>
      <c r="K1710" t="s">
        <v>473</v>
      </c>
      <c r="L1710" t="s">
        <v>2719</v>
      </c>
      <c r="M1710" t="s">
        <v>36</v>
      </c>
      <c r="N1710" s="8">
        <v>45741</v>
      </c>
      <c r="O1710" s="8">
        <v>45870</v>
      </c>
      <c r="P1710" s="8">
        <v>45870</v>
      </c>
      <c r="Q1710" t="s">
        <v>37</v>
      </c>
      <c r="Y1710" t="s">
        <v>477</v>
      </c>
      <c r="Z1710" t="s">
        <v>477</v>
      </c>
      <c r="AC1710" t="s">
        <v>41</v>
      </c>
      <c r="AD1710" t="s">
        <v>42</v>
      </c>
    </row>
    <row r="1711" spans="3:30" x14ac:dyDescent="0.25">
      <c r="C1711" s="32" t="s">
        <v>28</v>
      </c>
      <c r="D1711" s="32" t="s">
        <v>105</v>
      </c>
      <c r="E1711" s="32" t="s">
        <v>50</v>
      </c>
      <c r="F1711">
        <v>1200</v>
      </c>
      <c r="G1711" t="s">
        <v>3306</v>
      </c>
      <c r="H1711" t="s">
        <v>3307</v>
      </c>
      <c r="I1711" t="s">
        <v>3308</v>
      </c>
      <c r="K1711" t="s">
        <v>54</v>
      </c>
      <c r="L1711" t="s">
        <v>2719</v>
      </c>
      <c r="M1711" t="s">
        <v>36</v>
      </c>
      <c r="N1711" s="8">
        <v>45791</v>
      </c>
      <c r="O1711" s="8">
        <v>45828</v>
      </c>
      <c r="P1711" s="8">
        <v>45828</v>
      </c>
      <c r="Q1711" t="s">
        <v>37</v>
      </c>
      <c r="R1711" t="s">
        <v>59</v>
      </c>
      <c r="S1711" t="s">
        <v>3309</v>
      </c>
      <c r="U1711" t="s">
        <v>87</v>
      </c>
      <c r="Y1711" t="s">
        <v>57</v>
      </c>
      <c r="Z1711" t="s">
        <v>57</v>
      </c>
      <c r="AC1711" t="s">
        <v>41</v>
      </c>
      <c r="AD1711" t="s">
        <v>42</v>
      </c>
    </row>
    <row r="1712" spans="3:30" x14ac:dyDescent="0.25">
      <c r="C1712" s="32" t="s">
        <v>104</v>
      </c>
      <c r="D1712" s="32" t="s">
        <v>79</v>
      </c>
      <c r="E1712" s="48" t="s">
        <v>3310</v>
      </c>
      <c r="F1712">
        <v>1278</v>
      </c>
      <c r="G1712" t="s">
        <v>3311</v>
      </c>
      <c r="H1712" t="s">
        <v>3312</v>
      </c>
      <c r="I1712" t="s">
        <v>3313</v>
      </c>
      <c r="K1712" t="s">
        <v>724</v>
      </c>
      <c r="L1712" t="s">
        <v>2719</v>
      </c>
      <c r="M1712" t="s">
        <v>36</v>
      </c>
      <c r="N1712" s="8">
        <v>45709</v>
      </c>
      <c r="O1712" s="8">
        <v>45821</v>
      </c>
      <c r="P1712" s="8">
        <v>45821</v>
      </c>
      <c r="Q1712" t="s">
        <v>47</v>
      </c>
      <c r="R1712" t="s">
        <v>205</v>
      </c>
      <c r="U1712" t="s">
        <v>86</v>
      </c>
      <c r="W1712" t="s">
        <v>460</v>
      </c>
      <c r="X1712" t="s">
        <v>953</v>
      </c>
      <c r="Y1712" t="s">
        <v>87</v>
      </c>
      <c r="Z1712" t="s">
        <v>87</v>
      </c>
      <c r="AC1712" t="s">
        <v>41</v>
      </c>
      <c r="AD1712" t="s">
        <v>42</v>
      </c>
    </row>
    <row r="1713" spans="3:30" x14ac:dyDescent="0.25">
      <c r="C1713" s="32" t="s">
        <v>104</v>
      </c>
      <c r="D1713" s="32" t="s">
        <v>79</v>
      </c>
      <c r="E1713" s="32" t="s">
        <v>3310</v>
      </c>
      <c r="F1713">
        <v>255</v>
      </c>
      <c r="G1713" t="s">
        <v>3311</v>
      </c>
      <c r="H1713" t="s">
        <v>3312</v>
      </c>
      <c r="I1713" t="s">
        <v>3314</v>
      </c>
      <c r="K1713" t="s">
        <v>724</v>
      </c>
      <c r="L1713" t="s">
        <v>2719</v>
      </c>
      <c r="M1713" t="s">
        <v>36</v>
      </c>
      <c r="N1713" s="8">
        <v>45709</v>
      </c>
      <c r="O1713" s="8">
        <v>45821</v>
      </c>
      <c r="P1713" s="8">
        <v>45821</v>
      </c>
      <c r="Q1713" t="s">
        <v>47</v>
      </c>
      <c r="R1713" t="s">
        <v>205</v>
      </c>
      <c r="W1713" t="s">
        <v>460</v>
      </c>
      <c r="X1713" t="s">
        <v>953</v>
      </c>
      <c r="Y1713" t="s">
        <v>87</v>
      </c>
      <c r="Z1713" t="s">
        <v>87</v>
      </c>
      <c r="AC1713" t="s">
        <v>41</v>
      </c>
      <c r="AD1713" t="s">
        <v>42</v>
      </c>
    </row>
    <row r="1714" spans="3:30" x14ac:dyDescent="0.25">
      <c r="C1714" s="32" t="s">
        <v>104</v>
      </c>
      <c r="D1714" s="32" t="s">
        <v>79</v>
      </c>
      <c r="E1714" s="32" t="s">
        <v>3310</v>
      </c>
      <c r="F1714">
        <v>255</v>
      </c>
      <c r="G1714" t="s">
        <v>3311</v>
      </c>
      <c r="H1714" t="s">
        <v>3312</v>
      </c>
      <c r="I1714" t="s">
        <v>3315</v>
      </c>
      <c r="K1714" t="s">
        <v>724</v>
      </c>
      <c r="L1714" t="s">
        <v>2719</v>
      </c>
      <c r="M1714" t="s">
        <v>36</v>
      </c>
      <c r="N1714" s="8">
        <v>45709</v>
      </c>
      <c r="O1714" s="8">
        <v>45821</v>
      </c>
      <c r="P1714" s="8">
        <v>45821</v>
      </c>
      <c r="Q1714" t="s">
        <v>37</v>
      </c>
      <c r="X1714" t="s">
        <v>953</v>
      </c>
      <c r="Y1714" t="s">
        <v>87</v>
      </c>
      <c r="Z1714" t="s">
        <v>87</v>
      </c>
      <c r="AC1714" t="s">
        <v>41</v>
      </c>
      <c r="AD1714" t="s">
        <v>42</v>
      </c>
    </row>
    <row r="1715" spans="3:30" x14ac:dyDescent="0.25">
      <c r="C1715" s="32" t="s">
        <v>104</v>
      </c>
      <c r="D1715" s="32" t="s">
        <v>105</v>
      </c>
      <c r="F1715">
        <v>1495</v>
      </c>
      <c r="G1715" t="s">
        <v>3316</v>
      </c>
      <c r="H1715" t="s">
        <v>3317</v>
      </c>
      <c r="I1715" t="s">
        <v>3318</v>
      </c>
      <c r="K1715" t="s">
        <v>724</v>
      </c>
      <c r="L1715" t="s">
        <v>2719</v>
      </c>
      <c r="M1715" t="s">
        <v>36</v>
      </c>
      <c r="N1715" s="8">
        <v>45770</v>
      </c>
      <c r="O1715" s="8">
        <v>45828</v>
      </c>
      <c r="P1715" s="8">
        <v>45828</v>
      </c>
      <c r="Q1715" t="s">
        <v>37</v>
      </c>
      <c r="R1715" t="s">
        <v>254</v>
      </c>
      <c r="S1715" t="s">
        <v>3319</v>
      </c>
      <c r="T1715" t="s">
        <v>3319</v>
      </c>
      <c r="U1715" t="s">
        <v>87</v>
      </c>
      <c r="W1715" t="s">
        <v>87</v>
      </c>
      <c r="X1715" t="s">
        <v>549</v>
      </c>
      <c r="Y1715" t="s">
        <v>57</v>
      </c>
      <c r="Z1715" t="s">
        <v>57</v>
      </c>
      <c r="AC1715" t="s">
        <v>41</v>
      </c>
      <c r="AD1715" t="s">
        <v>42</v>
      </c>
    </row>
    <row r="1716" spans="3:30" x14ac:dyDescent="0.25">
      <c r="C1716" s="32" t="s">
        <v>104</v>
      </c>
      <c r="D1716" s="32" t="s">
        <v>29</v>
      </c>
      <c r="E1716" s="32" t="s">
        <v>50</v>
      </c>
      <c r="G1716" t="s">
        <v>3188</v>
      </c>
      <c r="H1716" t="s">
        <v>3320</v>
      </c>
      <c r="I1716" t="s">
        <v>3321</v>
      </c>
      <c r="K1716" t="s">
        <v>717</v>
      </c>
      <c r="L1716" t="s">
        <v>2719</v>
      </c>
      <c r="M1716" t="s">
        <v>36</v>
      </c>
      <c r="N1716" s="8">
        <v>45700</v>
      </c>
      <c r="O1716" s="8">
        <v>45856</v>
      </c>
      <c r="P1716" s="8">
        <v>45856</v>
      </c>
      <c r="Q1716" t="s">
        <v>64</v>
      </c>
      <c r="R1716" t="s">
        <v>446</v>
      </c>
      <c r="U1716" t="s">
        <v>476</v>
      </c>
      <c r="W1716" t="s">
        <v>521</v>
      </c>
      <c r="X1716" t="s">
        <v>195</v>
      </c>
      <c r="Y1716" t="s">
        <v>476</v>
      </c>
      <c r="Z1716" t="s">
        <v>476</v>
      </c>
      <c r="AC1716" t="s">
        <v>64</v>
      </c>
      <c r="AD1716" t="s">
        <v>42</v>
      </c>
    </row>
    <row r="1717" spans="3:30" x14ac:dyDescent="0.25">
      <c r="C1717" s="32" t="s">
        <v>795</v>
      </c>
      <c r="D1717" s="32" t="s">
        <v>105</v>
      </c>
      <c r="F1717">
        <v>597.5</v>
      </c>
      <c r="G1717" t="s">
        <v>3188</v>
      </c>
      <c r="H1717" t="s">
        <v>3322</v>
      </c>
      <c r="I1717" t="s">
        <v>3323</v>
      </c>
      <c r="K1717" t="s">
        <v>724</v>
      </c>
      <c r="L1717" t="s">
        <v>2719</v>
      </c>
      <c r="M1717" t="s">
        <v>36</v>
      </c>
      <c r="N1717" s="8">
        <v>45783</v>
      </c>
      <c r="O1717" s="8">
        <v>45835</v>
      </c>
      <c r="P1717" s="8">
        <v>45835</v>
      </c>
      <c r="Q1717" t="s">
        <v>37</v>
      </c>
      <c r="R1717" t="s">
        <v>492</v>
      </c>
      <c r="S1717" t="s">
        <v>3324</v>
      </c>
      <c r="U1717" t="s">
        <v>57</v>
      </c>
      <c r="W1717" t="s">
        <v>111</v>
      </c>
      <c r="Y1717" t="s">
        <v>111</v>
      </c>
      <c r="Z1717" t="s">
        <v>111</v>
      </c>
      <c r="AC1717" t="s">
        <v>41</v>
      </c>
      <c r="AD1717" t="s">
        <v>42</v>
      </c>
    </row>
    <row r="1718" spans="3:30" x14ac:dyDescent="0.25">
      <c r="C1718" s="32" t="s">
        <v>795</v>
      </c>
      <c r="D1718" s="32" t="s">
        <v>105</v>
      </c>
      <c r="F1718">
        <v>597.5</v>
      </c>
      <c r="G1718" t="s">
        <v>3188</v>
      </c>
      <c r="H1718" t="s">
        <v>3322</v>
      </c>
      <c r="I1718" t="s">
        <v>3325</v>
      </c>
      <c r="K1718" t="s">
        <v>724</v>
      </c>
      <c r="L1718" t="s">
        <v>2719</v>
      </c>
      <c r="M1718" t="s">
        <v>36</v>
      </c>
      <c r="N1718" s="8">
        <v>45783</v>
      </c>
      <c r="O1718" s="8">
        <v>45835</v>
      </c>
      <c r="P1718" s="8">
        <v>45835</v>
      </c>
      <c r="Q1718" t="s">
        <v>47</v>
      </c>
      <c r="R1718" t="s">
        <v>492</v>
      </c>
      <c r="U1718" t="s">
        <v>57</v>
      </c>
      <c r="W1718" t="s">
        <v>111</v>
      </c>
      <c r="Y1718" t="s">
        <v>111</v>
      </c>
      <c r="Z1718" t="s">
        <v>111</v>
      </c>
      <c r="AC1718" t="s">
        <v>41</v>
      </c>
      <c r="AD1718" t="s">
        <v>42</v>
      </c>
    </row>
    <row r="1719" spans="3:30" x14ac:dyDescent="0.25">
      <c r="C1719" s="32" t="s">
        <v>795</v>
      </c>
      <c r="D1719" s="32" t="s">
        <v>29</v>
      </c>
      <c r="F1719">
        <v>547.5</v>
      </c>
      <c r="G1719" t="s">
        <v>3188</v>
      </c>
      <c r="H1719" t="s">
        <v>3326</v>
      </c>
      <c r="I1719" t="s">
        <v>3327</v>
      </c>
      <c r="K1719" t="s">
        <v>717</v>
      </c>
      <c r="L1719" t="s">
        <v>2719</v>
      </c>
      <c r="M1719" t="s">
        <v>36</v>
      </c>
      <c r="N1719" s="8">
        <v>45779</v>
      </c>
      <c r="O1719" s="8">
        <v>45828</v>
      </c>
      <c r="P1719" s="8">
        <v>45828</v>
      </c>
      <c r="Q1719" t="s">
        <v>37</v>
      </c>
      <c r="R1719" t="s">
        <v>474</v>
      </c>
      <c r="S1719" t="s">
        <v>3328</v>
      </c>
      <c r="T1719" t="s">
        <v>3329</v>
      </c>
      <c r="U1719" t="s">
        <v>87</v>
      </c>
      <c r="W1719" t="s">
        <v>57</v>
      </c>
      <c r="X1719" t="s">
        <v>474</v>
      </c>
      <c r="Y1719" t="s">
        <v>57</v>
      </c>
      <c r="Z1719" t="s">
        <v>57</v>
      </c>
      <c r="AC1719" t="s">
        <v>41</v>
      </c>
      <c r="AD1719" t="s">
        <v>42</v>
      </c>
    </row>
    <row r="1720" spans="3:30" x14ac:dyDescent="0.25">
      <c r="C1720" s="32" t="s">
        <v>28</v>
      </c>
      <c r="D1720" s="32" t="s">
        <v>29</v>
      </c>
      <c r="F1720">
        <v>547.5</v>
      </c>
      <c r="G1720" t="s">
        <v>3188</v>
      </c>
      <c r="H1720" t="s">
        <v>3326</v>
      </c>
      <c r="I1720" t="s">
        <v>3330</v>
      </c>
      <c r="K1720" t="s">
        <v>717</v>
      </c>
      <c r="L1720" t="s">
        <v>2719</v>
      </c>
      <c r="M1720" t="s">
        <v>36</v>
      </c>
      <c r="N1720" s="8">
        <v>45779</v>
      </c>
      <c r="O1720" s="8">
        <v>45828</v>
      </c>
      <c r="P1720" s="8">
        <v>45828</v>
      </c>
      <c r="Q1720" t="s">
        <v>47</v>
      </c>
      <c r="R1720" t="s">
        <v>474</v>
      </c>
      <c r="U1720" t="s">
        <v>87</v>
      </c>
      <c r="W1720" t="s">
        <v>57</v>
      </c>
      <c r="X1720" t="s">
        <v>474</v>
      </c>
      <c r="Y1720" t="s">
        <v>57</v>
      </c>
      <c r="Z1720" t="s">
        <v>57</v>
      </c>
      <c r="AC1720" t="s">
        <v>41</v>
      </c>
      <c r="AD1720" t="s">
        <v>42</v>
      </c>
    </row>
    <row r="1721" spans="3:30" x14ac:dyDescent="0.25">
      <c r="C1721" s="32" t="s">
        <v>318</v>
      </c>
      <c r="D1721" s="32" t="s">
        <v>318</v>
      </c>
      <c r="F1721">
        <v>5495</v>
      </c>
      <c r="G1721" t="s">
        <v>3188</v>
      </c>
      <c r="H1721" t="s">
        <v>3331</v>
      </c>
      <c r="I1721" t="s">
        <v>3332</v>
      </c>
      <c r="K1721" t="s">
        <v>724</v>
      </c>
      <c r="L1721" t="s">
        <v>2719</v>
      </c>
      <c r="M1721" t="s">
        <v>36</v>
      </c>
      <c r="N1721" s="8">
        <v>45799</v>
      </c>
      <c r="O1721" s="8"/>
      <c r="P1721" s="8"/>
      <c r="Q1721" t="s">
        <v>64</v>
      </c>
      <c r="R1721" t="s">
        <v>758</v>
      </c>
      <c r="W1721" t="s">
        <v>953</v>
      </c>
      <c r="AC1721" t="s">
        <v>64</v>
      </c>
      <c r="AD1721" t="s">
        <v>42</v>
      </c>
    </row>
    <row r="1722" spans="3:30" x14ac:dyDescent="0.25">
      <c r="C1722" s="32" t="s">
        <v>795</v>
      </c>
      <c r="D1722" s="32" t="s">
        <v>29</v>
      </c>
      <c r="E1722" s="32" t="s">
        <v>3333</v>
      </c>
      <c r="F1722">
        <v>996</v>
      </c>
      <c r="G1722" t="s">
        <v>3334</v>
      </c>
      <c r="H1722" t="s">
        <v>3335</v>
      </c>
      <c r="I1722" t="s">
        <v>3336</v>
      </c>
      <c r="K1722" t="s">
        <v>717</v>
      </c>
      <c r="L1722" t="s">
        <v>2719</v>
      </c>
      <c r="M1722" t="s">
        <v>36</v>
      </c>
      <c r="N1722" s="8">
        <v>45772</v>
      </c>
      <c r="O1722" s="8">
        <v>45835</v>
      </c>
      <c r="P1722" s="8">
        <v>45835</v>
      </c>
      <c r="Q1722" t="s">
        <v>127</v>
      </c>
      <c r="R1722" t="s">
        <v>505</v>
      </c>
      <c r="S1722" t="s">
        <v>3337</v>
      </c>
      <c r="U1722" t="s">
        <v>111</v>
      </c>
      <c r="W1722" t="s">
        <v>255</v>
      </c>
      <c r="Y1722" t="s">
        <v>112</v>
      </c>
      <c r="Z1722" t="s">
        <v>112</v>
      </c>
      <c r="AC1722" t="s">
        <v>41</v>
      </c>
      <c r="AD1722" t="s">
        <v>42</v>
      </c>
    </row>
    <row r="1723" spans="3:30" x14ac:dyDescent="0.25">
      <c r="C1723" s="32" t="s">
        <v>28</v>
      </c>
      <c r="D1723" s="32" t="s">
        <v>29</v>
      </c>
      <c r="E1723" s="32" t="s">
        <v>3333</v>
      </c>
      <c r="F1723">
        <v>200</v>
      </c>
      <c r="G1723" t="s">
        <v>3334</v>
      </c>
      <c r="H1723" t="s">
        <v>3335</v>
      </c>
      <c r="I1723" t="s">
        <v>3338</v>
      </c>
      <c r="K1723" t="s">
        <v>717</v>
      </c>
      <c r="L1723" t="s">
        <v>2719</v>
      </c>
      <c r="M1723" t="s">
        <v>36</v>
      </c>
      <c r="N1723" s="8">
        <v>45772</v>
      </c>
      <c r="O1723" s="8">
        <v>45842</v>
      </c>
      <c r="P1723" s="8">
        <v>45842</v>
      </c>
      <c r="Q1723" t="s">
        <v>47</v>
      </c>
      <c r="R1723" t="s">
        <v>505</v>
      </c>
      <c r="W1723" t="s">
        <v>255</v>
      </c>
      <c r="Y1723" t="s">
        <v>112</v>
      </c>
      <c r="Z1723" t="s">
        <v>112</v>
      </c>
      <c r="AC1723" t="s">
        <v>41</v>
      </c>
      <c r="AD1723" t="s">
        <v>42</v>
      </c>
    </row>
    <row r="1724" spans="3:30" x14ac:dyDescent="0.25">
      <c r="C1724" s="32" t="s">
        <v>28</v>
      </c>
      <c r="D1724" s="32" t="s">
        <v>29</v>
      </c>
      <c r="E1724" s="32" t="s">
        <v>3333</v>
      </c>
      <c r="F1724">
        <v>200</v>
      </c>
      <c r="G1724" t="s">
        <v>3334</v>
      </c>
      <c r="H1724" t="s">
        <v>3335</v>
      </c>
      <c r="I1724" t="s">
        <v>3339</v>
      </c>
      <c r="K1724" t="s">
        <v>717</v>
      </c>
      <c r="L1724" t="s">
        <v>2719</v>
      </c>
      <c r="M1724" t="s">
        <v>36</v>
      </c>
      <c r="N1724" s="8">
        <v>45772</v>
      </c>
      <c r="O1724" s="8">
        <v>45842</v>
      </c>
      <c r="P1724" s="8">
        <v>45842</v>
      </c>
      <c r="Q1724" t="s">
        <v>37</v>
      </c>
      <c r="Y1724" t="s">
        <v>112</v>
      </c>
      <c r="Z1724" t="s">
        <v>112</v>
      </c>
      <c r="AC1724" t="s">
        <v>41</v>
      </c>
      <c r="AD1724" t="s">
        <v>42</v>
      </c>
    </row>
    <row r="1725" spans="3:30" x14ac:dyDescent="0.25">
      <c r="C1725" s="32" t="s">
        <v>198</v>
      </c>
      <c r="D1725" s="32" t="s">
        <v>29</v>
      </c>
      <c r="F1725">
        <v>1659</v>
      </c>
      <c r="G1725" t="s">
        <v>3340</v>
      </c>
      <c r="H1725" t="s">
        <v>3341</v>
      </c>
      <c r="I1725" t="s">
        <v>3342</v>
      </c>
      <c r="K1725" t="s">
        <v>717</v>
      </c>
      <c r="L1725" t="s">
        <v>2719</v>
      </c>
      <c r="M1725" t="s">
        <v>36</v>
      </c>
      <c r="N1725" s="8">
        <v>45786</v>
      </c>
      <c r="O1725" s="8"/>
      <c r="P1725" s="8"/>
      <c r="Q1725" t="s">
        <v>37</v>
      </c>
      <c r="R1725" t="s">
        <v>421</v>
      </c>
      <c r="W1725" t="s">
        <v>112</v>
      </c>
      <c r="AC1725" t="s">
        <v>41</v>
      </c>
      <c r="AD1725" t="s">
        <v>42</v>
      </c>
    </row>
    <row r="1726" spans="3:30" x14ac:dyDescent="0.25">
      <c r="C1726" s="32" t="s">
        <v>43</v>
      </c>
      <c r="D1726" s="32" t="s">
        <v>105</v>
      </c>
      <c r="E1726" s="32" t="s">
        <v>3343</v>
      </c>
      <c r="F1726">
        <v>950</v>
      </c>
      <c r="G1726" t="s">
        <v>3344</v>
      </c>
      <c r="H1726" t="s">
        <v>3345</v>
      </c>
      <c r="I1726" t="s">
        <v>3346</v>
      </c>
      <c r="K1726" t="s">
        <v>34</v>
      </c>
      <c r="L1726" t="s">
        <v>2719</v>
      </c>
      <c r="M1726" t="s">
        <v>36</v>
      </c>
      <c r="N1726" s="8">
        <v>45716</v>
      </c>
      <c r="O1726" s="8">
        <v>45828</v>
      </c>
      <c r="P1726" s="8">
        <v>45828</v>
      </c>
      <c r="Q1726" t="s">
        <v>127</v>
      </c>
      <c r="R1726" t="s">
        <v>520</v>
      </c>
      <c r="S1726" t="s">
        <v>3347</v>
      </c>
      <c r="T1726" t="s">
        <v>3348</v>
      </c>
      <c r="U1726" t="s">
        <v>40</v>
      </c>
      <c r="W1726" t="s">
        <v>86</v>
      </c>
      <c r="X1726" t="s">
        <v>731</v>
      </c>
      <c r="Y1726" t="s">
        <v>57</v>
      </c>
      <c r="Z1726" t="s">
        <v>57</v>
      </c>
      <c r="AC1726" t="s">
        <v>41</v>
      </c>
      <c r="AD1726" t="s">
        <v>42</v>
      </c>
    </row>
    <row r="1727" spans="3:30" x14ac:dyDescent="0.25">
      <c r="C1727" s="32" t="s">
        <v>43</v>
      </c>
      <c r="D1727" s="32" t="s">
        <v>105</v>
      </c>
      <c r="E1727" s="32" t="s">
        <v>3343</v>
      </c>
      <c r="F1727">
        <v>950</v>
      </c>
      <c r="G1727" t="s">
        <v>3344</v>
      </c>
      <c r="H1727" t="s">
        <v>3345</v>
      </c>
      <c r="I1727" t="s">
        <v>3349</v>
      </c>
      <c r="K1727" t="s">
        <v>34</v>
      </c>
      <c r="L1727" t="s">
        <v>2719</v>
      </c>
      <c r="M1727" t="s">
        <v>36</v>
      </c>
      <c r="N1727" s="8">
        <v>45716</v>
      </c>
      <c r="O1727" s="8">
        <v>45828</v>
      </c>
      <c r="P1727" s="8">
        <v>45828</v>
      </c>
      <c r="Q1727" t="s">
        <v>47</v>
      </c>
      <c r="R1727" t="s">
        <v>520</v>
      </c>
      <c r="U1727" t="s">
        <v>40</v>
      </c>
      <c r="W1727" t="s">
        <v>86</v>
      </c>
      <c r="X1727" t="s">
        <v>731</v>
      </c>
      <c r="Y1727" t="s">
        <v>57</v>
      </c>
      <c r="Z1727" t="s">
        <v>57</v>
      </c>
      <c r="AC1727" t="s">
        <v>41</v>
      </c>
      <c r="AD1727" t="s">
        <v>42</v>
      </c>
    </row>
    <row r="1728" spans="3:30" x14ac:dyDescent="0.25">
      <c r="C1728" s="32" t="s">
        <v>104</v>
      </c>
      <c r="D1728" s="32" t="s">
        <v>105</v>
      </c>
      <c r="E1728" s="32" t="s">
        <v>50</v>
      </c>
      <c r="F1728">
        <v>1195</v>
      </c>
      <c r="G1728" t="s">
        <v>3350</v>
      </c>
      <c r="H1728" t="s">
        <v>3351</v>
      </c>
      <c r="I1728" t="s">
        <v>3352</v>
      </c>
      <c r="K1728" t="s">
        <v>717</v>
      </c>
      <c r="L1728" t="s">
        <v>2719</v>
      </c>
      <c r="M1728" t="s">
        <v>36</v>
      </c>
      <c r="N1728" s="8">
        <v>45678</v>
      </c>
      <c r="O1728" s="8">
        <v>45821</v>
      </c>
      <c r="P1728" s="8">
        <v>45821</v>
      </c>
      <c r="Q1728" t="s">
        <v>127</v>
      </c>
      <c r="R1728" t="s">
        <v>3353</v>
      </c>
      <c r="S1728" t="s">
        <v>3354</v>
      </c>
      <c r="T1728" t="s">
        <v>3355</v>
      </c>
      <c r="U1728" t="s">
        <v>86</v>
      </c>
      <c r="W1728" t="s">
        <v>313</v>
      </c>
      <c r="X1728" t="s">
        <v>460</v>
      </c>
      <c r="Y1728" t="s">
        <v>87</v>
      </c>
      <c r="Z1728" t="s">
        <v>87</v>
      </c>
      <c r="AC1728" t="s">
        <v>41</v>
      </c>
      <c r="AD1728" t="s">
        <v>42</v>
      </c>
    </row>
    <row r="1729" spans="3:30" x14ac:dyDescent="0.25">
      <c r="C1729" s="32" t="s">
        <v>28</v>
      </c>
      <c r="D1729" s="32" t="s">
        <v>29</v>
      </c>
      <c r="E1729" s="32" t="s">
        <v>3356</v>
      </c>
      <c r="F1729">
        <v>1195</v>
      </c>
      <c r="G1729" t="s">
        <v>3350</v>
      </c>
      <c r="H1729" t="s">
        <v>3351</v>
      </c>
      <c r="I1729" t="s">
        <v>3357</v>
      </c>
      <c r="K1729" t="s">
        <v>717</v>
      </c>
      <c r="L1729" t="s">
        <v>2719</v>
      </c>
      <c r="M1729" t="s">
        <v>36</v>
      </c>
      <c r="N1729" s="8">
        <v>45678</v>
      </c>
      <c r="O1729" s="8">
        <v>45870</v>
      </c>
      <c r="P1729" s="8">
        <v>45870</v>
      </c>
      <c r="Q1729" t="s">
        <v>37</v>
      </c>
      <c r="R1729" t="s">
        <v>1358</v>
      </c>
      <c r="W1729" t="s">
        <v>1056</v>
      </c>
      <c r="Y1729" t="s">
        <v>477</v>
      </c>
      <c r="Z1729" t="s">
        <v>477</v>
      </c>
      <c r="AC1729" t="s">
        <v>41</v>
      </c>
      <c r="AD1729" t="s">
        <v>42</v>
      </c>
    </row>
    <row r="1730" spans="3:30" x14ac:dyDescent="0.25">
      <c r="C1730" s="32" t="s">
        <v>28</v>
      </c>
      <c r="D1730" s="32" t="s">
        <v>29</v>
      </c>
      <c r="E1730" s="32" t="s">
        <v>3356</v>
      </c>
      <c r="F1730">
        <v>1195</v>
      </c>
      <c r="G1730" t="s">
        <v>3350</v>
      </c>
      <c r="H1730" t="s">
        <v>3351</v>
      </c>
      <c r="I1730" t="s">
        <v>3358</v>
      </c>
      <c r="K1730" t="s">
        <v>717</v>
      </c>
      <c r="L1730" t="s">
        <v>2719</v>
      </c>
      <c r="M1730" t="s">
        <v>36</v>
      </c>
      <c r="N1730" s="8">
        <v>45678</v>
      </c>
      <c r="O1730" s="8">
        <v>45842</v>
      </c>
      <c r="P1730" s="8">
        <v>45842</v>
      </c>
      <c r="Q1730" t="s">
        <v>37</v>
      </c>
      <c r="R1730" t="s">
        <v>3353</v>
      </c>
      <c r="W1730" t="s">
        <v>85</v>
      </c>
      <c r="Y1730" t="s">
        <v>57</v>
      </c>
      <c r="Z1730" t="s">
        <v>57</v>
      </c>
      <c r="AC1730" t="s">
        <v>41</v>
      </c>
      <c r="AD1730" t="s">
        <v>42</v>
      </c>
    </row>
    <row r="1731" spans="3:30" x14ac:dyDescent="0.25">
      <c r="C1731" s="32" t="s">
        <v>28</v>
      </c>
      <c r="D1731" s="32" t="s">
        <v>29</v>
      </c>
      <c r="E1731" s="32" t="s">
        <v>3356</v>
      </c>
      <c r="F1731">
        <v>1195</v>
      </c>
      <c r="G1731" t="s">
        <v>3350</v>
      </c>
      <c r="H1731" t="s">
        <v>3351</v>
      </c>
      <c r="I1731" t="s">
        <v>3359</v>
      </c>
      <c r="K1731" t="s">
        <v>717</v>
      </c>
      <c r="L1731" t="s">
        <v>2719</v>
      </c>
      <c r="M1731" t="s">
        <v>36</v>
      </c>
      <c r="N1731" s="8">
        <v>45678</v>
      </c>
      <c r="O1731" s="8">
        <v>45898</v>
      </c>
      <c r="P1731" s="8">
        <v>45898</v>
      </c>
      <c r="Q1731" t="s">
        <v>37</v>
      </c>
      <c r="R1731" t="s">
        <v>3353</v>
      </c>
      <c r="W1731" t="s">
        <v>85</v>
      </c>
      <c r="Y1731" t="s">
        <v>128</v>
      </c>
      <c r="Z1731" t="s">
        <v>128</v>
      </c>
      <c r="AC1731" t="s">
        <v>41</v>
      </c>
      <c r="AD1731" t="s">
        <v>42</v>
      </c>
    </row>
    <row r="1732" spans="3:30" x14ac:dyDescent="0.25">
      <c r="C1732" s="32" t="s">
        <v>28</v>
      </c>
      <c r="D1732" s="32" t="s">
        <v>29</v>
      </c>
      <c r="E1732" s="32" t="s">
        <v>3356</v>
      </c>
      <c r="F1732">
        <v>1195</v>
      </c>
      <c r="G1732" t="s">
        <v>3350</v>
      </c>
      <c r="H1732" t="s">
        <v>3351</v>
      </c>
      <c r="I1732" t="s">
        <v>3360</v>
      </c>
      <c r="K1732" t="s">
        <v>717</v>
      </c>
      <c r="L1732" t="s">
        <v>2719</v>
      </c>
      <c r="M1732" t="s">
        <v>36</v>
      </c>
      <c r="N1732" s="8">
        <v>45678</v>
      </c>
      <c r="O1732" s="8">
        <v>45870</v>
      </c>
      <c r="P1732" s="8">
        <v>45870</v>
      </c>
      <c r="Q1732" t="s">
        <v>127</v>
      </c>
      <c r="R1732" t="s">
        <v>3353</v>
      </c>
      <c r="W1732" t="s">
        <v>313</v>
      </c>
      <c r="Y1732" t="s">
        <v>477</v>
      </c>
      <c r="Z1732" t="s">
        <v>477</v>
      </c>
      <c r="AC1732" t="s">
        <v>41</v>
      </c>
      <c r="AD1732" t="s">
        <v>42</v>
      </c>
    </row>
    <row r="1733" spans="3:30" x14ac:dyDescent="0.25">
      <c r="C1733" s="32" t="s">
        <v>43</v>
      </c>
      <c r="D1733" s="32" t="s">
        <v>29</v>
      </c>
      <c r="E1733" s="32" t="s">
        <v>3356</v>
      </c>
      <c r="F1733">
        <v>1195</v>
      </c>
      <c r="G1733" t="s">
        <v>3350</v>
      </c>
      <c r="H1733" t="s">
        <v>3351</v>
      </c>
      <c r="I1733" t="s">
        <v>3361</v>
      </c>
      <c r="K1733" t="s">
        <v>717</v>
      </c>
      <c r="L1733" t="s">
        <v>2719</v>
      </c>
      <c r="M1733" t="s">
        <v>36</v>
      </c>
      <c r="N1733" s="8">
        <v>45678</v>
      </c>
      <c r="O1733" s="8">
        <v>45835</v>
      </c>
      <c r="P1733" s="8">
        <v>45835</v>
      </c>
      <c r="Q1733" t="s">
        <v>37</v>
      </c>
      <c r="R1733" t="s">
        <v>3353</v>
      </c>
      <c r="S1733" t="s">
        <v>3362</v>
      </c>
      <c r="T1733" t="s">
        <v>3363</v>
      </c>
      <c r="U1733" t="s">
        <v>57</v>
      </c>
      <c r="W1733" t="s">
        <v>85</v>
      </c>
      <c r="Y1733" t="s">
        <v>111</v>
      </c>
      <c r="Z1733" t="s">
        <v>111</v>
      </c>
      <c r="AC1733" t="s">
        <v>41</v>
      </c>
      <c r="AD1733" t="s">
        <v>42</v>
      </c>
    </row>
    <row r="1734" spans="3:30" x14ac:dyDescent="0.25">
      <c r="C1734" s="32" t="s">
        <v>28</v>
      </c>
      <c r="D1734" s="32" t="s">
        <v>105</v>
      </c>
      <c r="F1734">
        <v>1460</v>
      </c>
      <c r="G1734" t="s">
        <v>3364</v>
      </c>
      <c r="H1734" t="s">
        <v>3365</v>
      </c>
      <c r="I1734" t="s">
        <v>3366</v>
      </c>
      <c r="K1734" t="s">
        <v>724</v>
      </c>
      <c r="L1734" t="s">
        <v>2719</v>
      </c>
      <c r="M1734" t="s">
        <v>36</v>
      </c>
      <c r="N1734" s="8">
        <v>45791</v>
      </c>
      <c r="O1734" s="8"/>
      <c r="P1734" s="8"/>
      <c r="Q1734" t="s">
        <v>37</v>
      </c>
      <c r="R1734" t="s">
        <v>549</v>
      </c>
      <c r="W1734" t="s">
        <v>112</v>
      </c>
      <c r="AC1734" t="s">
        <v>41</v>
      </c>
      <c r="AD1734" t="s">
        <v>42</v>
      </c>
    </row>
    <row r="1735" spans="3:30" x14ac:dyDescent="0.25">
      <c r="C1735" s="32" t="s">
        <v>104</v>
      </c>
      <c r="D1735" s="32" t="s">
        <v>44</v>
      </c>
      <c r="E1735" s="32" t="s">
        <v>3367</v>
      </c>
      <c r="F1735">
        <v>4000</v>
      </c>
      <c r="G1735" t="s">
        <v>3368</v>
      </c>
      <c r="H1735" t="s">
        <v>3369</v>
      </c>
      <c r="I1735" t="s">
        <v>3370</v>
      </c>
      <c r="K1735" t="s">
        <v>34</v>
      </c>
      <c r="L1735" t="s">
        <v>2719</v>
      </c>
      <c r="M1735" t="s">
        <v>36</v>
      </c>
      <c r="N1735" s="8">
        <v>45735</v>
      </c>
      <c r="O1735" s="8"/>
      <c r="P1735" s="8"/>
      <c r="Q1735" t="s">
        <v>47</v>
      </c>
      <c r="AC1735" t="s">
        <v>41</v>
      </c>
      <c r="AD1735" t="s">
        <v>42</v>
      </c>
    </row>
    <row r="1736" spans="3:30" x14ac:dyDescent="0.25">
      <c r="C1736" s="32" t="s">
        <v>198</v>
      </c>
      <c r="D1736" s="32" t="s">
        <v>79</v>
      </c>
      <c r="E1736" s="32" t="s">
        <v>3371</v>
      </c>
      <c r="F1736">
        <v>4000</v>
      </c>
      <c r="G1736" t="s">
        <v>3368</v>
      </c>
      <c r="H1736" t="s">
        <v>3369</v>
      </c>
      <c r="I1736" t="s">
        <v>3372</v>
      </c>
      <c r="K1736" t="s">
        <v>34</v>
      </c>
      <c r="L1736" t="s">
        <v>2719</v>
      </c>
      <c r="M1736" t="s">
        <v>36</v>
      </c>
      <c r="N1736" s="8">
        <v>45735</v>
      </c>
      <c r="O1736" s="8">
        <v>45835</v>
      </c>
      <c r="P1736" s="8">
        <v>45835</v>
      </c>
      <c r="Q1736" t="s">
        <v>37</v>
      </c>
      <c r="R1736" t="s">
        <v>1133</v>
      </c>
      <c r="S1736" t="s">
        <v>3373</v>
      </c>
      <c r="T1736" t="s">
        <v>3374</v>
      </c>
      <c r="U1736" t="s">
        <v>341</v>
      </c>
      <c r="W1736" t="s">
        <v>86</v>
      </c>
      <c r="Y1736" t="s">
        <v>111</v>
      </c>
      <c r="Z1736" t="s">
        <v>111</v>
      </c>
      <c r="AC1736" t="s">
        <v>41</v>
      </c>
      <c r="AD1736" t="s">
        <v>42</v>
      </c>
    </row>
    <row r="1737" spans="3:30" x14ac:dyDescent="0.25">
      <c r="F1737">
        <v>1095</v>
      </c>
      <c r="G1737" t="s">
        <v>3375</v>
      </c>
      <c r="H1737" t="s">
        <v>3376</v>
      </c>
      <c r="I1737" t="s">
        <v>3377</v>
      </c>
      <c r="K1737" t="s">
        <v>717</v>
      </c>
      <c r="L1737" t="s">
        <v>2719</v>
      </c>
      <c r="M1737" t="s">
        <v>36</v>
      </c>
      <c r="N1737" s="8">
        <v>45804</v>
      </c>
      <c r="O1737" s="8"/>
      <c r="P1737" s="8"/>
      <c r="Q1737" t="s">
        <v>37</v>
      </c>
    </row>
    <row r="1738" spans="3:30" x14ac:dyDescent="0.25">
      <c r="F1738">
        <v>1095</v>
      </c>
      <c r="G1738" t="s">
        <v>3375</v>
      </c>
      <c r="H1738" t="s">
        <v>3376</v>
      </c>
      <c r="I1738" t="s">
        <v>3378</v>
      </c>
      <c r="K1738" t="s">
        <v>717</v>
      </c>
      <c r="L1738" t="s">
        <v>2719</v>
      </c>
      <c r="M1738" t="s">
        <v>36</v>
      </c>
      <c r="N1738" s="8">
        <v>45804</v>
      </c>
      <c r="O1738" s="8"/>
      <c r="P1738" s="8"/>
      <c r="Q1738" t="s">
        <v>37</v>
      </c>
    </row>
    <row r="1739" spans="3:30" x14ac:dyDescent="0.25">
      <c r="C1739" s="32" t="s">
        <v>43</v>
      </c>
      <c r="D1739" s="32" t="s">
        <v>105</v>
      </c>
      <c r="F1739">
        <v>1095</v>
      </c>
      <c r="G1739" t="s">
        <v>3379</v>
      </c>
      <c r="H1739" t="s">
        <v>3380</v>
      </c>
      <c r="I1739" t="s">
        <v>3381</v>
      </c>
      <c r="K1739" t="s">
        <v>724</v>
      </c>
      <c r="L1739" t="s">
        <v>2719</v>
      </c>
      <c r="M1739" t="s">
        <v>36</v>
      </c>
      <c r="N1739" s="8">
        <v>45796</v>
      </c>
      <c r="O1739" s="8">
        <v>45814</v>
      </c>
      <c r="P1739" s="8">
        <v>45814</v>
      </c>
      <c r="Q1739" t="s">
        <v>37</v>
      </c>
      <c r="R1739" t="s">
        <v>260</v>
      </c>
      <c r="S1739" t="s">
        <v>3382</v>
      </c>
      <c r="T1739" t="s">
        <v>3383</v>
      </c>
      <c r="U1739" t="s">
        <v>40</v>
      </c>
      <c r="W1739" t="s">
        <v>111</v>
      </c>
      <c r="X1739" t="s">
        <v>488</v>
      </c>
      <c r="Y1739" t="s">
        <v>86</v>
      </c>
      <c r="Z1739" t="s">
        <v>86</v>
      </c>
      <c r="AC1739" t="s">
        <v>41</v>
      </c>
      <c r="AD1739" t="s">
        <v>42</v>
      </c>
    </row>
    <row r="1740" spans="3:30" x14ac:dyDescent="0.25">
      <c r="C1740" s="32" t="s">
        <v>43</v>
      </c>
      <c r="D1740" s="32" t="s">
        <v>762</v>
      </c>
      <c r="E1740" s="32" t="s">
        <v>3384</v>
      </c>
      <c r="F1740">
        <v>0</v>
      </c>
      <c r="G1740" t="s">
        <v>3385</v>
      </c>
      <c r="H1740" t="s">
        <v>3386</v>
      </c>
      <c r="I1740" t="s">
        <v>3387</v>
      </c>
      <c r="K1740" t="s">
        <v>34</v>
      </c>
      <c r="L1740" t="s">
        <v>2719</v>
      </c>
      <c r="M1740" t="s">
        <v>36</v>
      </c>
      <c r="N1740" s="8">
        <v>45736</v>
      </c>
      <c r="O1740" s="8"/>
      <c r="P1740" s="8"/>
      <c r="Q1740" t="s">
        <v>64</v>
      </c>
      <c r="AC1740" t="s">
        <v>64</v>
      </c>
      <c r="AD1740" t="s">
        <v>42</v>
      </c>
    </row>
    <row r="1741" spans="3:30" x14ac:dyDescent="0.25">
      <c r="C1741" s="32" t="s">
        <v>43</v>
      </c>
      <c r="D1741" s="32" t="s">
        <v>105</v>
      </c>
      <c r="F1741">
        <v>895</v>
      </c>
      <c r="G1741" t="s">
        <v>3388</v>
      </c>
      <c r="H1741" t="s">
        <v>3389</v>
      </c>
      <c r="I1741" t="s">
        <v>3390</v>
      </c>
      <c r="K1741" t="s">
        <v>724</v>
      </c>
      <c r="L1741" t="s">
        <v>2719</v>
      </c>
      <c r="M1741" t="s">
        <v>36</v>
      </c>
      <c r="N1741" s="8">
        <v>45783</v>
      </c>
      <c r="O1741" s="8">
        <v>45835</v>
      </c>
      <c r="P1741" s="8">
        <v>45835</v>
      </c>
      <c r="Q1741" t="s">
        <v>37</v>
      </c>
      <c r="R1741" t="s">
        <v>492</v>
      </c>
      <c r="S1741" t="s">
        <v>3391</v>
      </c>
      <c r="U1741" t="s">
        <v>57</v>
      </c>
      <c r="W1741" t="s">
        <v>111</v>
      </c>
      <c r="Y1741" t="s">
        <v>111</v>
      </c>
      <c r="Z1741" t="s">
        <v>111</v>
      </c>
      <c r="AC1741" t="s">
        <v>41</v>
      </c>
      <c r="AD1741" t="s">
        <v>42</v>
      </c>
    </row>
    <row r="1742" spans="3:30" x14ac:dyDescent="0.25">
      <c r="C1742" s="32" t="s">
        <v>198</v>
      </c>
      <c r="D1742" s="32" t="s">
        <v>105</v>
      </c>
      <c r="F1742">
        <v>795</v>
      </c>
      <c r="G1742" t="s">
        <v>3392</v>
      </c>
      <c r="H1742" t="s">
        <v>3393</v>
      </c>
      <c r="I1742" t="s">
        <v>3394</v>
      </c>
      <c r="K1742" t="s">
        <v>34</v>
      </c>
      <c r="L1742" t="s">
        <v>2719</v>
      </c>
      <c r="M1742" t="s">
        <v>36</v>
      </c>
      <c r="N1742" s="8">
        <v>45716</v>
      </c>
      <c r="O1742" s="8">
        <v>45849</v>
      </c>
      <c r="P1742" s="8">
        <v>45849</v>
      </c>
      <c r="Q1742" t="s">
        <v>127</v>
      </c>
      <c r="R1742" t="s">
        <v>520</v>
      </c>
      <c r="S1742" t="s">
        <v>3395</v>
      </c>
      <c r="U1742" t="s">
        <v>112</v>
      </c>
      <c r="W1742" t="s">
        <v>86</v>
      </c>
      <c r="Y1742" t="s">
        <v>255</v>
      </c>
      <c r="Z1742" t="s">
        <v>255</v>
      </c>
      <c r="AC1742" t="s">
        <v>41</v>
      </c>
      <c r="AD1742" t="s">
        <v>42</v>
      </c>
    </row>
    <row r="1743" spans="3:30" x14ac:dyDescent="0.25">
      <c r="C1743" s="32" t="s">
        <v>198</v>
      </c>
      <c r="D1743" s="32" t="s">
        <v>105</v>
      </c>
      <c r="F1743">
        <v>150</v>
      </c>
      <c r="G1743" t="s">
        <v>3392</v>
      </c>
      <c r="H1743" t="s">
        <v>3393</v>
      </c>
      <c r="I1743" t="s">
        <v>3396</v>
      </c>
      <c r="K1743" t="s">
        <v>34</v>
      </c>
      <c r="L1743" t="s">
        <v>2719</v>
      </c>
      <c r="M1743" t="s">
        <v>36</v>
      </c>
      <c r="N1743" s="8">
        <v>45716</v>
      </c>
      <c r="O1743" s="8">
        <v>45849</v>
      </c>
      <c r="P1743" s="8">
        <v>45849</v>
      </c>
      <c r="Q1743" t="s">
        <v>47</v>
      </c>
      <c r="Y1743" t="s">
        <v>255</v>
      </c>
      <c r="Z1743" t="s">
        <v>255</v>
      </c>
      <c r="AC1743" t="s">
        <v>41</v>
      </c>
      <c r="AD1743" t="s">
        <v>42</v>
      </c>
    </row>
    <row r="1744" spans="3:30" x14ac:dyDescent="0.25">
      <c r="C1744" s="32" t="s">
        <v>198</v>
      </c>
      <c r="D1744" s="32" t="s">
        <v>105</v>
      </c>
      <c r="F1744">
        <v>150</v>
      </c>
      <c r="G1744" t="s">
        <v>3392</v>
      </c>
      <c r="H1744" t="s">
        <v>3393</v>
      </c>
      <c r="I1744" t="s">
        <v>3397</v>
      </c>
      <c r="K1744" t="s">
        <v>34</v>
      </c>
      <c r="L1744" t="s">
        <v>2719</v>
      </c>
      <c r="M1744" t="s">
        <v>36</v>
      </c>
      <c r="N1744" s="8">
        <v>45716</v>
      </c>
      <c r="O1744" s="8">
        <v>45849</v>
      </c>
      <c r="P1744" s="8">
        <v>45849</v>
      </c>
      <c r="Q1744" t="s">
        <v>37</v>
      </c>
      <c r="Y1744" t="s">
        <v>255</v>
      </c>
      <c r="Z1744" t="s">
        <v>255</v>
      </c>
      <c r="AC1744" t="s">
        <v>41</v>
      </c>
      <c r="AD1744" t="s">
        <v>42</v>
      </c>
    </row>
    <row r="1745" spans="3:30" x14ac:dyDescent="0.25">
      <c r="C1745" s="32" t="s">
        <v>28</v>
      </c>
      <c r="D1745" s="32" t="s">
        <v>79</v>
      </c>
      <c r="F1745">
        <v>622.5</v>
      </c>
      <c r="G1745" t="s">
        <v>3398</v>
      </c>
      <c r="H1745" t="s">
        <v>3399</v>
      </c>
      <c r="I1745" t="s">
        <v>3400</v>
      </c>
      <c r="K1745" t="s">
        <v>724</v>
      </c>
      <c r="L1745" t="s">
        <v>2719</v>
      </c>
      <c r="M1745" t="s">
        <v>36</v>
      </c>
      <c r="N1745" s="8">
        <v>45775</v>
      </c>
      <c r="O1745" s="8">
        <v>45842</v>
      </c>
      <c r="P1745" s="8">
        <v>45842</v>
      </c>
      <c r="Q1745" t="s">
        <v>47</v>
      </c>
      <c r="R1745" t="s">
        <v>731</v>
      </c>
      <c r="U1745" t="s">
        <v>111</v>
      </c>
      <c r="W1745" t="s">
        <v>112</v>
      </c>
      <c r="X1745" t="s">
        <v>460</v>
      </c>
      <c r="Y1745" t="s">
        <v>112</v>
      </c>
      <c r="Z1745" t="s">
        <v>112</v>
      </c>
      <c r="AC1745" t="s">
        <v>41</v>
      </c>
      <c r="AD1745" t="s">
        <v>42</v>
      </c>
    </row>
    <row r="1746" spans="3:30" x14ac:dyDescent="0.25">
      <c r="C1746" s="32" t="s">
        <v>28</v>
      </c>
      <c r="D1746" s="32" t="s">
        <v>79</v>
      </c>
      <c r="F1746">
        <v>622.5</v>
      </c>
      <c r="G1746" t="s">
        <v>3398</v>
      </c>
      <c r="H1746" t="s">
        <v>3399</v>
      </c>
      <c r="I1746" t="s">
        <v>3401</v>
      </c>
      <c r="K1746" t="s">
        <v>724</v>
      </c>
      <c r="L1746" t="s">
        <v>2719</v>
      </c>
      <c r="M1746" t="s">
        <v>36</v>
      </c>
      <c r="N1746" s="8">
        <v>45775</v>
      </c>
      <c r="O1746" s="8">
        <v>45842</v>
      </c>
      <c r="P1746" s="8">
        <v>45842</v>
      </c>
      <c r="Q1746" t="s">
        <v>47</v>
      </c>
      <c r="R1746" t="s">
        <v>731</v>
      </c>
      <c r="U1746" t="s">
        <v>111</v>
      </c>
      <c r="W1746" t="s">
        <v>112</v>
      </c>
      <c r="X1746" t="s">
        <v>460</v>
      </c>
      <c r="Y1746" t="s">
        <v>112</v>
      </c>
      <c r="Z1746" t="s">
        <v>112</v>
      </c>
      <c r="AC1746" t="s">
        <v>41</v>
      </c>
      <c r="AD1746" t="s">
        <v>42</v>
      </c>
    </row>
    <row r="1747" spans="3:30" x14ac:dyDescent="0.25">
      <c r="C1747" s="32" t="s">
        <v>43</v>
      </c>
      <c r="D1747" s="32" t="s">
        <v>105</v>
      </c>
      <c r="F1747">
        <v>1295</v>
      </c>
      <c r="G1747" t="s">
        <v>3402</v>
      </c>
      <c r="H1747" t="s">
        <v>3403</v>
      </c>
      <c r="I1747" t="s">
        <v>3404</v>
      </c>
      <c r="K1747" t="s">
        <v>717</v>
      </c>
      <c r="L1747" t="s">
        <v>2719</v>
      </c>
      <c r="M1747" t="s">
        <v>36</v>
      </c>
      <c r="N1747" s="8">
        <v>45789</v>
      </c>
      <c r="O1747" s="8">
        <v>45821</v>
      </c>
      <c r="P1747" s="8">
        <v>45821</v>
      </c>
      <c r="Q1747" t="s">
        <v>37</v>
      </c>
      <c r="R1747" t="s">
        <v>421</v>
      </c>
      <c r="S1747" t="s">
        <v>3405</v>
      </c>
      <c r="T1747" t="s">
        <v>3406</v>
      </c>
      <c r="U1747" t="s">
        <v>87</v>
      </c>
      <c r="W1747" t="s">
        <v>87</v>
      </c>
      <c r="X1747" t="s">
        <v>312</v>
      </c>
      <c r="Y1747" t="s">
        <v>87</v>
      </c>
      <c r="Z1747" t="s">
        <v>87</v>
      </c>
      <c r="AC1747" t="s">
        <v>41</v>
      </c>
      <c r="AD1747" t="s">
        <v>42</v>
      </c>
    </row>
    <row r="1748" spans="3:30" x14ac:dyDescent="0.25">
      <c r="C1748" s="32" t="s">
        <v>795</v>
      </c>
      <c r="D1748" s="32" t="s">
        <v>105</v>
      </c>
      <c r="F1748">
        <v>995</v>
      </c>
      <c r="G1748" t="s">
        <v>3407</v>
      </c>
      <c r="H1748" t="s">
        <v>3408</v>
      </c>
      <c r="I1748" t="s">
        <v>3409</v>
      </c>
      <c r="K1748" t="s">
        <v>724</v>
      </c>
      <c r="L1748" t="s">
        <v>2719</v>
      </c>
      <c r="M1748" t="s">
        <v>36</v>
      </c>
      <c r="N1748" s="8">
        <v>45747</v>
      </c>
      <c r="O1748" s="8">
        <v>45849</v>
      </c>
      <c r="P1748" s="8">
        <v>45849</v>
      </c>
      <c r="Q1748" t="s">
        <v>127</v>
      </c>
      <c r="R1748" t="s">
        <v>1297</v>
      </c>
      <c r="S1748" t="s">
        <v>3410</v>
      </c>
      <c r="U1748" t="s">
        <v>112</v>
      </c>
      <c r="W1748" t="s">
        <v>112</v>
      </c>
      <c r="Y1748" t="s">
        <v>255</v>
      </c>
      <c r="Z1748" t="s">
        <v>255</v>
      </c>
      <c r="AC1748" t="s">
        <v>41</v>
      </c>
      <c r="AD1748" t="s">
        <v>42</v>
      </c>
    </row>
    <row r="1749" spans="3:30" x14ac:dyDescent="0.25">
      <c r="C1749" s="32" t="s">
        <v>795</v>
      </c>
      <c r="D1749" s="32" t="s">
        <v>105</v>
      </c>
      <c r="F1749">
        <v>995</v>
      </c>
      <c r="G1749" t="s">
        <v>3407</v>
      </c>
      <c r="H1749" t="s">
        <v>3408</v>
      </c>
      <c r="I1749" t="s">
        <v>3411</v>
      </c>
      <c r="K1749" t="s">
        <v>724</v>
      </c>
      <c r="L1749" t="s">
        <v>2719</v>
      </c>
      <c r="M1749" t="s">
        <v>36</v>
      </c>
      <c r="N1749" s="8">
        <v>45747</v>
      </c>
      <c r="O1749" s="8">
        <v>45849</v>
      </c>
      <c r="P1749" s="8">
        <v>45849</v>
      </c>
      <c r="Q1749" t="s">
        <v>127</v>
      </c>
      <c r="R1749" t="s">
        <v>871</v>
      </c>
      <c r="U1749" t="s">
        <v>112</v>
      </c>
      <c r="W1749" t="s">
        <v>112</v>
      </c>
      <c r="Y1749" t="s">
        <v>255</v>
      </c>
      <c r="Z1749" t="s">
        <v>255</v>
      </c>
      <c r="AC1749" t="s">
        <v>41</v>
      </c>
      <c r="AD1749" t="s">
        <v>42</v>
      </c>
    </row>
    <row r="1750" spans="3:30" x14ac:dyDescent="0.25">
      <c r="C1750" s="32" t="s">
        <v>28</v>
      </c>
      <c r="D1750" s="32" t="s">
        <v>79</v>
      </c>
      <c r="F1750">
        <v>1350</v>
      </c>
      <c r="G1750" t="s">
        <v>3407</v>
      </c>
      <c r="H1750" t="s">
        <v>3408</v>
      </c>
      <c r="I1750" t="s">
        <v>3412</v>
      </c>
      <c r="K1750" t="s">
        <v>724</v>
      </c>
      <c r="L1750" t="s">
        <v>2719</v>
      </c>
      <c r="M1750" t="s">
        <v>36</v>
      </c>
      <c r="N1750" s="8">
        <v>45747</v>
      </c>
      <c r="O1750" s="8">
        <v>45828</v>
      </c>
      <c r="P1750" s="8">
        <v>45828</v>
      </c>
      <c r="Q1750" t="s">
        <v>47</v>
      </c>
      <c r="U1750" t="s">
        <v>87</v>
      </c>
      <c r="W1750" t="s">
        <v>112</v>
      </c>
      <c r="Y1750" t="s">
        <v>57</v>
      </c>
      <c r="Z1750" t="s">
        <v>57</v>
      </c>
      <c r="AC1750" t="s">
        <v>41</v>
      </c>
      <c r="AD1750" t="s">
        <v>42</v>
      </c>
    </row>
    <row r="1751" spans="3:30" x14ac:dyDescent="0.25">
      <c r="C1751" s="32" t="s">
        <v>28</v>
      </c>
      <c r="D1751" s="32" t="s">
        <v>79</v>
      </c>
      <c r="F1751">
        <v>1350</v>
      </c>
      <c r="G1751" t="s">
        <v>3407</v>
      </c>
      <c r="H1751" t="s">
        <v>3408</v>
      </c>
      <c r="I1751" t="s">
        <v>3413</v>
      </c>
      <c r="K1751" t="s">
        <v>724</v>
      </c>
      <c r="L1751" t="s">
        <v>2719</v>
      </c>
      <c r="M1751" t="s">
        <v>36</v>
      </c>
      <c r="N1751" s="8">
        <v>45747</v>
      </c>
      <c r="O1751" s="8">
        <v>45835</v>
      </c>
      <c r="P1751" s="8">
        <v>45835</v>
      </c>
      <c r="Q1751" t="s">
        <v>47</v>
      </c>
      <c r="R1751" t="s">
        <v>1297</v>
      </c>
      <c r="U1751" t="s">
        <v>57</v>
      </c>
      <c r="W1751" t="s">
        <v>112</v>
      </c>
      <c r="Y1751" t="s">
        <v>111</v>
      </c>
      <c r="Z1751" t="s">
        <v>111</v>
      </c>
      <c r="AC1751" t="s">
        <v>41</v>
      </c>
      <c r="AD1751" t="s">
        <v>42</v>
      </c>
    </row>
    <row r="1752" spans="3:30" x14ac:dyDescent="0.25">
      <c r="C1752" s="32" t="s">
        <v>104</v>
      </c>
      <c r="D1752" s="32" t="s">
        <v>79</v>
      </c>
      <c r="F1752">
        <v>1350</v>
      </c>
      <c r="G1752" t="s">
        <v>3407</v>
      </c>
      <c r="H1752" t="s">
        <v>3408</v>
      </c>
      <c r="I1752" t="s">
        <v>3414</v>
      </c>
      <c r="K1752" t="s">
        <v>724</v>
      </c>
      <c r="L1752" t="s">
        <v>2719</v>
      </c>
      <c r="M1752" t="s">
        <v>36</v>
      </c>
      <c r="N1752" s="8">
        <v>45747</v>
      </c>
      <c r="O1752" s="8">
        <v>45835</v>
      </c>
      <c r="P1752" s="8">
        <v>45835</v>
      </c>
      <c r="Q1752" t="s">
        <v>47</v>
      </c>
      <c r="R1752" t="s">
        <v>1297</v>
      </c>
      <c r="U1752" t="s">
        <v>57</v>
      </c>
      <c r="W1752" t="s">
        <v>112</v>
      </c>
      <c r="Y1752" t="s">
        <v>111</v>
      </c>
      <c r="Z1752" t="s">
        <v>111</v>
      </c>
      <c r="AC1752" t="s">
        <v>41</v>
      </c>
      <c r="AD1752" t="s">
        <v>42</v>
      </c>
    </row>
    <row r="1753" spans="3:30" x14ac:dyDescent="0.25">
      <c r="C1753" s="32" t="s">
        <v>795</v>
      </c>
      <c r="D1753" s="32" t="s">
        <v>105</v>
      </c>
      <c r="F1753">
        <v>150</v>
      </c>
      <c r="G1753" t="s">
        <v>3407</v>
      </c>
      <c r="H1753" t="s">
        <v>3408</v>
      </c>
      <c r="I1753" t="s">
        <v>3415</v>
      </c>
      <c r="K1753" t="s">
        <v>724</v>
      </c>
      <c r="L1753" t="s">
        <v>2719</v>
      </c>
      <c r="M1753" t="s">
        <v>36</v>
      </c>
      <c r="N1753" s="8">
        <v>45747</v>
      </c>
      <c r="O1753" s="8"/>
      <c r="P1753" s="8"/>
      <c r="Q1753" t="s">
        <v>47</v>
      </c>
      <c r="R1753" t="s">
        <v>1297</v>
      </c>
      <c r="W1753" t="s">
        <v>112</v>
      </c>
      <c r="AC1753" t="s">
        <v>41</v>
      </c>
      <c r="AD1753" t="s">
        <v>42</v>
      </c>
    </row>
    <row r="1754" spans="3:30" x14ac:dyDescent="0.25">
      <c r="C1754" s="32" t="s">
        <v>28</v>
      </c>
      <c r="D1754" s="32" t="s">
        <v>105</v>
      </c>
      <c r="F1754">
        <v>150</v>
      </c>
      <c r="G1754" t="s">
        <v>3407</v>
      </c>
      <c r="H1754" t="s">
        <v>3408</v>
      </c>
      <c r="I1754" t="s">
        <v>3416</v>
      </c>
      <c r="K1754" t="s">
        <v>724</v>
      </c>
      <c r="L1754" t="s">
        <v>2719</v>
      </c>
      <c r="M1754" t="s">
        <v>36</v>
      </c>
      <c r="N1754" s="8">
        <v>45747</v>
      </c>
      <c r="O1754" s="8"/>
      <c r="P1754" s="8"/>
      <c r="Q1754" t="s">
        <v>47</v>
      </c>
      <c r="W1754" t="s">
        <v>112</v>
      </c>
      <c r="AC1754" t="s">
        <v>41</v>
      </c>
      <c r="AD1754" t="s">
        <v>42</v>
      </c>
    </row>
    <row r="1755" spans="3:30" x14ac:dyDescent="0.25">
      <c r="C1755" s="32" t="s">
        <v>28</v>
      </c>
      <c r="D1755" s="32" t="s">
        <v>44</v>
      </c>
      <c r="F1755">
        <v>150</v>
      </c>
      <c r="G1755" t="s">
        <v>3407</v>
      </c>
      <c r="H1755" t="s">
        <v>3408</v>
      </c>
      <c r="I1755" t="s">
        <v>3417</v>
      </c>
      <c r="K1755" t="s">
        <v>724</v>
      </c>
      <c r="L1755" t="s">
        <v>2719</v>
      </c>
      <c r="M1755" t="s">
        <v>36</v>
      </c>
      <c r="N1755" s="8">
        <v>45747</v>
      </c>
      <c r="O1755" s="8"/>
      <c r="P1755" s="8"/>
      <c r="Q1755" t="s">
        <v>47</v>
      </c>
      <c r="W1755" t="s">
        <v>112</v>
      </c>
      <c r="AC1755" t="s">
        <v>41</v>
      </c>
      <c r="AD1755" t="s">
        <v>42</v>
      </c>
    </row>
    <row r="1756" spans="3:30" x14ac:dyDescent="0.25">
      <c r="C1756" s="32" t="s">
        <v>28</v>
      </c>
      <c r="D1756" s="32" t="s">
        <v>44</v>
      </c>
      <c r="F1756">
        <v>150</v>
      </c>
      <c r="G1756" t="s">
        <v>3407</v>
      </c>
      <c r="H1756" t="s">
        <v>3408</v>
      </c>
      <c r="I1756" t="s">
        <v>3418</v>
      </c>
      <c r="K1756" t="s">
        <v>724</v>
      </c>
      <c r="L1756" t="s">
        <v>2719</v>
      </c>
      <c r="M1756" t="s">
        <v>36</v>
      </c>
      <c r="N1756" s="8">
        <v>45747</v>
      </c>
      <c r="O1756" s="8"/>
      <c r="P1756" s="8"/>
      <c r="Q1756" t="s">
        <v>47</v>
      </c>
      <c r="R1756" t="s">
        <v>1297</v>
      </c>
      <c r="W1756" t="s">
        <v>112</v>
      </c>
      <c r="AC1756" t="s">
        <v>41</v>
      </c>
      <c r="AD1756" t="s">
        <v>42</v>
      </c>
    </row>
    <row r="1757" spans="3:30" x14ac:dyDescent="0.25">
      <c r="C1757" s="32" t="s">
        <v>104</v>
      </c>
      <c r="D1757" s="32" t="s">
        <v>44</v>
      </c>
      <c r="F1757">
        <v>150</v>
      </c>
      <c r="G1757" t="s">
        <v>3407</v>
      </c>
      <c r="H1757" t="s">
        <v>3408</v>
      </c>
      <c r="I1757" t="s">
        <v>3419</v>
      </c>
      <c r="K1757" t="s">
        <v>724</v>
      </c>
      <c r="L1757" t="s">
        <v>2719</v>
      </c>
      <c r="M1757" t="s">
        <v>36</v>
      </c>
      <c r="N1757" s="8">
        <v>45747</v>
      </c>
      <c r="O1757" s="8"/>
      <c r="P1757" s="8"/>
      <c r="Q1757" t="s">
        <v>47</v>
      </c>
      <c r="R1757" t="s">
        <v>1297</v>
      </c>
      <c r="W1757" t="s">
        <v>112</v>
      </c>
      <c r="AC1757" t="s">
        <v>41</v>
      </c>
      <c r="AD1757" t="s">
        <v>42</v>
      </c>
    </row>
    <row r="1758" spans="3:30" x14ac:dyDescent="0.25">
      <c r="C1758" s="32" t="s">
        <v>795</v>
      </c>
      <c r="D1758" s="32" t="s">
        <v>105</v>
      </c>
      <c r="F1758">
        <v>150</v>
      </c>
      <c r="G1758" t="s">
        <v>3407</v>
      </c>
      <c r="H1758" t="s">
        <v>3408</v>
      </c>
      <c r="I1758" t="s">
        <v>3420</v>
      </c>
      <c r="K1758" t="s">
        <v>724</v>
      </c>
      <c r="L1758" t="s">
        <v>2719</v>
      </c>
      <c r="M1758" t="s">
        <v>36</v>
      </c>
      <c r="N1758" s="8">
        <v>45747</v>
      </c>
      <c r="O1758" s="8"/>
      <c r="P1758" s="8"/>
      <c r="Q1758" t="s">
        <v>37</v>
      </c>
      <c r="AC1758" t="s">
        <v>41</v>
      </c>
      <c r="AD1758" t="s">
        <v>42</v>
      </c>
    </row>
    <row r="1759" spans="3:30" x14ac:dyDescent="0.25">
      <c r="C1759" s="32" t="s">
        <v>28</v>
      </c>
      <c r="D1759" s="32" t="s">
        <v>105</v>
      </c>
      <c r="F1759">
        <v>150</v>
      </c>
      <c r="G1759" t="s">
        <v>3407</v>
      </c>
      <c r="H1759" t="s">
        <v>3408</v>
      </c>
      <c r="I1759" t="s">
        <v>3421</v>
      </c>
      <c r="K1759" t="s">
        <v>724</v>
      </c>
      <c r="L1759" t="s">
        <v>2719</v>
      </c>
      <c r="M1759" t="s">
        <v>36</v>
      </c>
      <c r="N1759" s="8">
        <v>45747</v>
      </c>
      <c r="O1759" s="8"/>
      <c r="P1759" s="8"/>
      <c r="Q1759" t="s">
        <v>37</v>
      </c>
      <c r="AC1759" t="s">
        <v>41</v>
      </c>
      <c r="AD1759" t="s">
        <v>42</v>
      </c>
    </row>
    <row r="1760" spans="3:30" x14ac:dyDescent="0.25">
      <c r="C1760" s="32" t="s">
        <v>28</v>
      </c>
      <c r="D1760" s="32" t="s">
        <v>44</v>
      </c>
      <c r="F1760">
        <v>150</v>
      </c>
      <c r="G1760" t="s">
        <v>3407</v>
      </c>
      <c r="H1760" t="s">
        <v>3408</v>
      </c>
      <c r="I1760" t="s">
        <v>3422</v>
      </c>
      <c r="K1760" t="s">
        <v>724</v>
      </c>
      <c r="L1760" t="s">
        <v>2719</v>
      </c>
      <c r="M1760" t="s">
        <v>36</v>
      </c>
      <c r="N1760" s="8">
        <v>45747</v>
      </c>
      <c r="O1760" s="8"/>
      <c r="P1760" s="8"/>
      <c r="Q1760" t="s">
        <v>37</v>
      </c>
      <c r="AC1760" t="s">
        <v>41</v>
      </c>
      <c r="AD1760" t="s">
        <v>42</v>
      </c>
    </row>
    <row r="1761" spans="3:30" x14ac:dyDescent="0.25">
      <c r="C1761" s="32" t="s">
        <v>28</v>
      </c>
      <c r="D1761" s="32" t="s">
        <v>44</v>
      </c>
      <c r="F1761">
        <v>150</v>
      </c>
      <c r="G1761" t="s">
        <v>3407</v>
      </c>
      <c r="H1761" t="s">
        <v>3408</v>
      </c>
      <c r="I1761" t="s">
        <v>3423</v>
      </c>
      <c r="K1761" t="s">
        <v>724</v>
      </c>
      <c r="L1761" t="s">
        <v>2719</v>
      </c>
      <c r="M1761" t="s">
        <v>36</v>
      </c>
      <c r="N1761" s="8">
        <v>45747</v>
      </c>
      <c r="O1761" s="8"/>
      <c r="P1761" s="8"/>
      <c r="Q1761" t="s">
        <v>37</v>
      </c>
      <c r="AC1761" t="s">
        <v>41</v>
      </c>
      <c r="AD1761" t="s">
        <v>42</v>
      </c>
    </row>
    <row r="1762" spans="3:30" x14ac:dyDescent="0.25">
      <c r="C1762" s="32" t="s">
        <v>104</v>
      </c>
      <c r="D1762" s="32" t="s">
        <v>79</v>
      </c>
      <c r="F1762">
        <v>150</v>
      </c>
      <c r="G1762" t="s">
        <v>3407</v>
      </c>
      <c r="H1762" t="s">
        <v>3408</v>
      </c>
      <c r="I1762" t="s">
        <v>3424</v>
      </c>
      <c r="K1762" t="s">
        <v>724</v>
      </c>
      <c r="L1762" t="s">
        <v>2719</v>
      </c>
      <c r="M1762" t="s">
        <v>36</v>
      </c>
      <c r="N1762" s="8">
        <v>45747</v>
      </c>
      <c r="O1762" s="8"/>
      <c r="P1762" s="8"/>
      <c r="Q1762" t="s">
        <v>37</v>
      </c>
      <c r="AC1762" t="s">
        <v>41</v>
      </c>
      <c r="AD1762" t="s">
        <v>42</v>
      </c>
    </row>
    <row r="1763" spans="3:30" x14ac:dyDescent="0.25">
      <c r="C1763" s="32" t="s">
        <v>104</v>
      </c>
      <c r="D1763" s="32" t="s">
        <v>1169</v>
      </c>
      <c r="G1763" t="s">
        <v>3425</v>
      </c>
      <c r="H1763" t="s">
        <v>3426</v>
      </c>
      <c r="I1763" t="s">
        <v>3427</v>
      </c>
      <c r="K1763" t="s">
        <v>724</v>
      </c>
      <c r="L1763" t="s">
        <v>2719</v>
      </c>
      <c r="M1763" t="s">
        <v>36</v>
      </c>
      <c r="N1763" s="8">
        <v>45793</v>
      </c>
      <c r="O1763" s="8"/>
      <c r="P1763" s="8"/>
      <c r="Q1763" t="s">
        <v>64</v>
      </c>
      <c r="R1763" t="s">
        <v>3428</v>
      </c>
      <c r="S1763" t="s">
        <v>3429</v>
      </c>
      <c r="T1763" t="s">
        <v>3429</v>
      </c>
      <c r="W1763" t="s">
        <v>3430</v>
      </c>
      <c r="X1763" t="s">
        <v>260</v>
      </c>
      <c r="AC1763" t="s">
        <v>64</v>
      </c>
      <c r="AD1763" t="s">
        <v>42</v>
      </c>
    </row>
    <row r="1764" spans="3:30" x14ac:dyDescent="0.25">
      <c r="C1764" s="32" t="s">
        <v>28</v>
      </c>
      <c r="D1764" s="32" t="s">
        <v>105</v>
      </c>
      <c r="F1764">
        <v>995</v>
      </c>
      <c r="G1764" t="s">
        <v>3431</v>
      </c>
      <c r="H1764" t="s">
        <v>3432</v>
      </c>
      <c r="I1764" t="s">
        <v>3433</v>
      </c>
      <c r="K1764" t="s">
        <v>717</v>
      </c>
      <c r="L1764" t="s">
        <v>2719</v>
      </c>
      <c r="M1764" t="s">
        <v>36</v>
      </c>
      <c r="N1764" s="8">
        <v>45782</v>
      </c>
      <c r="O1764" s="8"/>
      <c r="P1764" s="8"/>
      <c r="Q1764" t="s">
        <v>127</v>
      </c>
      <c r="R1764" t="s">
        <v>492</v>
      </c>
      <c r="W1764" t="s">
        <v>3434</v>
      </c>
      <c r="AC1764" t="s">
        <v>41</v>
      </c>
      <c r="AD1764" t="s">
        <v>42</v>
      </c>
    </row>
    <row r="1765" spans="3:30" x14ac:dyDescent="0.25">
      <c r="F1765">
        <v>1495</v>
      </c>
      <c r="G1765" t="s">
        <v>3435</v>
      </c>
      <c r="H1765" t="s">
        <v>3436</v>
      </c>
      <c r="I1765" t="s">
        <v>3437</v>
      </c>
      <c r="K1765" t="s">
        <v>724</v>
      </c>
      <c r="L1765" t="s">
        <v>2719</v>
      </c>
      <c r="M1765" t="s">
        <v>36</v>
      </c>
      <c r="N1765" s="8">
        <v>45803</v>
      </c>
      <c r="O1765" s="8"/>
      <c r="P1765" s="8"/>
      <c r="Q1765" t="s">
        <v>37</v>
      </c>
      <c r="R1765" t="s">
        <v>312</v>
      </c>
      <c r="W1765" t="s">
        <v>111</v>
      </c>
      <c r="AC1765" t="s">
        <v>41</v>
      </c>
      <c r="AD1765" t="s">
        <v>42</v>
      </c>
    </row>
    <row r="1766" spans="3:30" x14ac:dyDescent="0.25">
      <c r="F1766">
        <v>2595</v>
      </c>
      <c r="G1766" t="s">
        <v>3438</v>
      </c>
      <c r="H1766" t="s">
        <v>3439</v>
      </c>
      <c r="I1766" t="s">
        <v>3440</v>
      </c>
      <c r="K1766" t="s">
        <v>724</v>
      </c>
      <c r="L1766" t="s">
        <v>2719</v>
      </c>
      <c r="M1766" t="s">
        <v>36</v>
      </c>
      <c r="N1766" s="8">
        <v>45800</v>
      </c>
      <c r="O1766" s="8"/>
      <c r="P1766" s="8"/>
      <c r="Q1766" t="s">
        <v>37</v>
      </c>
      <c r="R1766" t="s">
        <v>312</v>
      </c>
      <c r="W1766" t="s">
        <v>476</v>
      </c>
      <c r="AC1766" t="s">
        <v>41</v>
      </c>
      <c r="AD1766" t="s">
        <v>42</v>
      </c>
    </row>
    <row r="1767" spans="3:30" x14ac:dyDescent="0.25">
      <c r="C1767" s="32" t="s">
        <v>795</v>
      </c>
      <c r="D1767" s="32" t="s">
        <v>105</v>
      </c>
      <c r="F1767">
        <v>1711</v>
      </c>
      <c r="G1767" t="s">
        <v>3441</v>
      </c>
      <c r="H1767" t="s">
        <v>3442</v>
      </c>
      <c r="I1767" t="s">
        <v>3443</v>
      </c>
      <c r="K1767" t="s">
        <v>724</v>
      </c>
      <c r="L1767" t="s">
        <v>2719</v>
      </c>
      <c r="M1767" t="s">
        <v>36</v>
      </c>
      <c r="N1767" s="8">
        <v>45792</v>
      </c>
      <c r="O1767" s="8">
        <v>45835</v>
      </c>
      <c r="P1767" s="8">
        <v>45835</v>
      </c>
      <c r="Q1767" t="s">
        <v>37</v>
      </c>
      <c r="R1767" t="s">
        <v>460</v>
      </c>
      <c r="S1767" t="s">
        <v>3444</v>
      </c>
      <c r="U1767" t="s">
        <v>57</v>
      </c>
      <c r="W1767" t="s">
        <v>112</v>
      </c>
      <c r="Y1767" t="s">
        <v>111</v>
      </c>
      <c r="Z1767" t="s">
        <v>111</v>
      </c>
      <c r="AC1767" t="s">
        <v>41</v>
      </c>
      <c r="AD1767" t="s">
        <v>42</v>
      </c>
    </row>
    <row r="1768" spans="3:30" x14ac:dyDescent="0.25">
      <c r="C1768" s="32" t="s">
        <v>28</v>
      </c>
      <c r="D1768" s="32" t="s">
        <v>232</v>
      </c>
      <c r="E1768" s="32" t="s">
        <v>3445</v>
      </c>
      <c r="F1768">
        <v>1099</v>
      </c>
      <c r="G1768" t="s">
        <v>3446</v>
      </c>
      <c r="H1768" t="s">
        <v>3447</v>
      </c>
      <c r="I1768" t="s">
        <v>3448</v>
      </c>
      <c r="K1768" t="s">
        <v>34</v>
      </c>
      <c r="L1768" t="s">
        <v>2719</v>
      </c>
      <c r="M1768" t="s">
        <v>36</v>
      </c>
      <c r="N1768" s="8">
        <v>45639</v>
      </c>
      <c r="O1768" s="8"/>
      <c r="P1768" s="8"/>
      <c r="Q1768" t="s">
        <v>37</v>
      </c>
      <c r="R1768" t="s">
        <v>492</v>
      </c>
      <c r="AC1768" t="s">
        <v>41</v>
      </c>
      <c r="AD1768" t="s">
        <v>42</v>
      </c>
    </row>
    <row r="1769" spans="3:30" x14ac:dyDescent="0.25">
      <c r="C1769" s="32" t="s">
        <v>28</v>
      </c>
      <c r="D1769" s="32" t="s">
        <v>105</v>
      </c>
      <c r="F1769">
        <v>1100</v>
      </c>
      <c r="G1769" t="s">
        <v>3449</v>
      </c>
      <c r="H1769" t="s">
        <v>3450</v>
      </c>
      <c r="I1769" t="s">
        <v>3451</v>
      </c>
      <c r="J1769" t="s">
        <v>3452</v>
      </c>
      <c r="K1769" t="s">
        <v>267</v>
      </c>
      <c r="L1769" t="s">
        <v>2719</v>
      </c>
      <c r="M1769" t="s">
        <v>276</v>
      </c>
      <c r="N1769" s="8">
        <v>45784</v>
      </c>
      <c r="O1769" s="8">
        <v>45835</v>
      </c>
      <c r="P1769" s="8"/>
      <c r="Q1769" t="s">
        <v>127</v>
      </c>
      <c r="W1769" t="s">
        <v>60</v>
      </c>
      <c r="Z1769" t="s">
        <v>111</v>
      </c>
      <c r="AA1769" t="s">
        <v>111</v>
      </c>
      <c r="AC1769" t="s">
        <v>41</v>
      </c>
      <c r="AD1769" t="s">
        <v>231</v>
      </c>
    </row>
    <row r="1770" spans="3:30" x14ac:dyDescent="0.25">
      <c r="C1770" s="32" t="s">
        <v>28</v>
      </c>
      <c r="D1770" s="32" t="s">
        <v>105</v>
      </c>
      <c r="F1770">
        <v>0</v>
      </c>
      <c r="G1770" t="s">
        <v>3449</v>
      </c>
      <c r="H1770" t="s">
        <v>3450</v>
      </c>
      <c r="I1770" t="s">
        <v>3453</v>
      </c>
      <c r="J1770" t="s">
        <v>3454</v>
      </c>
      <c r="K1770" t="s">
        <v>267</v>
      </c>
      <c r="L1770" t="s">
        <v>2719</v>
      </c>
      <c r="M1770" t="s">
        <v>276</v>
      </c>
      <c r="N1770" s="8">
        <v>45784</v>
      </c>
      <c r="O1770" s="8">
        <v>45835</v>
      </c>
      <c r="P1770" s="8"/>
      <c r="Q1770" t="s">
        <v>37</v>
      </c>
      <c r="W1770" t="s">
        <v>60</v>
      </c>
      <c r="Z1770" t="s">
        <v>111</v>
      </c>
      <c r="AA1770" t="s">
        <v>111</v>
      </c>
      <c r="AC1770" t="s">
        <v>41</v>
      </c>
      <c r="AD1770" t="s">
        <v>231</v>
      </c>
    </row>
    <row r="1771" spans="3:30" ht="27.6" x14ac:dyDescent="0.25">
      <c r="C1771" s="32" t="s">
        <v>198</v>
      </c>
      <c r="D1771" s="46" t="s">
        <v>29</v>
      </c>
      <c r="E1771" s="32" t="s">
        <v>3455</v>
      </c>
      <c r="F1771">
        <v>522</v>
      </c>
      <c r="G1771" t="s">
        <v>3456</v>
      </c>
      <c r="H1771" t="s">
        <v>3457</v>
      </c>
      <c r="I1771" t="s">
        <v>3458</v>
      </c>
      <c r="J1771" t="s">
        <v>3459</v>
      </c>
      <c r="K1771" t="s">
        <v>267</v>
      </c>
      <c r="L1771" t="s">
        <v>2719</v>
      </c>
      <c r="M1771" t="s">
        <v>276</v>
      </c>
      <c r="N1771" s="8">
        <v>45791</v>
      </c>
      <c r="O1771" s="8"/>
      <c r="P1771" s="8"/>
      <c r="Q1771" t="s">
        <v>37</v>
      </c>
      <c r="W1771" t="s">
        <v>3460</v>
      </c>
      <c r="AC1771" t="s">
        <v>41</v>
      </c>
      <c r="AD1771" t="s">
        <v>231</v>
      </c>
    </row>
    <row r="1772" spans="3:30" ht="27.6" x14ac:dyDescent="0.25">
      <c r="C1772" s="32" t="s">
        <v>198</v>
      </c>
      <c r="D1772" s="46" t="s">
        <v>29</v>
      </c>
      <c r="E1772" s="32" t="s">
        <v>3455</v>
      </c>
      <c r="F1772">
        <v>1914</v>
      </c>
      <c r="G1772" t="s">
        <v>3456</v>
      </c>
      <c r="H1772" t="s">
        <v>3457</v>
      </c>
      <c r="I1772" t="s">
        <v>3461</v>
      </c>
      <c r="J1772" t="s">
        <v>3462</v>
      </c>
      <c r="K1772" t="s">
        <v>267</v>
      </c>
      <c r="L1772" t="s">
        <v>2719</v>
      </c>
      <c r="M1772" t="s">
        <v>276</v>
      </c>
      <c r="N1772" s="8">
        <v>45791</v>
      </c>
      <c r="O1772" s="8"/>
      <c r="P1772" s="8"/>
      <c r="Q1772" t="s">
        <v>37</v>
      </c>
      <c r="W1772" t="s">
        <v>3460</v>
      </c>
      <c r="AC1772" t="s">
        <v>41</v>
      </c>
      <c r="AD1772" t="s">
        <v>231</v>
      </c>
    </row>
    <row r="1773" spans="3:30" ht="27.6" x14ac:dyDescent="0.25">
      <c r="C1773" s="32" t="s">
        <v>198</v>
      </c>
      <c r="D1773" s="46" t="s">
        <v>29</v>
      </c>
      <c r="E1773" s="32" t="s">
        <v>3455</v>
      </c>
      <c r="F1773">
        <v>2342</v>
      </c>
      <c r="G1773" t="s">
        <v>3456</v>
      </c>
      <c r="H1773" t="s">
        <v>3457</v>
      </c>
      <c r="I1773" t="s">
        <v>3463</v>
      </c>
      <c r="J1773" t="s">
        <v>3464</v>
      </c>
      <c r="K1773" t="s">
        <v>267</v>
      </c>
      <c r="L1773" t="s">
        <v>2719</v>
      </c>
      <c r="M1773" t="s">
        <v>276</v>
      </c>
      <c r="N1773" s="8">
        <v>45791</v>
      </c>
      <c r="O1773" s="8"/>
      <c r="P1773" s="8"/>
      <c r="Q1773" t="s">
        <v>127</v>
      </c>
      <c r="W1773" t="s">
        <v>3460</v>
      </c>
      <c r="AC1773" t="s">
        <v>41</v>
      </c>
      <c r="AD1773" t="s">
        <v>231</v>
      </c>
    </row>
    <row r="1774" spans="3:30" ht="27.6" x14ac:dyDescent="0.25">
      <c r="C1774" s="32" t="s">
        <v>198</v>
      </c>
      <c r="D1774" s="46" t="s">
        <v>29</v>
      </c>
      <c r="E1774" s="32" t="s">
        <v>3455</v>
      </c>
      <c r="F1774">
        <v>2181</v>
      </c>
      <c r="G1774" t="s">
        <v>3456</v>
      </c>
      <c r="H1774" t="s">
        <v>3457</v>
      </c>
      <c r="I1774" t="s">
        <v>3465</v>
      </c>
      <c r="J1774" t="s">
        <v>3466</v>
      </c>
      <c r="K1774" t="s">
        <v>267</v>
      </c>
      <c r="L1774" t="s">
        <v>2719</v>
      </c>
      <c r="M1774" t="s">
        <v>276</v>
      </c>
      <c r="N1774" s="8">
        <v>45791</v>
      </c>
      <c r="O1774" s="8"/>
      <c r="P1774" s="8"/>
      <c r="Q1774" t="s">
        <v>37</v>
      </c>
      <c r="W1774" t="s">
        <v>3460</v>
      </c>
      <c r="AC1774" t="s">
        <v>41</v>
      </c>
      <c r="AD1774" t="s">
        <v>231</v>
      </c>
    </row>
    <row r="1775" spans="3:30" ht="27.6" x14ac:dyDescent="0.25">
      <c r="C1775" s="32" t="s">
        <v>198</v>
      </c>
      <c r="D1775" s="46" t="s">
        <v>29</v>
      </c>
      <c r="E1775" s="32" t="s">
        <v>3455</v>
      </c>
      <c r="F1775">
        <v>0</v>
      </c>
      <c r="G1775" t="s">
        <v>3456</v>
      </c>
      <c r="H1775" t="s">
        <v>3457</v>
      </c>
      <c r="I1775" t="s">
        <v>3467</v>
      </c>
      <c r="J1775" t="s">
        <v>3468</v>
      </c>
      <c r="K1775" t="s">
        <v>267</v>
      </c>
      <c r="L1775" t="s">
        <v>2719</v>
      </c>
      <c r="M1775" t="s">
        <v>276</v>
      </c>
      <c r="N1775" s="8">
        <v>45791</v>
      </c>
      <c r="O1775" s="8"/>
      <c r="P1775" s="8"/>
      <c r="Q1775" t="s">
        <v>37</v>
      </c>
      <c r="W1775" t="s">
        <v>3460</v>
      </c>
      <c r="AC1775" t="s">
        <v>41</v>
      </c>
      <c r="AD1775" t="s">
        <v>231</v>
      </c>
    </row>
    <row r="1776" spans="3:30" ht="27.6" x14ac:dyDescent="0.25">
      <c r="C1776" s="32" t="s">
        <v>198</v>
      </c>
      <c r="D1776" s="46" t="s">
        <v>29</v>
      </c>
      <c r="E1776" s="32" t="s">
        <v>3455</v>
      </c>
      <c r="F1776">
        <v>0</v>
      </c>
      <c r="G1776" t="s">
        <v>3456</v>
      </c>
      <c r="H1776" t="s">
        <v>3457</v>
      </c>
      <c r="I1776" t="s">
        <v>3469</v>
      </c>
      <c r="J1776" t="s">
        <v>3470</v>
      </c>
      <c r="K1776" t="s">
        <v>267</v>
      </c>
      <c r="L1776" t="s">
        <v>2719</v>
      </c>
      <c r="M1776" t="s">
        <v>276</v>
      </c>
      <c r="N1776" s="8">
        <v>45791</v>
      </c>
      <c r="O1776" s="8"/>
      <c r="P1776" s="8"/>
      <c r="Q1776" t="s">
        <v>37</v>
      </c>
      <c r="W1776" t="s">
        <v>3460</v>
      </c>
      <c r="AC1776" t="s">
        <v>41</v>
      </c>
      <c r="AD1776" t="s">
        <v>231</v>
      </c>
    </row>
    <row r="1777" spans="3:30" ht="27.6" x14ac:dyDescent="0.25">
      <c r="C1777" s="32" t="s">
        <v>198</v>
      </c>
      <c r="D1777" s="46" t="s">
        <v>29</v>
      </c>
      <c r="E1777" s="32" t="s">
        <v>3455</v>
      </c>
      <c r="F1777">
        <v>0</v>
      </c>
      <c r="G1777" t="s">
        <v>3456</v>
      </c>
      <c r="H1777" t="s">
        <v>3457</v>
      </c>
      <c r="I1777" t="s">
        <v>3471</v>
      </c>
      <c r="J1777" t="s">
        <v>3472</v>
      </c>
      <c r="K1777" t="s">
        <v>267</v>
      </c>
      <c r="L1777" t="s">
        <v>2719</v>
      </c>
      <c r="M1777" t="s">
        <v>276</v>
      </c>
      <c r="N1777" s="8">
        <v>45791</v>
      </c>
      <c r="O1777" s="8"/>
      <c r="P1777" s="8"/>
      <c r="Q1777" t="s">
        <v>37</v>
      </c>
      <c r="W1777" t="s">
        <v>3460</v>
      </c>
      <c r="AC1777" t="s">
        <v>41</v>
      </c>
      <c r="AD1777" t="s">
        <v>231</v>
      </c>
    </row>
    <row r="1778" spans="3:30" x14ac:dyDescent="0.25">
      <c r="C1778" s="32" t="s">
        <v>71</v>
      </c>
      <c r="D1778" s="32" t="s">
        <v>72</v>
      </c>
      <c r="F1778">
        <v>1250</v>
      </c>
      <c r="G1778" t="s">
        <v>3473</v>
      </c>
      <c r="H1778" t="s">
        <v>3474</v>
      </c>
      <c r="I1778" t="s">
        <v>3475</v>
      </c>
      <c r="J1778" t="s">
        <v>3476</v>
      </c>
      <c r="K1778" t="s">
        <v>267</v>
      </c>
      <c r="L1778" t="s">
        <v>2719</v>
      </c>
      <c r="M1778" t="s">
        <v>276</v>
      </c>
      <c r="N1778" s="8">
        <v>45426</v>
      </c>
      <c r="O1778" s="8">
        <v>45835</v>
      </c>
      <c r="P1778" s="8"/>
      <c r="Q1778" t="s">
        <v>37</v>
      </c>
      <c r="W1778" t="s">
        <v>725</v>
      </c>
      <c r="Z1778" t="s">
        <v>241</v>
      </c>
      <c r="AA1778" t="s">
        <v>241</v>
      </c>
      <c r="AC1778" t="s">
        <v>41</v>
      </c>
      <c r="AD1778" t="s">
        <v>231</v>
      </c>
    </row>
    <row r="1779" spans="3:30" x14ac:dyDescent="0.25">
      <c r="C1779" s="32" t="s">
        <v>71</v>
      </c>
      <c r="D1779" s="32" t="s">
        <v>72</v>
      </c>
      <c r="F1779">
        <v>0</v>
      </c>
      <c r="G1779" t="s">
        <v>3473</v>
      </c>
      <c r="H1779" t="s">
        <v>3474</v>
      </c>
      <c r="I1779" t="s">
        <v>3477</v>
      </c>
      <c r="J1779" t="s">
        <v>3478</v>
      </c>
      <c r="K1779" t="s">
        <v>267</v>
      </c>
      <c r="L1779" t="s">
        <v>2719</v>
      </c>
      <c r="M1779" t="s">
        <v>276</v>
      </c>
      <c r="N1779" s="8">
        <v>45426</v>
      </c>
      <c r="O1779" s="8">
        <v>45835</v>
      </c>
      <c r="P1779" s="8"/>
      <c r="Q1779" t="s">
        <v>37</v>
      </c>
      <c r="W1779" t="s">
        <v>725</v>
      </c>
      <c r="Z1779" t="s">
        <v>241</v>
      </c>
      <c r="AA1779" t="s">
        <v>241</v>
      </c>
      <c r="AC1779" t="s">
        <v>41</v>
      </c>
      <c r="AD1779" t="s">
        <v>231</v>
      </c>
    </row>
    <row r="1780" spans="3:30" x14ac:dyDescent="0.25">
      <c r="C1780" s="32" t="s">
        <v>71</v>
      </c>
      <c r="D1780" s="32" t="s">
        <v>72</v>
      </c>
      <c r="F1780">
        <v>1250</v>
      </c>
      <c r="G1780" t="s">
        <v>3473</v>
      </c>
      <c r="H1780" t="s">
        <v>3474</v>
      </c>
      <c r="I1780" t="s">
        <v>3479</v>
      </c>
      <c r="J1780" t="s">
        <v>3480</v>
      </c>
      <c r="K1780" t="s">
        <v>267</v>
      </c>
      <c r="L1780" t="s">
        <v>2719</v>
      </c>
      <c r="M1780" t="s">
        <v>276</v>
      </c>
      <c r="N1780" s="8">
        <v>45426</v>
      </c>
      <c r="O1780" s="8">
        <v>45835</v>
      </c>
      <c r="P1780" s="8"/>
      <c r="Q1780" t="s">
        <v>37</v>
      </c>
      <c r="W1780" t="s">
        <v>725</v>
      </c>
      <c r="Z1780" t="s">
        <v>241</v>
      </c>
      <c r="AA1780" t="s">
        <v>241</v>
      </c>
      <c r="AC1780" t="s">
        <v>41</v>
      </c>
      <c r="AD1780" t="s">
        <v>231</v>
      </c>
    </row>
    <row r="1781" spans="3:30" x14ac:dyDescent="0.25">
      <c r="C1781" s="32" t="s">
        <v>71</v>
      </c>
      <c r="D1781" s="32" t="s">
        <v>72</v>
      </c>
      <c r="F1781">
        <v>2500</v>
      </c>
      <c r="G1781" t="s">
        <v>3473</v>
      </c>
      <c r="H1781" t="s">
        <v>3474</v>
      </c>
      <c r="I1781" t="s">
        <v>3481</v>
      </c>
      <c r="J1781" t="s">
        <v>3482</v>
      </c>
      <c r="K1781" t="s">
        <v>267</v>
      </c>
      <c r="L1781" t="s">
        <v>2719</v>
      </c>
      <c r="M1781" t="s">
        <v>276</v>
      </c>
      <c r="N1781" s="8">
        <v>45426</v>
      </c>
      <c r="O1781" s="8">
        <v>45835</v>
      </c>
      <c r="P1781" s="8"/>
      <c r="Q1781" t="s">
        <v>37</v>
      </c>
      <c r="W1781" t="s">
        <v>725</v>
      </c>
      <c r="Z1781" t="s">
        <v>241</v>
      </c>
      <c r="AA1781" t="s">
        <v>241</v>
      </c>
      <c r="AC1781" t="s">
        <v>41</v>
      </c>
      <c r="AD1781" t="s">
        <v>231</v>
      </c>
    </row>
    <row r="1782" spans="3:30" x14ac:dyDescent="0.25">
      <c r="C1782" s="32" t="s">
        <v>71</v>
      </c>
      <c r="D1782" s="32" t="s">
        <v>72</v>
      </c>
      <c r="F1782">
        <v>0</v>
      </c>
      <c r="G1782" t="s">
        <v>3473</v>
      </c>
      <c r="H1782" t="s">
        <v>3474</v>
      </c>
      <c r="I1782" t="s">
        <v>3483</v>
      </c>
      <c r="J1782" t="s">
        <v>3484</v>
      </c>
      <c r="K1782" t="s">
        <v>267</v>
      </c>
      <c r="L1782" t="s">
        <v>2719</v>
      </c>
      <c r="M1782" t="s">
        <v>276</v>
      </c>
      <c r="N1782" s="8">
        <v>45426</v>
      </c>
      <c r="O1782" s="8">
        <v>45835</v>
      </c>
      <c r="P1782" s="8"/>
      <c r="Q1782" t="s">
        <v>37</v>
      </c>
      <c r="W1782" t="s">
        <v>725</v>
      </c>
      <c r="Z1782" t="s">
        <v>241</v>
      </c>
      <c r="AA1782" t="s">
        <v>241</v>
      </c>
      <c r="AC1782" t="s">
        <v>41</v>
      </c>
      <c r="AD1782" t="s">
        <v>231</v>
      </c>
    </row>
    <row r="1783" spans="3:30" x14ac:dyDescent="0.25">
      <c r="C1783" s="32" t="s">
        <v>71</v>
      </c>
      <c r="D1783" s="32" t="s">
        <v>72</v>
      </c>
      <c r="F1783">
        <v>96</v>
      </c>
      <c r="G1783" t="s">
        <v>3473</v>
      </c>
      <c r="H1783" t="s">
        <v>3485</v>
      </c>
      <c r="I1783" t="s">
        <v>3486</v>
      </c>
      <c r="J1783" t="s">
        <v>3487</v>
      </c>
      <c r="K1783" t="s">
        <v>267</v>
      </c>
      <c r="L1783" t="s">
        <v>2719</v>
      </c>
      <c r="M1783" t="s">
        <v>36</v>
      </c>
      <c r="N1783" s="8">
        <v>45728</v>
      </c>
      <c r="O1783" s="8">
        <v>45835</v>
      </c>
      <c r="P1783" s="8"/>
      <c r="Q1783" t="s">
        <v>37</v>
      </c>
      <c r="W1783" t="s">
        <v>56</v>
      </c>
      <c r="Z1783" t="s">
        <v>241</v>
      </c>
      <c r="AA1783" t="s">
        <v>241</v>
      </c>
      <c r="AC1783" t="s">
        <v>41</v>
      </c>
      <c r="AD1783" t="s">
        <v>231</v>
      </c>
    </row>
    <row r="1784" spans="3:30" x14ac:dyDescent="0.25">
      <c r="C1784" s="32" t="s">
        <v>318</v>
      </c>
      <c r="D1784" s="32" t="s">
        <v>318</v>
      </c>
      <c r="F1784">
        <v>622.5</v>
      </c>
      <c r="G1784" t="s">
        <v>3488</v>
      </c>
      <c r="H1784" t="s">
        <v>3489</v>
      </c>
      <c r="I1784" t="s">
        <v>3490</v>
      </c>
      <c r="K1784" t="s">
        <v>724</v>
      </c>
      <c r="L1784" t="s">
        <v>2719</v>
      </c>
      <c r="M1784" t="s">
        <v>36</v>
      </c>
      <c r="N1784" s="8">
        <v>45792</v>
      </c>
      <c r="O1784" s="8">
        <v>45814</v>
      </c>
      <c r="P1784" s="8">
        <v>45814</v>
      </c>
      <c r="Q1784" t="s">
        <v>37</v>
      </c>
      <c r="R1784" t="s">
        <v>549</v>
      </c>
      <c r="S1784" t="s">
        <v>3491</v>
      </c>
      <c r="T1784" t="s">
        <v>3492</v>
      </c>
      <c r="U1784" t="s">
        <v>40</v>
      </c>
      <c r="W1784" t="s">
        <v>112</v>
      </c>
      <c r="X1784" t="s">
        <v>398</v>
      </c>
      <c r="Y1784" t="s">
        <v>86</v>
      </c>
      <c r="Z1784" t="s">
        <v>86</v>
      </c>
      <c r="AC1784" t="s">
        <v>41</v>
      </c>
      <c r="AD1784" t="s">
        <v>42</v>
      </c>
    </row>
    <row r="1785" spans="3:30" x14ac:dyDescent="0.25">
      <c r="C1785" s="32" t="s">
        <v>318</v>
      </c>
      <c r="D1785" s="32" t="s">
        <v>318</v>
      </c>
      <c r="F1785">
        <v>622.5</v>
      </c>
      <c r="G1785" t="s">
        <v>3488</v>
      </c>
      <c r="H1785" t="s">
        <v>3489</v>
      </c>
      <c r="I1785" t="s">
        <v>3493</v>
      </c>
      <c r="K1785" t="s">
        <v>724</v>
      </c>
      <c r="L1785" t="s">
        <v>2719</v>
      </c>
      <c r="M1785" t="s">
        <v>36</v>
      </c>
      <c r="N1785" s="8">
        <v>45792</v>
      </c>
      <c r="O1785" s="8">
        <v>45814</v>
      </c>
      <c r="P1785" s="8">
        <v>45814</v>
      </c>
      <c r="Q1785" t="s">
        <v>47</v>
      </c>
      <c r="R1785" t="s">
        <v>549</v>
      </c>
      <c r="U1785" t="s">
        <v>40</v>
      </c>
      <c r="W1785" t="s">
        <v>112</v>
      </c>
      <c r="X1785" t="s">
        <v>398</v>
      </c>
      <c r="Y1785" t="s">
        <v>86</v>
      </c>
      <c r="Z1785" t="s">
        <v>86</v>
      </c>
      <c r="AC1785" t="s">
        <v>41</v>
      </c>
      <c r="AD1785" t="s">
        <v>42</v>
      </c>
    </row>
    <row r="1786" spans="3:30" x14ac:dyDescent="0.25">
      <c r="C1786" s="32" t="s">
        <v>104</v>
      </c>
      <c r="D1786" s="32" t="s">
        <v>105</v>
      </c>
      <c r="E1786" s="32" t="s">
        <v>3494</v>
      </c>
      <c r="F1786">
        <v>895</v>
      </c>
      <c r="G1786" t="s">
        <v>3495</v>
      </c>
      <c r="H1786" t="s">
        <v>3496</v>
      </c>
      <c r="I1786" t="s">
        <v>3497</v>
      </c>
      <c r="K1786" t="s">
        <v>724</v>
      </c>
      <c r="L1786" t="s">
        <v>2719</v>
      </c>
      <c r="M1786" t="s">
        <v>36</v>
      </c>
      <c r="N1786" s="8">
        <v>45769</v>
      </c>
      <c r="O1786" s="8">
        <v>45835</v>
      </c>
      <c r="P1786" s="8">
        <v>45835</v>
      </c>
      <c r="Q1786" t="s">
        <v>37</v>
      </c>
      <c r="R1786" t="s">
        <v>56</v>
      </c>
      <c r="S1786" t="s">
        <v>3498</v>
      </c>
      <c r="T1786" t="s">
        <v>3498</v>
      </c>
      <c r="U1786" t="s">
        <v>57</v>
      </c>
      <c r="W1786" t="s">
        <v>87</v>
      </c>
      <c r="X1786" t="s">
        <v>460</v>
      </c>
      <c r="Y1786" t="s">
        <v>111</v>
      </c>
      <c r="Z1786" t="s">
        <v>111</v>
      </c>
      <c r="AC1786" t="s">
        <v>41</v>
      </c>
      <c r="AD1786" t="s">
        <v>42</v>
      </c>
    </row>
    <row r="1787" spans="3:30" x14ac:dyDescent="0.25">
      <c r="C1787" s="32" t="s">
        <v>104</v>
      </c>
      <c r="D1787" s="32" t="s">
        <v>105</v>
      </c>
      <c r="E1787" s="32" t="s">
        <v>3494</v>
      </c>
      <c r="F1787">
        <v>150</v>
      </c>
      <c r="G1787" t="s">
        <v>3495</v>
      </c>
      <c r="H1787" t="s">
        <v>3496</v>
      </c>
      <c r="I1787" t="s">
        <v>3499</v>
      </c>
      <c r="K1787" t="s">
        <v>724</v>
      </c>
      <c r="L1787" t="s">
        <v>2719</v>
      </c>
      <c r="M1787" t="s">
        <v>36</v>
      </c>
      <c r="N1787" s="8">
        <v>45769</v>
      </c>
      <c r="O1787" s="8">
        <v>45835</v>
      </c>
      <c r="P1787" s="8">
        <v>45835</v>
      </c>
      <c r="Q1787" t="s">
        <v>47</v>
      </c>
      <c r="R1787" t="s">
        <v>56</v>
      </c>
      <c r="W1787" t="s">
        <v>87</v>
      </c>
      <c r="X1787" t="s">
        <v>460</v>
      </c>
      <c r="Y1787" t="s">
        <v>111</v>
      </c>
      <c r="Z1787" t="s">
        <v>111</v>
      </c>
      <c r="AC1787" t="s">
        <v>41</v>
      </c>
      <c r="AD1787" t="s">
        <v>42</v>
      </c>
    </row>
    <row r="1788" spans="3:30" x14ac:dyDescent="0.25">
      <c r="C1788" s="32" t="s">
        <v>104</v>
      </c>
      <c r="D1788" s="32" t="s">
        <v>105</v>
      </c>
      <c r="E1788" s="32" t="s">
        <v>3494</v>
      </c>
      <c r="F1788">
        <v>150</v>
      </c>
      <c r="G1788" t="s">
        <v>3495</v>
      </c>
      <c r="H1788" t="s">
        <v>3496</v>
      </c>
      <c r="I1788" t="s">
        <v>3500</v>
      </c>
      <c r="K1788" t="s">
        <v>724</v>
      </c>
      <c r="L1788" t="s">
        <v>2719</v>
      </c>
      <c r="M1788" t="s">
        <v>36</v>
      </c>
      <c r="N1788" s="8">
        <v>45769</v>
      </c>
      <c r="O1788" s="8">
        <v>45835</v>
      </c>
      <c r="P1788" s="8">
        <v>45835</v>
      </c>
      <c r="Q1788" t="s">
        <v>37</v>
      </c>
      <c r="X1788" t="s">
        <v>460</v>
      </c>
      <c r="Y1788" t="s">
        <v>111</v>
      </c>
      <c r="Z1788" t="s">
        <v>111</v>
      </c>
      <c r="AC1788" t="s">
        <v>41</v>
      </c>
      <c r="AD1788" t="s">
        <v>42</v>
      </c>
    </row>
    <row r="1789" spans="3:30" x14ac:dyDescent="0.25">
      <c r="C1789" s="32" t="s">
        <v>318</v>
      </c>
      <c r="D1789" s="32" t="s">
        <v>318</v>
      </c>
      <c r="F1789">
        <v>1900</v>
      </c>
      <c r="G1789" t="s">
        <v>3501</v>
      </c>
      <c r="H1789" t="s">
        <v>3502</v>
      </c>
      <c r="I1789" t="s">
        <v>3503</v>
      </c>
      <c r="K1789" t="s">
        <v>724</v>
      </c>
      <c r="L1789" t="s">
        <v>2719</v>
      </c>
      <c r="M1789" t="s">
        <v>36</v>
      </c>
      <c r="N1789" s="8">
        <v>45771</v>
      </c>
      <c r="O1789" s="8">
        <v>45805</v>
      </c>
      <c r="P1789" s="8">
        <v>45805</v>
      </c>
      <c r="Q1789" t="s">
        <v>47</v>
      </c>
      <c r="R1789" t="s">
        <v>505</v>
      </c>
      <c r="W1789" t="s">
        <v>476</v>
      </c>
      <c r="Y1789" t="s">
        <v>241</v>
      </c>
      <c r="Z1789" t="s">
        <v>241</v>
      </c>
      <c r="AC1789" t="s">
        <v>41</v>
      </c>
      <c r="AD1789" t="s">
        <v>42</v>
      </c>
    </row>
    <row r="1790" spans="3:30" ht="27.6" x14ac:dyDescent="0.25">
      <c r="C1790" s="32" t="s">
        <v>28</v>
      </c>
      <c r="D1790" s="32" t="s">
        <v>44</v>
      </c>
      <c r="E1790" s="46" t="s">
        <v>3504</v>
      </c>
      <c r="F1790">
        <v>1371</v>
      </c>
      <c r="G1790" t="s">
        <v>3505</v>
      </c>
      <c r="H1790" t="s">
        <v>3506</v>
      </c>
      <c r="I1790" t="s">
        <v>3507</v>
      </c>
      <c r="J1790" t="s">
        <v>3508</v>
      </c>
      <c r="K1790" t="s">
        <v>267</v>
      </c>
      <c r="L1790" t="s">
        <v>2719</v>
      </c>
      <c r="M1790" t="s">
        <v>276</v>
      </c>
      <c r="N1790" s="8">
        <v>45727</v>
      </c>
      <c r="O1790" s="8">
        <v>45814</v>
      </c>
      <c r="P1790" s="8"/>
      <c r="Q1790" t="s">
        <v>127</v>
      </c>
      <c r="W1790" t="s">
        <v>40</v>
      </c>
      <c r="X1790" t="s">
        <v>549</v>
      </c>
      <c r="Z1790" t="s">
        <v>86</v>
      </c>
      <c r="AA1790" t="s">
        <v>86</v>
      </c>
      <c r="AC1790" t="s">
        <v>41</v>
      </c>
      <c r="AD1790" t="s">
        <v>231</v>
      </c>
    </row>
    <row r="1791" spans="3:30" ht="27.6" x14ac:dyDescent="0.25">
      <c r="C1791" s="32" t="s">
        <v>28</v>
      </c>
      <c r="D1791" s="32" t="s">
        <v>44</v>
      </c>
      <c r="E1791" s="46" t="s">
        <v>3504</v>
      </c>
      <c r="F1791">
        <v>0</v>
      </c>
      <c r="G1791" t="s">
        <v>3505</v>
      </c>
      <c r="H1791" t="s">
        <v>3506</v>
      </c>
      <c r="I1791" t="s">
        <v>3509</v>
      </c>
      <c r="J1791" t="s">
        <v>3510</v>
      </c>
      <c r="K1791" t="s">
        <v>267</v>
      </c>
      <c r="L1791" t="s">
        <v>2719</v>
      </c>
      <c r="M1791" t="s">
        <v>276</v>
      </c>
      <c r="N1791" s="8">
        <v>45727</v>
      </c>
      <c r="O1791" s="8">
        <v>45814</v>
      </c>
      <c r="P1791" s="8">
        <v>45814</v>
      </c>
      <c r="Q1791" t="s">
        <v>37</v>
      </c>
      <c r="U1791" t="s">
        <v>489</v>
      </c>
      <c r="W1791" t="s">
        <v>40</v>
      </c>
      <c r="X1791" t="s">
        <v>549</v>
      </c>
      <c r="Y1791" t="s">
        <v>86</v>
      </c>
      <c r="Z1791" t="s">
        <v>86</v>
      </c>
      <c r="AA1791" t="s">
        <v>86</v>
      </c>
      <c r="AC1791" t="s">
        <v>41</v>
      </c>
      <c r="AD1791" t="s">
        <v>231</v>
      </c>
    </row>
    <row r="1792" spans="3:30" ht="27.6" x14ac:dyDescent="0.25">
      <c r="C1792" s="32" t="s">
        <v>28</v>
      </c>
      <c r="D1792" s="32" t="s">
        <v>44</v>
      </c>
      <c r="E1792" s="46" t="s">
        <v>3504</v>
      </c>
      <c r="F1792">
        <v>-0.55333333333305745</v>
      </c>
      <c r="G1792" t="s">
        <v>3505</v>
      </c>
      <c r="H1792" t="s">
        <v>3506</v>
      </c>
      <c r="I1792" t="s">
        <v>3511</v>
      </c>
      <c r="J1792" t="s">
        <v>3512</v>
      </c>
      <c r="K1792" t="s">
        <v>267</v>
      </c>
      <c r="L1792" t="s">
        <v>2719</v>
      </c>
      <c r="M1792" t="s">
        <v>276</v>
      </c>
      <c r="N1792" s="8">
        <v>45727</v>
      </c>
      <c r="O1792" s="8">
        <v>45814</v>
      </c>
      <c r="P1792" s="8">
        <v>45814</v>
      </c>
      <c r="Q1792" t="s">
        <v>64</v>
      </c>
      <c r="U1792" t="s">
        <v>489</v>
      </c>
      <c r="W1792" t="s">
        <v>40</v>
      </c>
      <c r="X1792" t="s">
        <v>549</v>
      </c>
      <c r="Y1792" t="s">
        <v>86</v>
      </c>
      <c r="Z1792" t="s">
        <v>86</v>
      </c>
      <c r="AA1792" t="s">
        <v>86</v>
      </c>
      <c r="AC1792" t="s">
        <v>64</v>
      </c>
      <c r="AD1792" t="s">
        <v>231</v>
      </c>
    </row>
    <row r="1793" spans="3:30" x14ac:dyDescent="0.25">
      <c r="C1793" s="32" t="s">
        <v>104</v>
      </c>
      <c r="D1793" s="32" t="s">
        <v>105</v>
      </c>
      <c r="E1793" s="32" t="s">
        <v>3513</v>
      </c>
      <c r="F1793">
        <v>849.93</v>
      </c>
      <c r="G1793" t="s">
        <v>3505</v>
      </c>
      <c r="H1793" t="s">
        <v>3514</v>
      </c>
      <c r="I1793" t="s">
        <v>3515</v>
      </c>
      <c r="K1793" t="s">
        <v>717</v>
      </c>
      <c r="L1793" t="s">
        <v>2719</v>
      </c>
      <c r="M1793" t="s">
        <v>36</v>
      </c>
      <c r="N1793" s="8">
        <v>45744</v>
      </c>
      <c r="O1793" s="8">
        <v>45821</v>
      </c>
      <c r="P1793" s="8">
        <v>45821</v>
      </c>
      <c r="Q1793" t="s">
        <v>37</v>
      </c>
      <c r="R1793" t="s">
        <v>1401</v>
      </c>
      <c r="S1793" t="s">
        <v>3516</v>
      </c>
      <c r="T1793" t="s">
        <v>3517</v>
      </c>
      <c r="U1793" t="s">
        <v>87</v>
      </c>
      <c r="W1793" t="s">
        <v>86</v>
      </c>
      <c r="X1793" t="s">
        <v>1133</v>
      </c>
      <c r="Y1793" t="s">
        <v>87</v>
      </c>
      <c r="Z1793" t="s">
        <v>87</v>
      </c>
      <c r="AC1793" t="s">
        <v>41</v>
      </c>
      <c r="AD1793" t="s">
        <v>42</v>
      </c>
    </row>
    <row r="1794" spans="3:30" x14ac:dyDescent="0.25">
      <c r="C1794" s="32" t="s">
        <v>104</v>
      </c>
      <c r="D1794" s="32" t="s">
        <v>105</v>
      </c>
      <c r="E1794" s="32" t="s">
        <v>3513</v>
      </c>
      <c r="F1794">
        <v>849.93</v>
      </c>
      <c r="G1794" t="s">
        <v>3505</v>
      </c>
      <c r="H1794" t="s">
        <v>3514</v>
      </c>
      <c r="I1794" t="s">
        <v>3518</v>
      </c>
      <c r="K1794" t="s">
        <v>717</v>
      </c>
      <c r="L1794" t="s">
        <v>2719</v>
      </c>
      <c r="M1794" t="s">
        <v>36</v>
      </c>
      <c r="N1794" s="8">
        <v>45744</v>
      </c>
      <c r="O1794" s="8">
        <v>45821</v>
      </c>
      <c r="P1794" s="8">
        <v>45821</v>
      </c>
      <c r="Q1794" t="s">
        <v>47</v>
      </c>
      <c r="R1794" t="s">
        <v>521</v>
      </c>
      <c r="U1794" t="s">
        <v>87</v>
      </c>
      <c r="W1794" t="s">
        <v>86</v>
      </c>
      <c r="X1794" t="s">
        <v>1133</v>
      </c>
      <c r="Y1794" t="s">
        <v>87</v>
      </c>
      <c r="Z1794" t="s">
        <v>87</v>
      </c>
      <c r="AC1794" t="s">
        <v>41</v>
      </c>
      <c r="AD1794" t="s">
        <v>42</v>
      </c>
    </row>
    <row r="1795" spans="3:30" x14ac:dyDescent="0.25">
      <c r="C1795" s="32" t="s">
        <v>318</v>
      </c>
      <c r="D1795" s="32" t="s">
        <v>318</v>
      </c>
      <c r="F1795">
        <v>1595</v>
      </c>
      <c r="G1795" t="s">
        <v>3519</v>
      </c>
      <c r="H1795" t="s">
        <v>3520</v>
      </c>
      <c r="I1795" t="s">
        <v>3521</v>
      </c>
      <c r="K1795" t="s">
        <v>724</v>
      </c>
      <c r="L1795" t="s">
        <v>2719</v>
      </c>
      <c r="M1795" t="s">
        <v>36</v>
      </c>
      <c r="N1795" s="8">
        <v>45804</v>
      </c>
      <c r="O1795" s="8"/>
      <c r="P1795" s="8"/>
      <c r="Q1795" t="s">
        <v>64</v>
      </c>
    </row>
    <row r="1796" spans="3:30" ht="27.6" x14ac:dyDescent="0.25">
      <c r="C1796" s="46" t="s">
        <v>28</v>
      </c>
      <c r="D1796" s="32" t="s">
        <v>44</v>
      </c>
      <c r="E1796" s="32" t="s">
        <v>3455</v>
      </c>
      <c r="F1796">
        <v>1375</v>
      </c>
      <c r="G1796" t="s">
        <v>3522</v>
      </c>
      <c r="H1796" t="s">
        <v>3523</v>
      </c>
      <c r="I1796" t="s">
        <v>3524</v>
      </c>
      <c r="J1796" t="s">
        <v>3525</v>
      </c>
      <c r="K1796" t="s">
        <v>267</v>
      </c>
      <c r="L1796" t="s">
        <v>2719</v>
      </c>
      <c r="M1796" t="s">
        <v>276</v>
      </c>
      <c r="N1796" s="8">
        <v>45791</v>
      </c>
      <c r="O1796" s="8">
        <v>45842</v>
      </c>
      <c r="P1796" s="8">
        <v>45842</v>
      </c>
      <c r="Q1796" t="s">
        <v>127</v>
      </c>
      <c r="U1796" t="s">
        <v>111</v>
      </c>
      <c r="W1796" t="s">
        <v>3526</v>
      </c>
      <c r="Y1796" t="s">
        <v>112</v>
      </c>
      <c r="Z1796" t="s">
        <v>112</v>
      </c>
      <c r="AA1796" t="s">
        <v>112</v>
      </c>
      <c r="AC1796" t="s">
        <v>41</v>
      </c>
      <c r="AD1796" t="s">
        <v>231</v>
      </c>
    </row>
    <row r="1797" spans="3:30" ht="27.6" x14ac:dyDescent="0.25">
      <c r="C1797" s="46" t="s">
        <v>28</v>
      </c>
      <c r="D1797" s="32" t="s">
        <v>44</v>
      </c>
      <c r="E1797" s="32" t="s">
        <v>3455</v>
      </c>
      <c r="F1797">
        <v>345</v>
      </c>
      <c r="G1797" t="s">
        <v>3522</v>
      </c>
      <c r="H1797" t="s">
        <v>3523</v>
      </c>
      <c r="I1797" t="s">
        <v>3527</v>
      </c>
      <c r="J1797" t="s">
        <v>3528</v>
      </c>
      <c r="K1797" t="s">
        <v>267</v>
      </c>
      <c r="L1797" t="s">
        <v>2719</v>
      </c>
      <c r="M1797" t="s">
        <v>276</v>
      </c>
      <c r="N1797" s="8">
        <v>45791</v>
      </c>
      <c r="O1797" s="8">
        <v>45842</v>
      </c>
      <c r="P1797" s="8"/>
      <c r="Q1797" t="s">
        <v>37</v>
      </c>
      <c r="W1797" t="s">
        <v>3526</v>
      </c>
      <c r="Z1797" t="s">
        <v>112</v>
      </c>
      <c r="AA1797" t="s">
        <v>112</v>
      </c>
      <c r="AC1797" t="s">
        <v>41</v>
      </c>
      <c r="AD1797" t="s">
        <v>231</v>
      </c>
    </row>
    <row r="1798" spans="3:30" ht="27.6" x14ac:dyDescent="0.25">
      <c r="C1798" s="46" t="s">
        <v>28</v>
      </c>
      <c r="D1798" s="32" t="s">
        <v>44</v>
      </c>
      <c r="E1798" s="32" t="s">
        <v>3455</v>
      </c>
      <c r="F1798">
        <v>100</v>
      </c>
      <c r="G1798" t="s">
        <v>3522</v>
      </c>
      <c r="H1798" t="s">
        <v>3523</v>
      </c>
      <c r="I1798" t="s">
        <v>3529</v>
      </c>
      <c r="J1798" t="s">
        <v>3530</v>
      </c>
      <c r="K1798" t="s">
        <v>267</v>
      </c>
      <c r="L1798" t="s">
        <v>2719</v>
      </c>
      <c r="M1798" t="s">
        <v>276</v>
      </c>
      <c r="N1798" s="8">
        <v>45791</v>
      </c>
      <c r="O1798" s="8">
        <v>45842</v>
      </c>
      <c r="P1798" s="8"/>
      <c r="Q1798" t="s">
        <v>37</v>
      </c>
      <c r="W1798" t="s">
        <v>3526</v>
      </c>
      <c r="Z1798" t="s">
        <v>112</v>
      </c>
      <c r="AA1798" t="s">
        <v>112</v>
      </c>
      <c r="AC1798" t="s">
        <v>41</v>
      </c>
      <c r="AD1798" t="s">
        <v>231</v>
      </c>
    </row>
    <row r="1799" spans="3:30" ht="27.6" x14ac:dyDescent="0.25">
      <c r="C1799" s="46" t="s">
        <v>28</v>
      </c>
      <c r="D1799" s="32" t="s">
        <v>44</v>
      </c>
      <c r="E1799" s="32" t="s">
        <v>3455</v>
      </c>
      <c r="F1799">
        <v>1455</v>
      </c>
      <c r="G1799" t="s">
        <v>3522</v>
      </c>
      <c r="H1799" t="s">
        <v>3523</v>
      </c>
      <c r="I1799" t="s">
        <v>3531</v>
      </c>
      <c r="J1799" t="s">
        <v>3532</v>
      </c>
      <c r="K1799" t="s">
        <v>267</v>
      </c>
      <c r="L1799" t="s">
        <v>2719</v>
      </c>
      <c r="M1799" t="s">
        <v>276</v>
      </c>
      <c r="N1799" s="8">
        <v>45791</v>
      </c>
      <c r="O1799" s="8">
        <v>45842</v>
      </c>
      <c r="P1799" s="8">
        <v>45842</v>
      </c>
      <c r="Q1799" t="s">
        <v>127</v>
      </c>
      <c r="U1799" t="s">
        <v>111</v>
      </c>
      <c r="W1799" t="s">
        <v>3526</v>
      </c>
      <c r="Y1799" t="s">
        <v>112</v>
      </c>
      <c r="Z1799" t="s">
        <v>112</v>
      </c>
      <c r="AA1799" t="s">
        <v>112</v>
      </c>
      <c r="AC1799" t="s">
        <v>41</v>
      </c>
      <c r="AD1799" t="s">
        <v>231</v>
      </c>
    </row>
    <row r="1800" spans="3:30" ht="27.6" x14ac:dyDescent="0.25">
      <c r="C1800" s="46" t="s">
        <v>28</v>
      </c>
      <c r="D1800" s="32" t="s">
        <v>44</v>
      </c>
      <c r="E1800" s="32" t="s">
        <v>3455</v>
      </c>
      <c r="F1800">
        <v>345</v>
      </c>
      <c r="G1800" t="s">
        <v>3522</v>
      </c>
      <c r="H1800" t="s">
        <v>3523</v>
      </c>
      <c r="I1800" t="s">
        <v>3533</v>
      </c>
      <c r="J1800" t="s">
        <v>3534</v>
      </c>
      <c r="K1800" t="s">
        <v>267</v>
      </c>
      <c r="L1800" t="s">
        <v>2719</v>
      </c>
      <c r="M1800" t="s">
        <v>276</v>
      </c>
      <c r="N1800" s="8">
        <v>45791</v>
      </c>
      <c r="O1800" s="8">
        <v>45842</v>
      </c>
      <c r="P1800" s="8"/>
      <c r="Q1800" t="s">
        <v>37</v>
      </c>
      <c r="W1800" t="s">
        <v>3526</v>
      </c>
      <c r="Z1800" t="s">
        <v>112</v>
      </c>
      <c r="AA1800" t="s">
        <v>112</v>
      </c>
      <c r="AC1800" t="s">
        <v>41</v>
      </c>
      <c r="AD1800" t="s">
        <v>231</v>
      </c>
    </row>
    <row r="1801" spans="3:30" ht="27.6" x14ac:dyDescent="0.25">
      <c r="C1801" s="46" t="s">
        <v>28</v>
      </c>
      <c r="D1801" s="32" t="s">
        <v>44</v>
      </c>
      <c r="E1801" s="32" t="s">
        <v>3455</v>
      </c>
      <c r="F1801">
        <v>1375</v>
      </c>
      <c r="G1801" t="s">
        <v>3522</v>
      </c>
      <c r="H1801" t="s">
        <v>3523</v>
      </c>
      <c r="I1801" t="s">
        <v>3535</v>
      </c>
      <c r="J1801" t="s">
        <v>3536</v>
      </c>
      <c r="K1801" t="s">
        <v>267</v>
      </c>
      <c r="L1801" t="s">
        <v>2719</v>
      </c>
      <c r="M1801" t="s">
        <v>276</v>
      </c>
      <c r="N1801" s="8">
        <v>45791</v>
      </c>
      <c r="O1801" s="8">
        <v>45842</v>
      </c>
      <c r="P1801" s="8">
        <v>45842</v>
      </c>
      <c r="Q1801" t="s">
        <v>127</v>
      </c>
      <c r="U1801" t="s">
        <v>111</v>
      </c>
      <c r="W1801" t="s">
        <v>3526</v>
      </c>
      <c r="Y1801" t="s">
        <v>112</v>
      </c>
      <c r="Z1801" t="s">
        <v>112</v>
      </c>
      <c r="AA1801" t="s">
        <v>112</v>
      </c>
      <c r="AC1801" t="s">
        <v>41</v>
      </c>
      <c r="AD1801" t="s">
        <v>231</v>
      </c>
    </row>
    <row r="1802" spans="3:30" ht="27.6" x14ac:dyDescent="0.25">
      <c r="C1802" s="46" t="s">
        <v>28</v>
      </c>
      <c r="D1802" s="32" t="s">
        <v>44</v>
      </c>
      <c r="E1802" s="32" t="s">
        <v>3455</v>
      </c>
      <c r="F1802">
        <v>345</v>
      </c>
      <c r="G1802" t="s">
        <v>3522</v>
      </c>
      <c r="H1802" t="s">
        <v>3523</v>
      </c>
      <c r="I1802" t="s">
        <v>3537</v>
      </c>
      <c r="J1802" t="s">
        <v>3538</v>
      </c>
      <c r="K1802" t="s">
        <v>267</v>
      </c>
      <c r="L1802" t="s">
        <v>2719</v>
      </c>
      <c r="M1802" t="s">
        <v>276</v>
      </c>
      <c r="N1802" s="8">
        <v>45791</v>
      </c>
      <c r="O1802" s="8">
        <v>45842</v>
      </c>
      <c r="P1802" s="8">
        <v>45842</v>
      </c>
      <c r="Q1802" t="s">
        <v>37</v>
      </c>
      <c r="U1802" t="s">
        <v>111</v>
      </c>
      <c r="W1802" t="s">
        <v>3526</v>
      </c>
      <c r="Y1802" t="s">
        <v>112</v>
      </c>
      <c r="Z1802" t="s">
        <v>112</v>
      </c>
      <c r="AA1802" t="s">
        <v>112</v>
      </c>
      <c r="AC1802" t="s">
        <v>41</v>
      </c>
      <c r="AD1802" t="s">
        <v>231</v>
      </c>
    </row>
    <row r="1803" spans="3:30" ht="27.6" x14ac:dyDescent="0.25">
      <c r="C1803" s="46" t="s">
        <v>28</v>
      </c>
      <c r="D1803" s="32" t="s">
        <v>44</v>
      </c>
      <c r="E1803" s="32" t="s">
        <v>3455</v>
      </c>
      <c r="F1803">
        <v>100</v>
      </c>
      <c r="G1803" t="s">
        <v>3522</v>
      </c>
      <c r="H1803" t="s">
        <v>3523</v>
      </c>
      <c r="I1803" t="s">
        <v>3539</v>
      </c>
      <c r="J1803" t="s">
        <v>3540</v>
      </c>
      <c r="K1803" t="s">
        <v>267</v>
      </c>
      <c r="L1803" t="s">
        <v>2719</v>
      </c>
      <c r="M1803" t="s">
        <v>276</v>
      </c>
      <c r="N1803" s="8">
        <v>45791</v>
      </c>
      <c r="O1803" s="8">
        <v>45842</v>
      </c>
      <c r="P1803" s="8"/>
      <c r="Q1803" t="s">
        <v>37</v>
      </c>
      <c r="W1803" t="s">
        <v>3526</v>
      </c>
      <c r="Z1803" t="s">
        <v>112</v>
      </c>
      <c r="AA1803" t="s">
        <v>112</v>
      </c>
      <c r="AC1803" t="s">
        <v>41</v>
      </c>
      <c r="AD1803" t="s">
        <v>231</v>
      </c>
    </row>
    <row r="1804" spans="3:30" ht="27.6" x14ac:dyDescent="0.25">
      <c r="C1804" s="46" t="s">
        <v>28</v>
      </c>
      <c r="D1804" s="32" t="s">
        <v>44</v>
      </c>
      <c r="E1804" s="32" t="s">
        <v>3455</v>
      </c>
      <c r="F1804">
        <v>1375</v>
      </c>
      <c r="G1804" t="s">
        <v>3522</v>
      </c>
      <c r="H1804" t="s">
        <v>3523</v>
      </c>
      <c r="I1804" t="s">
        <v>3541</v>
      </c>
      <c r="J1804" t="s">
        <v>3542</v>
      </c>
      <c r="K1804" t="s">
        <v>267</v>
      </c>
      <c r="L1804" t="s">
        <v>2719</v>
      </c>
      <c r="M1804" t="s">
        <v>276</v>
      </c>
      <c r="N1804" s="8">
        <v>45791</v>
      </c>
      <c r="O1804" s="8">
        <v>45849</v>
      </c>
      <c r="P1804" s="8">
        <v>45849</v>
      </c>
      <c r="Q1804" t="s">
        <v>127</v>
      </c>
      <c r="U1804" t="s">
        <v>112</v>
      </c>
      <c r="W1804" t="s">
        <v>3526</v>
      </c>
      <c r="Y1804" t="s">
        <v>255</v>
      </c>
      <c r="Z1804" t="s">
        <v>255</v>
      </c>
      <c r="AA1804" t="s">
        <v>255</v>
      </c>
      <c r="AC1804" t="s">
        <v>41</v>
      </c>
      <c r="AD1804" t="s">
        <v>231</v>
      </c>
    </row>
    <row r="1805" spans="3:30" ht="27.6" x14ac:dyDescent="0.25">
      <c r="C1805" s="46" t="s">
        <v>28</v>
      </c>
      <c r="D1805" s="32" t="s">
        <v>44</v>
      </c>
      <c r="E1805" s="32" t="s">
        <v>3455</v>
      </c>
      <c r="F1805">
        <v>345</v>
      </c>
      <c r="G1805" t="s">
        <v>3522</v>
      </c>
      <c r="H1805" t="s">
        <v>3523</v>
      </c>
      <c r="I1805" t="s">
        <v>3543</v>
      </c>
      <c r="J1805" t="s">
        <v>3544</v>
      </c>
      <c r="K1805" t="s">
        <v>267</v>
      </c>
      <c r="L1805" t="s">
        <v>2719</v>
      </c>
      <c r="M1805" t="s">
        <v>276</v>
      </c>
      <c r="N1805" s="8">
        <v>45791</v>
      </c>
      <c r="O1805" s="8">
        <v>45849</v>
      </c>
      <c r="P1805" s="8"/>
      <c r="Q1805" t="s">
        <v>37</v>
      </c>
      <c r="W1805" t="s">
        <v>3526</v>
      </c>
      <c r="Z1805" t="s">
        <v>255</v>
      </c>
      <c r="AA1805" t="s">
        <v>255</v>
      </c>
      <c r="AC1805" t="s">
        <v>41</v>
      </c>
      <c r="AD1805" t="s">
        <v>231</v>
      </c>
    </row>
    <row r="1806" spans="3:30" ht="27.6" x14ac:dyDescent="0.25">
      <c r="C1806" s="46" t="s">
        <v>28</v>
      </c>
      <c r="D1806" s="32" t="s">
        <v>44</v>
      </c>
      <c r="E1806" s="32" t="s">
        <v>3455</v>
      </c>
      <c r="F1806">
        <v>100</v>
      </c>
      <c r="G1806" t="s">
        <v>3522</v>
      </c>
      <c r="H1806" t="s">
        <v>3523</v>
      </c>
      <c r="I1806" t="s">
        <v>3545</v>
      </c>
      <c r="J1806" t="s">
        <v>3546</v>
      </c>
      <c r="K1806" t="s">
        <v>267</v>
      </c>
      <c r="L1806" t="s">
        <v>2719</v>
      </c>
      <c r="M1806" t="s">
        <v>276</v>
      </c>
      <c r="N1806" s="8">
        <v>45791</v>
      </c>
      <c r="O1806" s="8">
        <v>45849</v>
      </c>
      <c r="P1806" s="8"/>
      <c r="Q1806" t="s">
        <v>37</v>
      </c>
      <c r="W1806" t="s">
        <v>3526</v>
      </c>
      <c r="Z1806" t="s">
        <v>255</v>
      </c>
      <c r="AA1806" t="s">
        <v>255</v>
      </c>
      <c r="AC1806" t="s">
        <v>41</v>
      </c>
      <c r="AD1806" t="s">
        <v>231</v>
      </c>
    </row>
    <row r="1807" spans="3:30" ht="27.6" x14ac:dyDescent="0.25">
      <c r="C1807" s="46" t="s">
        <v>28</v>
      </c>
      <c r="D1807" s="32" t="s">
        <v>44</v>
      </c>
      <c r="E1807" s="32" t="s">
        <v>3455</v>
      </c>
      <c r="F1807">
        <v>1455</v>
      </c>
      <c r="G1807" t="s">
        <v>3522</v>
      </c>
      <c r="H1807" t="s">
        <v>3523</v>
      </c>
      <c r="I1807" t="s">
        <v>3547</v>
      </c>
      <c r="J1807" t="s">
        <v>3548</v>
      </c>
      <c r="K1807" t="s">
        <v>267</v>
      </c>
      <c r="L1807" t="s">
        <v>2719</v>
      </c>
      <c r="M1807" t="s">
        <v>276</v>
      </c>
      <c r="N1807" s="8">
        <v>45791</v>
      </c>
      <c r="O1807" s="8">
        <v>45849</v>
      </c>
      <c r="P1807" s="8">
        <v>45849</v>
      </c>
      <c r="Q1807" t="s">
        <v>127</v>
      </c>
      <c r="U1807" t="s">
        <v>112</v>
      </c>
      <c r="W1807" t="s">
        <v>3526</v>
      </c>
      <c r="Y1807" t="s">
        <v>255</v>
      </c>
      <c r="Z1807" t="s">
        <v>255</v>
      </c>
      <c r="AA1807" t="s">
        <v>255</v>
      </c>
      <c r="AC1807" t="s">
        <v>41</v>
      </c>
      <c r="AD1807" t="s">
        <v>231</v>
      </c>
    </row>
    <row r="1808" spans="3:30" ht="27.6" x14ac:dyDescent="0.25">
      <c r="C1808" s="46" t="s">
        <v>28</v>
      </c>
      <c r="D1808" s="32" t="s">
        <v>44</v>
      </c>
      <c r="E1808" s="32" t="s">
        <v>3455</v>
      </c>
      <c r="F1808">
        <v>345</v>
      </c>
      <c r="G1808" t="s">
        <v>3522</v>
      </c>
      <c r="H1808" t="s">
        <v>3523</v>
      </c>
      <c r="I1808" t="s">
        <v>3549</v>
      </c>
      <c r="J1808" t="s">
        <v>3550</v>
      </c>
      <c r="K1808" t="s">
        <v>267</v>
      </c>
      <c r="L1808" t="s">
        <v>2719</v>
      </c>
      <c r="M1808" t="s">
        <v>276</v>
      </c>
      <c r="N1808" s="8">
        <v>45791</v>
      </c>
      <c r="O1808" s="8">
        <v>45849</v>
      </c>
      <c r="P1808" s="8"/>
      <c r="Q1808" t="s">
        <v>37</v>
      </c>
      <c r="W1808" t="s">
        <v>3526</v>
      </c>
      <c r="Z1808" t="s">
        <v>255</v>
      </c>
      <c r="AA1808" t="s">
        <v>255</v>
      </c>
      <c r="AC1808" t="s">
        <v>41</v>
      </c>
      <c r="AD1808" t="s">
        <v>231</v>
      </c>
    </row>
    <row r="1809" spans="3:30" ht="27.6" x14ac:dyDescent="0.25">
      <c r="C1809" s="46" t="s">
        <v>28</v>
      </c>
      <c r="D1809" s="32" t="s">
        <v>44</v>
      </c>
      <c r="E1809" s="32" t="s">
        <v>3455</v>
      </c>
      <c r="F1809">
        <v>1455</v>
      </c>
      <c r="G1809" t="s">
        <v>3522</v>
      </c>
      <c r="H1809" t="s">
        <v>3523</v>
      </c>
      <c r="I1809" t="s">
        <v>3551</v>
      </c>
      <c r="J1809" t="s">
        <v>3552</v>
      </c>
      <c r="K1809" t="s">
        <v>267</v>
      </c>
      <c r="L1809" t="s">
        <v>2719</v>
      </c>
      <c r="M1809" t="s">
        <v>276</v>
      </c>
      <c r="N1809" s="8">
        <v>45791</v>
      </c>
      <c r="O1809" s="8">
        <v>45842</v>
      </c>
      <c r="P1809" s="8">
        <v>45842</v>
      </c>
      <c r="Q1809" t="s">
        <v>127</v>
      </c>
      <c r="U1809" t="s">
        <v>111</v>
      </c>
      <c r="W1809" t="s">
        <v>3526</v>
      </c>
      <c r="Y1809" t="s">
        <v>112</v>
      </c>
      <c r="Z1809" t="s">
        <v>112</v>
      </c>
      <c r="AA1809" t="s">
        <v>112</v>
      </c>
      <c r="AC1809" t="s">
        <v>41</v>
      </c>
      <c r="AD1809" t="s">
        <v>231</v>
      </c>
    </row>
    <row r="1810" spans="3:30" ht="27.6" x14ac:dyDescent="0.25">
      <c r="C1810" s="46" t="s">
        <v>28</v>
      </c>
      <c r="D1810" s="32" t="s">
        <v>44</v>
      </c>
      <c r="E1810" s="32" t="s">
        <v>3455</v>
      </c>
      <c r="F1810">
        <v>345</v>
      </c>
      <c r="G1810" t="s">
        <v>3522</v>
      </c>
      <c r="H1810" t="s">
        <v>3523</v>
      </c>
      <c r="I1810" t="s">
        <v>3553</v>
      </c>
      <c r="J1810" t="s">
        <v>3554</v>
      </c>
      <c r="K1810" t="s">
        <v>267</v>
      </c>
      <c r="L1810" t="s">
        <v>2719</v>
      </c>
      <c r="M1810" t="s">
        <v>276</v>
      </c>
      <c r="N1810" s="8">
        <v>45791</v>
      </c>
      <c r="O1810" s="8">
        <v>45842</v>
      </c>
      <c r="P1810" s="8"/>
      <c r="Q1810" t="s">
        <v>37</v>
      </c>
      <c r="W1810" t="s">
        <v>3526</v>
      </c>
      <c r="Z1810" t="s">
        <v>112</v>
      </c>
      <c r="AA1810" t="s">
        <v>112</v>
      </c>
      <c r="AC1810" t="s">
        <v>41</v>
      </c>
      <c r="AD1810" t="s">
        <v>231</v>
      </c>
    </row>
    <row r="1811" spans="3:30" ht="27.6" x14ac:dyDescent="0.25">
      <c r="C1811" s="46" t="s">
        <v>28</v>
      </c>
      <c r="D1811" s="32" t="s">
        <v>44</v>
      </c>
      <c r="E1811" s="32" t="s">
        <v>3455</v>
      </c>
      <c r="F1811">
        <v>15</v>
      </c>
      <c r="G1811" t="s">
        <v>3522</v>
      </c>
      <c r="H1811" t="s">
        <v>3523</v>
      </c>
      <c r="I1811" t="s">
        <v>3555</v>
      </c>
      <c r="J1811" t="s">
        <v>3556</v>
      </c>
      <c r="K1811" t="s">
        <v>267</v>
      </c>
      <c r="L1811" t="s">
        <v>2719</v>
      </c>
      <c r="M1811" t="s">
        <v>276</v>
      </c>
      <c r="N1811" s="8">
        <v>45791</v>
      </c>
      <c r="O1811" s="8">
        <v>45849</v>
      </c>
      <c r="P1811" s="8"/>
      <c r="Q1811" t="s">
        <v>37</v>
      </c>
      <c r="W1811" t="s">
        <v>3526</v>
      </c>
      <c r="Z1811" t="s">
        <v>255</v>
      </c>
      <c r="AA1811" t="s">
        <v>255</v>
      </c>
      <c r="AC1811" t="s">
        <v>41</v>
      </c>
      <c r="AD1811" t="s">
        <v>231</v>
      </c>
    </row>
    <row r="1812" spans="3:30" ht="27.6" x14ac:dyDescent="0.25">
      <c r="C1812" s="46" t="s">
        <v>28</v>
      </c>
      <c r="D1812" s="32" t="s">
        <v>44</v>
      </c>
      <c r="E1812" s="32" t="s">
        <v>3455</v>
      </c>
      <c r="F1812">
        <v>128</v>
      </c>
      <c r="G1812" t="s">
        <v>3522</v>
      </c>
      <c r="H1812" t="s">
        <v>3523</v>
      </c>
      <c r="I1812" t="s">
        <v>3557</v>
      </c>
      <c r="J1812" t="s">
        <v>3558</v>
      </c>
      <c r="K1812" t="s">
        <v>267</v>
      </c>
      <c r="L1812" t="s">
        <v>2719</v>
      </c>
      <c r="M1812" t="s">
        <v>276</v>
      </c>
      <c r="N1812" s="8">
        <v>45791</v>
      </c>
      <c r="O1812" s="8">
        <v>45842</v>
      </c>
      <c r="P1812" s="8"/>
      <c r="Q1812" t="s">
        <v>37</v>
      </c>
      <c r="W1812" t="s">
        <v>3526</v>
      </c>
      <c r="Z1812" t="s">
        <v>112</v>
      </c>
      <c r="AA1812" t="s">
        <v>112</v>
      </c>
      <c r="AC1812" t="s">
        <v>41</v>
      </c>
      <c r="AD1812" t="s">
        <v>231</v>
      </c>
    </row>
    <row r="1813" spans="3:30" ht="27.6" x14ac:dyDescent="0.25">
      <c r="C1813" s="46" t="s">
        <v>28</v>
      </c>
      <c r="D1813" s="32" t="s">
        <v>44</v>
      </c>
      <c r="E1813" s="32" t="s">
        <v>3455</v>
      </c>
      <c r="F1813">
        <v>128</v>
      </c>
      <c r="G1813" t="s">
        <v>3522</v>
      </c>
      <c r="H1813" t="s">
        <v>3523</v>
      </c>
      <c r="I1813" t="s">
        <v>3559</v>
      </c>
      <c r="J1813" t="s">
        <v>3560</v>
      </c>
      <c r="K1813" t="s">
        <v>267</v>
      </c>
      <c r="L1813" t="s">
        <v>2719</v>
      </c>
      <c r="M1813" t="s">
        <v>276</v>
      </c>
      <c r="N1813" s="8">
        <v>45791</v>
      </c>
      <c r="O1813" s="8">
        <v>45849</v>
      </c>
      <c r="P1813" s="8"/>
      <c r="Q1813" t="s">
        <v>37</v>
      </c>
      <c r="W1813" t="s">
        <v>3526</v>
      </c>
      <c r="Z1813" t="s">
        <v>255</v>
      </c>
      <c r="AA1813" t="s">
        <v>255</v>
      </c>
      <c r="AC1813" t="s">
        <v>41</v>
      </c>
      <c r="AD1813" t="s">
        <v>231</v>
      </c>
    </row>
    <row r="1814" spans="3:30" ht="27.6" x14ac:dyDescent="0.25">
      <c r="C1814" s="46" t="s">
        <v>28</v>
      </c>
      <c r="D1814" s="32" t="s">
        <v>44</v>
      </c>
      <c r="E1814" s="32" t="s">
        <v>3455</v>
      </c>
      <c r="F1814">
        <v>0</v>
      </c>
      <c r="G1814" t="s">
        <v>3522</v>
      </c>
      <c r="H1814" t="s">
        <v>3523</v>
      </c>
      <c r="I1814" t="s">
        <v>3561</v>
      </c>
      <c r="J1814" t="s">
        <v>3562</v>
      </c>
      <c r="K1814" t="s">
        <v>267</v>
      </c>
      <c r="L1814" t="s">
        <v>2719</v>
      </c>
      <c r="M1814" t="s">
        <v>276</v>
      </c>
      <c r="N1814" s="8">
        <v>45791</v>
      </c>
      <c r="O1814" s="8">
        <v>45849</v>
      </c>
      <c r="P1814" s="8"/>
      <c r="Q1814" t="s">
        <v>37</v>
      </c>
      <c r="W1814" t="s">
        <v>3526</v>
      </c>
      <c r="Z1814" t="s">
        <v>255</v>
      </c>
      <c r="AA1814" t="s">
        <v>255</v>
      </c>
      <c r="AC1814" t="s">
        <v>41</v>
      </c>
      <c r="AD1814" t="s">
        <v>231</v>
      </c>
    </row>
    <row r="1815" spans="3:30" ht="27.6" x14ac:dyDescent="0.25">
      <c r="C1815" s="46" t="s">
        <v>28</v>
      </c>
      <c r="D1815" s="32" t="s">
        <v>44</v>
      </c>
      <c r="E1815" s="32" t="s">
        <v>3455</v>
      </c>
      <c r="F1815">
        <v>0</v>
      </c>
      <c r="G1815" t="s">
        <v>3522</v>
      </c>
      <c r="H1815" t="s">
        <v>3523</v>
      </c>
      <c r="I1815" t="s">
        <v>3563</v>
      </c>
      <c r="J1815" t="s">
        <v>3564</v>
      </c>
      <c r="K1815" t="s">
        <v>267</v>
      </c>
      <c r="L1815" t="s">
        <v>2719</v>
      </c>
      <c r="M1815" t="s">
        <v>276</v>
      </c>
      <c r="N1815" s="8">
        <v>45791</v>
      </c>
      <c r="O1815" s="8">
        <v>45849</v>
      </c>
      <c r="P1815" s="8"/>
      <c r="Q1815" t="s">
        <v>37</v>
      </c>
      <c r="W1815" t="s">
        <v>3526</v>
      </c>
      <c r="Z1815" t="s">
        <v>255</v>
      </c>
      <c r="AA1815" t="s">
        <v>255</v>
      </c>
      <c r="AC1815" t="s">
        <v>41</v>
      </c>
      <c r="AD1815" t="s">
        <v>231</v>
      </c>
    </row>
    <row r="1816" spans="3:30" ht="27.6" x14ac:dyDescent="0.25">
      <c r="C1816" s="46" t="s">
        <v>28</v>
      </c>
      <c r="D1816" s="32" t="s">
        <v>44</v>
      </c>
      <c r="E1816" s="32" t="s">
        <v>3455</v>
      </c>
      <c r="F1816">
        <v>0</v>
      </c>
      <c r="G1816" t="s">
        <v>3522</v>
      </c>
      <c r="H1816" t="s">
        <v>3523</v>
      </c>
      <c r="I1816" t="s">
        <v>3565</v>
      </c>
      <c r="J1816" t="s">
        <v>3566</v>
      </c>
      <c r="K1816" t="s">
        <v>267</v>
      </c>
      <c r="L1816" t="s">
        <v>2719</v>
      </c>
      <c r="M1816" t="s">
        <v>276</v>
      </c>
      <c r="N1816" s="8">
        <v>45791</v>
      </c>
      <c r="O1816" s="8">
        <v>45849</v>
      </c>
      <c r="P1816" s="8"/>
      <c r="Q1816" t="s">
        <v>37</v>
      </c>
      <c r="W1816" t="s">
        <v>3526</v>
      </c>
      <c r="Z1816" t="s">
        <v>255</v>
      </c>
      <c r="AA1816" t="s">
        <v>255</v>
      </c>
      <c r="AC1816" t="s">
        <v>41</v>
      </c>
      <c r="AD1816" t="s">
        <v>231</v>
      </c>
    </row>
    <row r="1817" spans="3:30" ht="27.6" x14ac:dyDescent="0.25">
      <c r="C1817" s="46" t="s">
        <v>28</v>
      </c>
      <c r="D1817" s="32" t="s">
        <v>44</v>
      </c>
      <c r="E1817" s="32" t="s">
        <v>3455</v>
      </c>
      <c r="F1817">
        <v>128</v>
      </c>
      <c r="G1817" t="s">
        <v>3522</v>
      </c>
      <c r="H1817" t="s">
        <v>3523</v>
      </c>
      <c r="I1817" t="s">
        <v>3567</v>
      </c>
      <c r="J1817" t="s">
        <v>3568</v>
      </c>
      <c r="K1817" t="s">
        <v>267</v>
      </c>
      <c r="L1817" t="s">
        <v>2719</v>
      </c>
      <c r="M1817" t="s">
        <v>276</v>
      </c>
      <c r="N1817" s="8">
        <v>45791</v>
      </c>
      <c r="O1817" s="8">
        <v>45842</v>
      </c>
      <c r="P1817" s="8"/>
      <c r="Q1817" t="s">
        <v>37</v>
      </c>
      <c r="W1817" t="s">
        <v>3526</v>
      </c>
      <c r="Z1817" t="s">
        <v>112</v>
      </c>
      <c r="AA1817" t="s">
        <v>112</v>
      </c>
      <c r="AC1817" t="s">
        <v>41</v>
      </c>
      <c r="AD1817" t="s">
        <v>231</v>
      </c>
    </row>
    <row r="1818" spans="3:30" x14ac:dyDescent="0.25">
      <c r="C1818" s="32" t="s">
        <v>198</v>
      </c>
      <c r="D1818" s="32" t="s">
        <v>232</v>
      </c>
      <c r="E1818" s="32" t="s">
        <v>3569</v>
      </c>
      <c r="F1818">
        <v>1495</v>
      </c>
      <c r="G1818" t="s">
        <v>3570</v>
      </c>
      <c r="H1818" t="s">
        <v>3571</v>
      </c>
      <c r="I1818" t="s">
        <v>3572</v>
      </c>
      <c r="K1818" t="s">
        <v>34</v>
      </c>
      <c r="L1818" t="s">
        <v>2719</v>
      </c>
      <c r="M1818" t="s">
        <v>36</v>
      </c>
      <c r="N1818" s="8">
        <v>45741</v>
      </c>
      <c r="O1818" s="8"/>
      <c r="P1818" s="8"/>
      <c r="Q1818" t="s">
        <v>37</v>
      </c>
      <c r="AC1818" t="s">
        <v>41</v>
      </c>
      <c r="AD1818" t="s">
        <v>42</v>
      </c>
    </row>
    <row r="1819" spans="3:30" x14ac:dyDescent="0.25">
      <c r="C1819" s="32" t="s">
        <v>198</v>
      </c>
      <c r="D1819" s="32" t="s">
        <v>232</v>
      </c>
      <c r="E1819" s="32" t="s">
        <v>3569</v>
      </c>
      <c r="F1819">
        <v>1295</v>
      </c>
      <c r="G1819" t="s">
        <v>3570</v>
      </c>
      <c r="H1819" t="s">
        <v>3571</v>
      </c>
      <c r="I1819" t="s">
        <v>3573</v>
      </c>
      <c r="K1819" t="s">
        <v>34</v>
      </c>
      <c r="L1819" t="s">
        <v>2719</v>
      </c>
      <c r="M1819" t="s">
        <v>36</v>
      </c>
      <c r="N1819" s="8">
        <v>45741</v>
      </c>
      <c r="O1819" s="8"/>
      <c r="P1819" s="8"/>
      <c r="Q1819" t="s">
        <v>37</v>
      </c>
      <c r="AC1819" t="s">
        <v>41</v>
      </c>
      <c r="AD1819" t="s">
        <v>42</v>
      </c>
    </row>
    <row r="1820" spans="3:30" x14ac:dyDescent="0.25">
      <c r="C1820" s="32" t="s">
        <v>198</v>
      </c>
      <c r="D1820" s="32" t="s">
        <v>232</v>
      </c>
      <c r="E1820" s="32" t="s">
        <v>3569</v>
      </c>
      <c r="F1820">
        <v>200</v>
      </c>
      <c r="G1820" t="s">
        <v>3570</v>
      </c>
      <c r="H1820" t="s">
        <v>3571</v>
      </c>
      <c r="I1820" t="s">
        <v>3574</v>
      </c>
      <c r="K1820" t="s">
        <v>34</v>
      </c>
      <c r="L1820" t="s">
        <v>2719</v>
      </c>
      <c r="M1820" t="s">
        <v>36</v>
      </c>
      <c r="N1820" s="8">
        <v>45741</v>
      </c>
      <c r="O1820" s="8"/>
      <c r="P1820" s="8"/>
      <c r="Q1820" t="s">
        <v>47</v>
      </c>
      <c r="AC1820" t="s">
        <v>41</v>
      </c>
      <c r="AD1820" t="s">
        <v>42</v>
      </c>
    </row>
    <row r="1821" spans="3:30" x14ac:dyDescent="0.25">
      <c r="C1821" s="32" t="s">
        <v>43</v>
      </c>
      <c r="D1821" s="32" t="s">
        <v>29</v>
      </c>
      <c r="E1821" s="32" t="s">
        <v>2286</v>
      </c>
      <c r="F1821">
        <v>1196</v>
      </c>
      <c r="G1821" t="s">
        <v>3575</v>
      </c>
      <c r="H1821" t="s">
        <v>3576</v>
      </c>
      <c r="I1821" t="s">
        <v>3577</v>
      </c>
      <c r="K1821" t="s">
        <v>717</v>
      </c>
      <c r="L1821" t="s">
        <v>2719</v>
      </c>
      <c r="M1821" t="s">
        <v>36</v>
      </c>
      <c r="N1821" s="8">
        <v>45282</v>
      </c>
      <c r="O1821" s="8">
        <v>45835</v>
      </c>
      <c r="P1821" s="8">
        <v>45835</v>
      </c>
      <c r="Q1821" t="s">
        <v>127</v>
      </c>
      <c r="R1821" t="s">
        <v>3578</v>
      </c>
      <c r="S1821" t="s">
        <v>3579</v>
      </c>
      <c r="T1821" t="s">
        <v>3580</v>
      </c>
      <c r="Y1821" t="s">
        <v>111</v>
      </c>
      <c r="Z1821" t="s">
        <v>111</v>
      </c>
      <c r="AC1821" t="s">
        <v>41</v>
      </c>
      <c r="AD1821" t="s">
        <v>42</v>
      </c>
    </row>
    <row r="1822" spans="3:30" x14ac:dyDescent="0.25">
      <c r="C1822" s="32" t="s">
        <v>43</v>
      </c>
      <c r="D1822" s="32" t="s">
        <v>29</v>
      </c>
      <c r="E1822" s="32" t="s">
        <v>2286</v>
      </c>
      <c r="F1822">
        <v>199.5</v>
      </c>
      <c r="G1822" t="s">
        <v>3575</v>
      </c>
      <c r="H1822" t="s">
        <v>3576</v>
      </c>
      <c r="I1822" t="s">
        <v>3581</v>
      </c>
      <c r="K1822" t="s">
        <v>717</v>
      </c>
      <c r="L1822" t="s">
        <v>2719</v>
      </c>
      <c r="M1822" t="s">
        <v>36</v>
      </c>
      <c r="N1822" s="8">
        <v>45282</v>
      </c>
      <c r="O1822" s="8">
        <v>45835</v>
      </c>
      <c r="P1822" s="8">
        <v>45835</v>
      </c>
      <c r="Q1822" t="s">
        <v>47</v>
      </c>
      <c r="R1822" t="s">
        <v>3582</v>
      </c>
      <c r="Y1822" t="s">
        <v>111</v>
      </c>
      <c r="Z1822" t="s">
        <v>111</v>
      </c>
      <c r="AC1822" t="s">
        <v>41</v>
      </c>
      <c r="AD1822" t="s">
        <v>42</v>
      </c>
    </row>
    <row r="1823" spans="3:30" x14ac:dyDescent="0.25">
      <c r="C1823" s="32" t="s">
        <v>43</v>
      </c>
      <c r="D1823" s="32" t="s">
        <v>29</v>
      </c>
      <c r="E1823" s="32" t="s">
        <v>3583</v>
      </c>
      <c r="F1823">
        <v>199.5</v>
      </c>
      <c r="G1823" t="s">
        <v>3575</v>
      </c>
      <c r="H1823" t="s">
        <v>3576</v>
      </c>
      <c r="I1823" t="s">
        <v>3584</v>
      </c>
      <c r="K1823" t="s">
        <v>717</v>
      </c>
      <c r="L1823" t="s">
        <v>2719</v>
      </c>
      <c r="M1823" t="s">
        <v>36</v>
      </c>
      <c r="N1823" s="8">
        <v>45282</v>
      </c>
      <c r="O1823" s="8">
        <v>45835</v>
      </c>
      <c r="P1823" s="8">
        <v>45835</v>
      </c>
      <c r="Q1823" t="s">
        <v>37</v>
      </c>
      <c r="Y1823" t="s">
        <v>111</v>
      </c>
      <c r="Z1823" t="s">
        <v>111</v>
      </c>
      <c r="AC1823" t="s">
        <v>41</v>
      </c>
      <c r="AD1823" t="s">
        <v>42</v>
      </c>
    </row>
    <row r="1824" spans="3:30" x14ac:dyDescent="0.25">
      <c r="C1824" s="32" t="s">
        <v>104</v>
      </c>
      <c r="D1824" s="32" t="s">
        <v>105</v>
      </c>
      <c r="E1824" s="32" t="s">
        <v>3585</v>
      </c>
      <c r="F1824">
        <v>1895</v>
      </c>
      <c r="G1824" t="s">
        <v>3586</v>
      </c>
      <c r="H1824" t="s">
        <v>3587</v>
      </c>
      <c r="I1824" t="s">
        <v>3588</v>
      </c>
      <c r="K1824" t="s">
        <v>724</v>
      </c>
      <c r="L1824" t="s">
        <v>2719</v>
      </c>
      <c r="M1824" t="s">
        <v>36</v>
      </c>
      <c r="N1824" s="8">
        <v>45769</v>
      </c>
      <c r="O1824" s="8">
        <v>45821</v>
      </c>
      <c r="P1824" s="8">
        <v>45821</v>
      </c>
      <c r="Q1824" t="s">
        <v>37</v>
      </c>
      <c r="R1824" t="s">
        <v>1141</v>
      </c>
      <c r="S1824" t="s">
        <v>3589</v>
      </c>
      <c r="T1824" t="s">
        <v>3590</v>
      </c>
      <c r="U1824" t="s">
        <v>86</v>
      </c>
      <c r="W1824" t="s">
        <v>87</v>
      </c>
      <c r="X1824" t="s">
        <v>549</v>
      </c>
      <c r="Y1824" t="s">
        <v>87</v>
      </c>
      <c r="Z1824" t="s">
        <v>87</v>
      </c>
      <c r="AC1824" t="s">
        <v>41</v>
      </c>
      <c r="AD1824" t="s">
        <v>42</v>
      </c>
    </row>
    <row r="1825" spans="3:30" x14ac:dyDescent="0.25">
      <c r="C1825" s="32" t="s">
        <v>43</v>
      </c>
      <c r="D1825" s="32" t="s">
        <v>105</v>
      </c>
      <c r="F1825">
        <v>1495</v>
      </c>
      <c r="G1825" t="s">
        <v>3591</v>
      </c>
      <c r="H1825" t="s">
        <v>3592</v>
      </c>
      <c r="I1825" t="s">
        <v>3593</v>
      </c>
      <c r="K1825" t="s">
        <v>717</v>
      </c>
      <c r="L1825" t="s">
        <v>2719</v>
      </c>
      <c r="M1825" t="s">
        <v>36</v>
      </c>
      <c r="N1825" s="8">
        <v>45602</v>
      </c>
      <c r="O1825" s="8">
        <v>45828</v>
      </c>
      <c r="P1825" s="8">
        <v>45828</v>
      </c>
      <c r="Q1825" t="s">
        <v>127</v>
      </c>
      <c r="R1825" t="s">
        <v>447</v>
      </c>
      <c r="S1825" t="s">
        <v>3594</v>
      </c>
      <c r="T1825" t="s">
        <v>3595</v>
      </c>
      <c r="U1825" t="s">
        <v>87</v>
      </c>
      <c r="W1825" t="s">
        <v>597</v>
      </c>
      <c r="X1825" t="s">
        <v>1004</v>
      </c>
      <c r="Y1825" t="s">
        <v>57</v>
      </c>
      <c r="Z1825" t="s">
        <v>57</v>
      </c>
      <c r="AC1825" t="s">
        <v>41</v>
      </c>
      <c r="AD1825" t="s">
        <v>42</v>
      </c>
    </row>
    <row r="1826" spans="3:30" x14ac:dyDescent="0.25">
      <c r="C1826" s="32" t="s">
        <v>104</v>
      </c>
      <c r="D1826" s="32" t="s">
        <v>105</v>
      </c>
      <c r="E1826" s="32" t="s">
        <v>3596</v>
      </c>
      <c r="F1826">
        <v>1782</v>
      </c>
      <c r="G1826" t="s">
        <v>3597</v>
      </c>
      <c r="H1826" t="s">
        <v>3598</v>
      </c>
      <c r="I1826" t="s">
        <v>3599</v>
      </c>
      <c r="K1826" t="s">
        <v>717</v>
      </c>
      <c r="L1826" t="s">
        <v>2719</v>
      </c>
      <c r="M1826" t="s">
        <v>36</v>
      </c>
      <c r="N1826" s="8">
        <v>45792</v>
      </c>
      <c r="O1826" s="8">
        <v>45805</v>
      </c>
      <c r="P1826" s="8">
        <v>45805</v>
      </c>
      <c r="Q1826" t="s">
        <v>37</v>
      </c>
      <c r="R1826" t="s">
        <v>549</v>
      </c>
      <c r="S1826" t="s">
        <v>3600</v>
      </c>
      <c r="T1826" t="s">
        <v>3601</v>
      </c>
      <c r="U1826" t="s">
        <v>241</v>
      </c>
      <c r="W1826" t="s">
        <v>241</v>
      </c>
      <c r="Y1826" t="s">
        <v>241</v>
      </c>
      <c r="Z1826" t="s">
        <v>241</v>
      </c>
      <c r="AC1826" t="s">
        <v>41</v>
      </c>
      <c r="AD1826" t="s">
        <v>42</v>
      </c>
    </row>
    <row r="1827" spans="3:30" x14ac:dyDescent="0.25">
      <c r="C1827" s="32" t="s">
        <v>28</v>
      </c>
      <c r="D1827" s="32" t="s">
        <v>29</v>
      </c>
      <c r="E1827" s="32" t="s">
        <v>3455</v>
      </c>
      <c r="F1827">
        <v>2500</v>
      </c>
      <c r="G1827" t="s">
        <v>3602</v>
      </c>
      <c r="H1827" t="s">
        <v>3603</v>
      </c>
      <c r="I1827" t="s">
        <v>3604</v>
      </c>
      <c r="J1827" t="s">
        <v>3605</v>
      </c>
      <c r="K1827" t="s">
        <v>267</v>
      </c>
      <c r="L1827" t="s">
        <v>2719</v>
      </c>
      <c r="M1827" t="s">
        <v>276</v>
      </c>
      <c r="N1827" s="8">
        <v>45674</v>
      </c>
      <c r="O1827" s="8">
        <v>45807</v>
      </c>
      <c r="P1827" s="8">
        <v>45730</v>
      </c>
      <c r="Q1827" t="s">
        <v>64</v>
      </c>
      <c r="U1827" t="s">
        <v>38</v>
      </c>
      <c r="W1827" t="s">
        <v>1133</v>
      </c>
      <c r="X1827" t="s">
        <v>1335</v>
      </c>
      <c r="Y1827" t="s">
        <v>38</v>
      </c>
      <c r="Z1827" t="s">
        <v>40</v>
      </c>
      <c r="AA1827" t="s">
        <v>40</v>
      </c>
      <c r="AC1827" t="s">
        <v>64</v>
      </c>
      <c r="AD1827" t="s">
        <v>231</v>
      </c>
    </row>
    <row r="1828" spans="3:30" x14ac:dyDescent="0.25">
      <c r="C1828" s="32" t="s">
        <v>28</v>
      </c>
      <c r="D1828" s="32" t="s">
        <v>29</v>
      </c>
      <c r="E1828" s="32" t="s">
        <v>3455</v>
      </c>
      <c r="F1828">
        <v>2900</v>
      </c>
      <c r="G1828" t="s">
        <v>3602</v>
      </c>
      <c r="H1828" t="s">
        <v>3603</v>
      </c>
      <c r="I1828" t="s">
        <v>3606</v>
      </c>
      <c r="J1828" t="s">
        <v>3607</v>
      </c>
      <c r="K1828" t="s">
        <v>267</v>
      </c>
      <c r="L1828" t="s">
        <v>2719</v>
      </c>
      <c r="M1828" t="s">
        <v>276</v>
      </c>
      <c r="N1828" s="8">
        <v>45674</v>
      </c>
      <c r="O1828" s="8">
        <v>45807</v>
      </c>
      <c r="P1828" s="8">
        <v>45730</v>
      </c>
      <c r="Q1828" t="s">
        <v>64</v>
      </c>
      <c r="U1828" t="s">
        <v>38</v>
      </c>
      <c r="W1828" t="s">
        <v>1133</v>
      </c>
      <c r="X1828" t="s">
        <v>1335</v>
      </c>
      <c r="Y1828" t="s">
        <v>38</v>
      </c>
      <c r="Z1828" t="s">
        <v>40</v>
      </c>
      <c r="AA1828" t="s">
        <v>40</v>
      </c>
      <c r="AC1828" t="s">
        <v>64</v>
      </c>
      <c r="AD1828" t="s">
        <v>231</v>
      </c>
    </row>
    <row r="1829" spans="3:30" x14ac:dyDescent="0.25">
      <c r="C1829" s="32" t="s">
        <v>28</v>
      </c>
      <c r="D1829" s="32" t="s">
        <v>638</v>
      </c>
      <c r="F1829">
        <v>1810</v>
      </c>
      <c r="G1829" t="s">
        <v>3608</v>
      </c>
      <c r="H1829" t="s">
        <v>3609</v>
      </c>
      <c r="I1829" t="s">
        <v>3610</v>
      </c>
      <c r="K1829" t="s">
        <v>724</v>
      </c>
      <c r="L1829" t="s">
        <v>2719</v>
      </c>
      <c r="M1829" t="s">
        <v>36</v>
      </c>
      <c r="N1829" s="8">
        <v>45792</v>
      </c>
      <c r="O1829" s="8"/>
      <c r="P1829" s="8"/>
      <c r="Q1829" t="s">
        <v>47</v>
      </c>
      <c r="R1829" t="s">
        <v>488</v>
      </c>
      <c r="W1829" t="s">
        <v>112</v>
      </c>
      <c r="AC1829" t="s">
        <v>41</v>
      </c>
      <c r="AD1829" t="s">
        <v>42</v>
      </c>
    </row>
    <row r="1830" spans="3:30" x14ac:dyDescent="0.25">
      <c r="C1830" s="32" t="s">
        <v>28</v>
      </c>
      <c r="D1830" s="32" t="s">
        <v>105</v>
      </c>
      <c r="F1830">
        <v>622.5</v>
      </c>
      <c r="G1830" t="s">
        <v>3611</v>
      </c>
      <c r="H1830" t="s">
        <v>3612</v>
      </c>
      <c r="I1830" t="s">
        <v>3613</v>
      </c>
      <c r="K1830" t="s">
        <v>724</v>
      </c>
      <c r="L1830" t="s">
        <v>2719</v>
      </c>
      <c r="M1830" t="s">
        <v>36</v>
      </c>
      <c r="N1830" s="8">
        <v>45749</v>
      </c>
      <c r="O1830" s="8"/>
      <c r="P1830" s="8"/>
      <c r="Q1830" t="s">
        <v>127</v>
      </c>
      <c r="R1830" t="s">
        <v>1297</v>
      </c>
      <c r="W1830" t="s">
        <v>3614</v>
      </c>
      <c r="AC1830" t="s">
        <v>41</v>
      </c>
      <c r="AD1830" t="s">
        <v>42</v>
      </c>
    </row>
    <row r="1831" spans="3:30" x14ac:dyDescent="0.25">
      <c r="C1831" s="32" t="s">
        <v>28</v>
      </c>
      <c r="D1831" s="32" t="s">
        <v>105</v>
      </c>
      <c r="F1831">
        <v>622.5</v>
      </c>
      <c r="G1831" t="s">
        <v>3611</v>
      </c>
      <c r="H1831" t="s">
        <v>3612</v>
      </c>
      <c r="I1831" t="s">
        <v>3615</v>
      </c>
      <c r="K1831" t="s">
        <v>724</v>
      </c>
      <c r="L1831" t="s">
        <v>2719</v>
      </c>
      <c r="M1831" t="s">
        <v>36</v>
      </c>
      <c r="N1831" s="8">
        <v>45749</v>
      </c>
      <c r="O1831" s="8"/>
      <c r="P1831" s="8"/>
      <c r="Q1831" t="s">
        <v>47</v>
      </c>
      <c r="R1831" t="s">
        <v>1297</v>
      </c>
      <c r="W1831" t="s">
        <v>1141</v>
      </c>
      <c r="AC1831" t="s">
        <v>41</v>
      </c>
      <c r="AD1831" t="s">
        <v>42</v>
      </c>
    </row>
    <row r="1832" spans="3:30" x14ac:dyDescent="0.25">
      <c r="C1832" s="32" t="s">
        <v>104</v>
      </c>
      <c r="D1832" s="32" t="s">
        <v>105</v>
      </c>
      <c r="E1832" s="32" t="s">
        <v>3616</v>
      </c>
      <c r="F1832">
        <v>622.5</v>
      </c>
      <c r="G1832" t="s">
        <v>3617</v>
      </c>
      <c r="H1832" t="s">
        <v>3618</v>
      </c>
      <c r="I1832" t="s">
        <v>3619</v>
      </c>
      <c r="K1832" t="s">
        <v>724</v>
      </c>
      <c r="L1832" t="s">
        <v>2719</v>
      </c>
      <c r="M1832" t="s">
        <v>36</v>
      </c>
      <c r="N1832" s="8">
        <v>45758</v>
      </c>
      <c r="O1832" s="8">
        <v>45821</v>
      </c>
      <c r="P1832" s="8">
        <v>45821</v>
      </c>
      <c r="Q1832" t="s">
        <v>37</v>
      </c>
      <c r="R1832" t="s">
        <v>311</v>
      </c>
      <c r="S1832" t="s">
        <v>3620</v>
      </c>
      <c r="T1832" t="s">
        <v>3621</v>
      </c>
      <c r="U1832" t="s">
        <v>86</v>
      </c>
      <c r="W1832" t="s">
        <v>87</v>
      </c>
      <c r="X1832" t="s">
        <v>549</v>
      </c>
      <c r="Y1832" t="s">
        <v>87</v>
      </c>
      <c r="Z1832" t="s">
        <v>87</v>
      </c>
      <c r="AC1832" t="s">
        <v>41</v>
      </c>
      <c r="AD1832" t="s">
        <v>42</v>
      </c>
    </row>
    <row r="1833" spans="3:30" x14ac:dyDescent="0.25">
      <c r="C1833" s="32" t="s">
        <v>104</v>
      </c>
      <c r="D1833" s="32" t="s">
        <v>105</v>
      </c>
      <c r="E1833" s="32" t="s">
        <v>3616</v>
      </c>
      <c r="F1833">
        <v>622.5</v>
      </c>
      <c r="G1833" t="s">
        <v>3617</v>
      </c>
      <c r="H1833" t="s">
        <v>3618</v>
      </c>
      <c r="I1833" t="s">
        <v>3622</v>
      </c>
      <c r="K1833" t="s">
        <v>724</v>
      </c>
      <c r="L1833" t="s">
        <v>2719</v>
      </c>
      <c r="M1833" t="s">
        <v>36</v>
      </c>
      <c r="N1833" s="8">
        <v>45758</v>
      </c>
      <c r="O1833" s="8">
        <v>45821</v>
      </c>
      <c r="P1833" s="8">
        <v>45821</v>
      </c>
      <c r="Q1833" t="s">
        <v>47</v>
      </c>
      <c r="R1833" t="s">
        <v>311</v>
      </c>
      <c r="U1833" t="s">
        <v>86</v>
      </c>
      <c r="W1833" t="s">
        <v>87</v>
      </c>
      <c r="X1833" t="s">
        <v>549</v>
      </c>
      <c r="Y1833" t="s">
        <v>87</v>
      </c>
      <c r="Z1833" t="s">
        <v>87</v>
      </c>
      <c r="AC1833" t="s">
        <v>41</v>
      </c>
      <c r="AD1833" t="s">
        <v>42</v>
      </c>
    </row>
    <row r="1834" spans="3:30" x14ac:dyDescent="0.25">
      <c r="C1834" s="32" t="s">
        <v>795</v>
      </c>
      <c r="D1834" s="32" t="s">
        <v>105</v>
      </c>
      <c r="E1834" s="46"/>
      <c r="F1834">
        <v>995</v>
      </c>
      <c r="G1834" t="s">
        <v>3623</v>
      </c>
      <c r="H1834" t="s">
        <v>3624</v>
      </c>
      <c r="I1834" t="s">
        <v>3625</v>
      </c>
      <c r="K1834" t="s">
        <v>724</v>
      </c>
      <c r="L1834" t="s">
        <v>2719</v>
      </c>
      <c r="M1834" t="s">
        <v>36</v>
      </c>
      <c r="N1834" s="8">
        <v>45785</v>
      </c>
      <c r="O1834" s="8"/>
      <c r="P1834" s="8"/>
      <c r="Q1834" t="s">
        <v>127</v>
      </c>
      <c r="R1834" t="s">
        <v>421</v>
      </c>
      <c r="W1834" t="s">
        <v>477</v>
      </c>
      <c r="AC1834" t="s">
        <v>41</v>
      </c>
      <c r="AD1834" t="s">
        <v>42</v>
      </c>
    </row>
    <row r="1835" spans="3:30" x14ac:dyDescent="0.25">
      <c r="C1835" s="32" t="s">
        <v>28</v>
      </c>
      <c r="D1835" s="32" t="s">
        <v>105</v>
      </c>
      <c r="E1835" s="46"/>
      <c r="F1835">
        <v>-774.90000000000009</v>
      </c>
      <c r="G1835" t="s">
        <v>3626</v>
      </c>
      <c r="H1835" t="s">
        <v>3627</v>
      </c>
      <c r="I1835" t="s">
        <v>3628</v>
      </c>
      <c r="K1835" t="s">
        <v>717</v>
      </c>
      <c r="L1835" t="s">
        <v>2719</v>
      </c>
      <c r="M1835" t="s">
        <v>36</v>
      </c>
      <c r="N1835" s="8">
        <v>45749</v>
      </c>
      <c r="O1835" s="8">
        <v>45812</v>
      </c>
      <c r="P1835" s="8">
        <v>45812</v>
      </c>
      <c r="Q1835" t="s">
        <v>64</v>
      </c>
      <c r="R1835" t="s">
        <v>3629</v>
      </c>
      <c r="S1835" t="s">
        <v>3630</v>
      </c>
      <c r="T1835" t="s">
        <v>3631</v>
      </c>
      <c r="U1835" t="s">
        <v>1099</v>
      </c>
      <c r="Y1835" t="s">
        <v>1162</v>
      </c>
      <c r="Z1835" t="s">
        <v>1162</v>
      </c>
      <c r="AC1835" t="s">
        <v>64</v>
      </c>
      <c r="AD1835" t="s">
        <v>42</v>
      </c>
    </row>
    <row r="1836" spans="3:30" x14ac:dyDescent="0.25">
      <c r="C1836" s="32" t="s">
        <v>104</v>
      </c>
      <c r="D1836" s="32" t="s">
        <v>29</v>
      </c>
      <c r="E1836" s="32" t="s">
        <v>3632</v>
      </c>
      <c r="F1836">
        <v>1260</v>
      </c>
      <c r="G1836" t="s">
        <v>3626</v>
      </c>
      <c r="H1836" t="s">
        <v>3627</v>
      </c>
      <c r="I1836" t="s">
        <v>3633</v>
      </c>
      <c r="K1836" t="s">
        <v>717</v>
      </c>
      <c r="L1836" t="s">
        <v>2719</v>
      </c>
      <c r="M1836" t="s">
        <v>36</v>
      </c>
      <c r="N1836" s="8">
        <v>45749</v>
      </c>
      <c r="O1836" s="8">
        <v>45811</v>
      </c>
      <c r="P1836" s="8">
        <v>45811</v>
      </c>
      <c r="Q1836" t="s">
        <v>37</v>
      </c>
      <c r="R1836" t="s">
        <v>1648</v>
      </c>
      <c r="S1836" t="s">
        <v>3634</v>
      </c>
      <c r="T1836" t="s">
        <v>3635</v>
      </c>
      <c r="U1836" t="s">
        <v>40</v>
      </c>
      <c r="W1836" t="s">
        <v>86</v>
      </c>
      <c r="Y1836" t="s">
        <v>420</v>
      </c>
      <c r="Z1836" t="s">
        <v>420</v>
      </c>
      <c r="AC1836" t="s">
        <v>41</v>
      </c>
      <c r="AD1836" t="s">
        <v>42</v>
      </c>
    </row>
    <row r="1837" spans="3:30" x14ac:dyDescent="0.25">
      <c r="C1837" s="32" t="s">
        <v>198</v>
      </c>
      <c r="D1837" s="32" t="s">
        <v>232</v>
      </c>
      <c r="F1837">
        <v>-2900.95</v>
      </c>
      <c r="G1837" t="s">
        <v>3636</v>
      </c>
      <c r="H1837" t="s">
        <v>3637</v>
      </c>
      <c r="I1837" t="s">
        <v>3638</v>
      </c>
      <c r="K1837" t="s">
        <v>34</v>
      </c>
      <c r="L1837" t="s">
        <v>2719</v>
      </c>
      <c r="M1837" t="s">
        <v>36</v>
      </c>
      <c r="N1837" s="8">
        <v>45744</v>
      </c>
      <c r="O1837" s="8"/>
      <c r="P1837" s="8"/>
      <c r="Q1837" t="s">
        <v>64</v>
      </c>
      <c r="AC1837" t="s">
        <v>64</v>
      </c>
      <c r="AD1837" t="s">
        <v>42</v>
      </c>
    </row>
    <row r="1838" spans="3:30" x14ac:dyDescent="0.25">
      <c r="C1838" s="32" t="s">
        <v>198</v>
      </c>
      <c r="D1838" s="32" t="s">
        <v>232</v>
      </c>
      <c r="E1838" s="32" t="s">
        <v>3639</v>
      </c>
      <c r="F1838">
        <v>-1666.06</v>
      </c>
      <c r="G1838" t="s">
        <v>3636</v>
      </c>
      <c r="H1838" t="s">
        <v>3637</v>
      </c>
      <c r="I1838" t="s">
        <v>3640</v>
      </c>
      <c r="K1838" t="s">
        <v>34</v>
      </c>
      <c r="L1838" t="s">
        <v>2719</v>
      </c>
      <c r="M1838" t="s">
        <v>36</v>
      </c>
      <c r="N1838" s="8">
        <v>45744</v>
      </c>
      <c r="O1838" s="8"/>
      <c r="P1838" s="8"/>
      <c r="Q1838" t="s">
        <v>64</v>
      </c>
      <c r="R1838" t="s">
        <v>3641</v>
      </c>
      <c r="S1838" t="s">
        <v>3642</v>
      </c>
      <c r="T1838" t="s">
        <v>3642</v>
      </c>
      <c r="AC1838" t="s">
        <v>64</v>
      </c>
      <c r="AD1838" t="s">
        <v>42</v>
      </c>
    </row>
    <row r="1839" spans="3:30" x14ac:dyDescent="0.25">
      <c r="C1839" s="32" t="s">
        <v>28</v>
      </c>
      <c r="D1839" s="32" t="s">
        <v>44</v>
      </c>
      <c r="E1839" s="32" t="s">
        <v>3643</v>
      </c>
      <c r="F1839">
        <v>1326</v>
      </c>
      <c r="G1839" t="s">
        <v>3644</v>
      </c>
      <c r="H1839" t="s">
        <v>3645</v>
      </c>
      <c r="I1839" t="s">
        <v>3646</v>
      </c>
      <c r="K1839" t="s">
        <v>34</v>
      </c>
      <c r="L1839" t="s">
        <v>2719</v>
      </c>
      <c r="M1839" t="s">
        <v>36</v>
      </c>
      <c r="N1839" s="8">
        <v>45736</v>
      </c>
      <c r="O1839" s="8">
        <v>45828</v>
      </c>
      <c r="P1839" s="8">
        <v>45828</v>
      </c>
      <c r="Q1839" t="s">
        <v>127</v>
      </c>
      <c r="R1839" t="s">
        <v>521</v>
      </c>
      <c r="W1839" t="s">
        <v>57</v>
      </c>
      <c r="Y1839" t="s">
        <v>57</v>
      </c>
      <c r="Z1839" t="s">
        <v>57</v>
      </c>
      <c r="AC1839" t="s">
        <v>41</v>
      </c>
      <c r="AD1839" t="s">
        <v>42</v>
      </c>
    </row>
    <row r="1840" spans="3:30" x14ac:dyDescent="0.25">
      <c r="C1840" s="32" t="s">
        <v>198</v>
      </c>
      <c r="D1840" s="32" t="s">
        <v>232</v>
      </c>
      <c r="E1840" s="32" t="s">
        <v>3647</v>
      </c>
      <c r="F1840">
        <v>1994</v>
      </c>
      <c r="G1840" t="s">
        <v>3648</v>
      </c>
      <c r="H1840" t="s">
        <v>3649</v>
      </c>
      <c r="I1840" t="s">
        <v>3650</v>
      </c>
      <c r="K1840" t="s">
        <v>34</v>
      </c>
      <c r="L1840" t="s">
        <v>2719</v>
      </c>
      <c r="M1840" t="s">
        <v>36</v>
      </c>
      <c r="N1840" s="8">
        <v>45687</v>
      </c>
      <c r="O1840" s="8">
        <v>45821</v>
      </c>
      <c r="P1840" s="8">
        <v>45821</v>
      </c>
      <c r="Q1840" t="s">
        <v>37</v>
      </c>
      <c r="R1840" t="s">
        <v>1935</v>
      </c>
      <c r="S1840" t="s">
        <v>3651</v>
      </c>
      <c r="T1840" t="s">
        <v>3652</v>
      </c>
      <c r="W1840" t="s">
        <v>428</v>
      </c>
      <c r="Y1840" t="s">
        <v>87</v>
      </c>
      <c r="Z1840" t="s">
        <v>87</v>
      </c>
      <c r="AC1840" t="s">
        <v>41</v>
      </c>
      <c r="AD1840" t="s">
        <v>42</v>
      </c>
    </row>
    <row r="1841" spans="3:30" x14ac:dyDescent="0.25">
      <c r="C1841" s="32" t="s">
        <v>104</v>
      </c>
      <c r="D1841" s="32" t="s">
        <v>29</v>
      </c>
      <c r="E1841" s="32" t="s">
        <v>3653</v>
      </c>
      <c r="F1841">
        <v>2050</v>
      </c>
      <c r="G1841" t="s">
        <v>3654</v>
      </c>
      <c r="H1841" t="s">
        <v>3655</v>
      </c>
      <c r="I1841" t="s">
        <v>3656</v>
      </c>
      <c r="K1841" t="s">
        <v>717</v>
      </c>
      <c r="L1841" t="s">
        <v>2719</v>
      </c>
      <c r="M1841" t="s">
        <v>36</v>
      </c>
      <c r="N1841" s="8">
        <v>45672</v>
      </c>
      <c r="O1841" s="8">
        <v>45835</v>
      </c>
      <c r="P1841" s="8">
        <v>45835</v>
      </c>
      <c r="Q1841" t="s">
        <v>37</v>
      </c>
      <c r="R1841" t="s">
        <v>483</v>
      </c>
      <c r="S1841" t="s">
        <v>3657</v>
      </c>
      <c r="T1841" t="s">
        <v>3658</v>
      </c>
      <c r="U1841" t="s">
        <v>1325</v>
      </c>
      <c r="W1841" t="s">
        <v>38</v>
      </c>
      <c r="Y1841" t="s">
        <v>111</v>
      </c>
      <c r="Z1841" t="s">
        <v>111</v>
      </c>
      <c r="AC1841" t="s">
        <v>41</v>
      </c>
      <c r="AD1841" t="s">
        <v>42</v>
      </c>
    </row>
    <row r="1842" spans="3:30" x14ac:dyDescent="0.25">
      <c r="C1842" s="32" t="s">
        <v>104</v>
      </c>
      <c r="D1842" s="32" t="s">
        <v>29</v>
      </c>
      <c r="E1842" s="32" t="s">
        <v>3653</v>
      </c>
      <c r="F1842">
        <v>2050</v>
      </c>
      <c r="G1842" t="s">
        <v>3654</v>
      </c>
      <c r="H1842" t="s">
        <v>3655</v>
      </c>
      <c r="I1842" t="s">
        <v>3659</v>
      </c>
      <c r="K1842" t="s">
        <v>717</v>
      </c>
      <c r="L1842" t="s">
        <v>2719</v>
      </c>
      <c r="M1842" t="s">
        <v>36</v>
      </c>
      <c r="N1842" s="8">
        <v>45672</v>
      </c>
      <c r="O1842" s="8">
        <v>45835</v>
      </c>
      <c r="P1842" s="8">
        <v>45835</v>
      </c>
      <c r="Q1842" t="s">
        <v>37</v>
      </c>
      <c r="R1842" t="s">
        <v>483</v>
      </c>
      <c r="S1842" t="s">
        <v>3660</v>
      </c>
      <c r="T1842" t="s">
        <v>3661</v>
      </c>
      <c r="U1842" t="s">
        <v>1325</v>
      </c>
      <c r="W1842" t="s">
        <v>38</v>
      </c>
      <c r="Y1842" t="s">
        <v>111</v>
      </c>
      <c r="Z1842" t="s">
        <v>111</v>
      </c>
      <c r="AC1842" t="s">
        <v>41</v>
      </c>
      <c r="AD1842" t="s">
        <v>42</v>
      </c>
    </row>
    <row r="1843" spans="3:30" x14ac:dyDescent="0.25">
      <c r="C1843" s="32" t="s">
        <v>104</v>
      </c>
      <c r="D1843" s="32" t="s">
        <v>29</v>
      </c>
      <c r="E1843" s="32" t="s">
        <v>3653</v>
      </c>
      <c r="F1843">
        <v>2400</v>
      </c>
      <c r="G1843" t="s">
        <v>3654</v>
      </c>
      <c r="H1843" t="s">
        <v>3655</v>
      </c>
      <c r="I1843" t="s">
        <v>3662</v>
      </c>
      <c r="K1843" t="s">
        <v>717</v>
      </c>
      <c r="L1843" t="s">
        <v>2719</v>
      </c>
      <c r="M1843" t="s">
        <v>36</v>
      </c>
      <c r="N1843" s="8">
        <v>45672</v>
      </c>
      <c r="O1843" s="8">
        <v>45835</v>
      </c>
      <c r="P1843" s="8">
        <v>45835</v>
      </c>
      <c r="Q1843" t="s">
        <v>37</v>
      </c>
      <c r="R1843" t="s">
        <v>483</v>
      </c>
      <c r="S1843" t="s">
        <v>3663</v>
      </c>
      <c r="T1843" t="s">
        <v>3664</v>
      </c>
      <c r="U1843" t="s">
        <v>1325</v>
      </c>
      <c r="W1843" t="s">
        <v>38</v>
      </c>
      <c r="Y1843" t="s">
        <v>111</v>
      </c>
      <c r="Z1843" t="s">
        <v>111</v>
      </c>
      <c r="AC1843" t="s">
        <v>41</v>
      </c>
      <c r="AD1843" t="s">
        <v>42</v>
      </c>
    </row>
    <row r="1844" spans="3:30" x14ac:dyDescent="0.25">
      <c r="C1844" s="32" t="s">
        <v>104</v>
      </c>
      <c r="D1844" s="32" t="s">
        <v>105</v>
      </c>
      <c r="F1844">
        <v>1155</v>
      </c>
      <c r="G1844" t="s">
        <v>3665</v>
      </c>
      <c r="H1844" t="s">
        <v>3666</v>
      </c>
      <c r="I1844" t="s">
        <v>3667</v>
      </c>
      <c r="K1844" t="s">
        <v>717</v>
      </c>
      <c r="L1844" t="s">
        <v>2719</v>
      </c>
      <c r="M1844" t="s">
        <v>36</v>
      </c>
      <c r="N1844" s="8">
        <v>45792</v>
      </c>
      <c r="O1844" s="8">
        <v>45835</v>
      </c>
      <c r="P1844" s="8">
        <v>45835</v>
      </c>
      <c r="Q1844" t="s">
        <v>37</v>
      </c>
      <c r="R1844" t="s">
        <v>549</v>
      </c>
      <c r="S1844" t="s">
        <v>3668</v>
      </c>
      <c r="U1844" t="s">
        <v>57</v>
      </c>
      <c r="W1844" t="s">
        <v>111</v>
      </c>
      <c r="Y1844" t="s">
        <v>111</v>
      </c>
      <c r="Z1844" t="s">
        <v>111</v>
      </c>
      <c r="AC1844" t="s">
        <v>41</v>
      </c>
      <c r="AD1844" t="s">
        <v>42</v>
      </c>
    </row>
    <row r="1845" spans="3:30" x14ac:dyDescent="0.25">
      <c r="C1845" s="32" t="s">
        <v>28</v>
      </c>
      <c r="D1845" s="32" t="s">
        <v>105</v>
      </c>
      <c r="F1845">
        <v>995</v>
      </c>
      <c r="G1845" t="s">
        <v>3669</v>
      </c>
      <c r="H1845" t="s">
        <v>3670</v>
      </c>
      <c r="I1845" t="s">
        <v>3671</v>
      </c>
      <c r="K1845" t="s">
        <v>724</v>
      </c>
      <c r="L1845" t="s">
        <v>2719</v>
      </c>
      <c r="M1845" t="s">
        <v>36</v>
      </c>
      <c r="N1845" s="8">
        <v>45793</v>
      </c>
      <c r="O1845" s="8"/>
      <c r="P1845" s="8"/>
      <c r="Q1845" t="s">
        <v>37</v>
      </c>
      <c r="R1845" t="s">
        <v>460</v>
      </c>
      <c r="W1845" t="s">
        <v>112</v>
      </c>
      <c r="AC1845" t="s">
        <v>41</v>
      </c>
      <c r="AD1845" t="s">
        <v>42</v>
      </c>
    </row>
    <row r="1846" spans="3:30" x14ac:dyDescent="0.25">
      <c r="C1846" s="32" t="s">
        <v>104</v>
      </c>
      <c r="D1846" s="32" t="s">
        <v>105</v>
      </c>
      <c r="F1846">
        <v>797.5</v>
      </c>
      <c r="G1846" t="s">
        <v>3672</v>
      </c>
      <c r="H1846" t="s">
        <v>3673</v>
      </c>
      <c r="I1846" t="s">
        <v>3674</v>
      </c>
      <c r="K1846" t="s">
        <v>724</v>
      </c>
      <c r="L1846" t="s">
        <v>2719</v>
      </c>
      <c r="M1846" t="s">
        <v>36</v>
      </c>
      <c r="N1846" s="8">
        <v>45792</v>
      </c>
      <c r="O1846" s="8">
        <v>45828</v>
      </c>
      <c r="P1846" s="8">
        <v>45828</v>
      </c>
      <c r="Q1846" t="s">
        <v>37</v>
      </c>
      <c r="R1846" t="s">
        <v>549</v>
      </c>
      <c r="S1846" t="s">
        <v>3675</v>
      </c>
      <c r="T1846" t="s">
        <v>3676</v>
      </c>
      <c r="U1846" t="s">
        <v>87</v>
      </c>
      <c r="W1846" t="s">
        <v>112</v>
      </c>
      <c r="X1846" t="s">
        <v>312</v>
      </c>
      <c r="Y1846" t="s">
        <v>57</v>
      </c>
      <c r="Z1846" t="s">
        <v>57</v>
      </c>
      <c r="AC1846" t="s">
        <v>41</v>
      </c>
      <c r="AD1846" t="s">
        <v>42</v>
      </c>
    </row>
    <row r="1847" spans="3:30" x14ac:dyDescent="0.25">
      <c r="C1847" s="32" t="s">
        <v>104</v>
      </c>
      <c r="D1847" s="32" t="s">
        <v>105</v>
      </c>
      <c r="F1847">
        <v>797.5</v>
      </c>
      <c r="G1847" t="s">
        <v>3672</v>
      </c>
      <c r="H1847" t="s">
        <v>3673</v>
      </c>
      <c r="I1847" t="s">
        <v>3677</v>
      </c>
      <c r="K1847" t="s">
        <v>724</v>
      </c>
      <c r="L1847" t="s">
        <v>2719</v>
      </c>
      <c r="M1847" t="s">
        <v>36</v>
      </c>
      <c r="N1847" s="8">
        <v>45792</v>
      </c>
      <c r="O1847" s="8">
        <v>45828</v>
      </c>
      <c r="P1847" s="8">
        <v>45828</v>
      </c>
      <c r="Q1847" t="s">
        <v>47</v>
      </c>
      <c r="R1847" t="s">
        <v>549</v>
      </c>
      <c r="U1847" t="s">
        <v>87</v>
      </c>
      <c r="W1847" t="s">
        <v>112</v>
      </c>
      <c r="X1847" t="s">
        <v>312</v>
      </c>
      <c r="Y1847" t="s">
        <v>57</v>
      </c>
      <c r="Z1847" t="s">
        <v>57</v>
      </c>
      <c r="AC1847" t="s">
        <v>41</v>
      </c>
      <c r="AD1847" t="s">
        <v>42</v>
      </c>
    </row>
    <row r="1848" spans="3:30" x14ac:dyDescent="0.25">
      <c r="C1848" s="32" t="s">
        <v>43</v>
      </c>
      <c r="D1848" s="32" t="s">
        <v>232</v>
      </c>
      <c r="E1848" s="47" t="s">
        <v>3647</v>
      </c>
      <c r="F1848">
        <v>-1268.6099999999999</v>
      </c>
      <c r="G1848" t="s">
        <v>3678</v>
      </c>
      <c r="H1848" t="s">
        <v>3679</v>
      </c>
      <c r="I1848" t="s">
        <v>3680</v>
      </c>
      <c r="K1848" t="s">
        <v>34</v>
      </c>
      <c r="L1848" t="s">
        <v>2719</v>
      </c>
      <c r="M1848" t="s">
        <v>36</v>
      </c>
      <c r="N1848" s="8">
        <v>45728</v>
      </c>
      <c r="O1848" s="8"/>
      <c r="P1848" s="8"/>
      <c r="Q1848" t="s">
        <v>64</v>
      </c>
      <c r="R1848" t="s">
        <v>3681</v>
      </c>
      <c r="S1848" t="s">
        <v>3682</v>
      </c>
      <c r="T1848" t="s">
        <v>3683</v>
      </c>
      <c r="W1848" t="s">
        <v>3684</v>
      </c>
      <c r="AC1848" t="s">
        <v>64</v>
      </c>
      <c r="AD1848" t="s">
        <v>42</v>
      </c>
    </row>
    <row r="1849" spans="3:30" x14ac:dyDescent="0.25">
      <c r="C1849" s="32" t="s">
        <v>43</v>
      </c>
      <c r="D1849" s="32" t="s">
        <v>232</v>
      </c>
      <c r="E1849" s="47" t="s">
        <v>3647</v>
      </c>
      <c r="F1849">
        <v>213.27</v>
      </c>
      <c r="G1849" t="s">
        <v>3678</v>
      </c>
      <c r="H1849" t="s">
        <v>3679</v>
      </c>
      <c r="I1849" t="s">
        <v>3685</v>
      </c>
      <c r="K1849" t="s">
        <v>34</v>
      </c>
      <c r="L1849" t="s">
        <v>2719</v>
      </c>
      <c r="M1849" t="s">
        <v>36</v>
      </c>
      <c r="N1849" s="8">
        <v>45728</v>
      </c>
      <c r="O1849" s="8"/>
      <c r="P1849" s="8"/>
      <c r="Q1849" t="s">
        <v>64</v>
      </c>
      <c r="R1849" t="s">
        <v>3681</v>
      </c>
      <c r="S1849" t="s">
        <v>3686</v>
      </c>
      <c r="T1849" t="s">
        <v>3687</v>
      </c>
      <c r="W1849" t="s">
        <v>3684</v>
      </c>
      <c r="AC1849" t="s">
        <v>64</v>
      </c>
      <c r="AD1849" t="s">
        <v>42</v>
      </c>
    </row>
    <row r="1850" spans="3:30" x14ac:dyDescent="0.25">
      <c r="C1850" s="32" t="s">
        <v>43</v>
      </c>
      <c r="D1850" s="32" t="s">
        <v>29</v>
      </c>
      <c r="E1850" s="48" t="s">
        <v>3688</v>
      </c>
      <c r="F1850">
        <v>-250.61999999999989</v>
      </c>
      <c r="G1850" t="s">
        <v>3689</v>
      </c>
      <c r="H1850" t="s">
        <v>3690</v>
      </c>
      <c r="I1850" t="s">
        <v>3691</v>
      </c>
      <c r="K1850" t="s">
        <v>34</v>
      </c>
      <c r="L1850" t="s">
        <v>2719</v>
      </c>
      <c r="M1850" t="s">
        <v>36</v>
      </c>
      <c r="N1850" s="8">
        <v>45688</v>
      </c>
      <c r="O1850" s="8"/>
      <c r="P1850" s="8"/>
      <c r="Q1850" t="s">
        <v>64</v>
      </c>
      <c r="R1850" t="s">
        <v>3692</v>
      </c>
      <c r="U1850" t="s">
        <v>1297</v>
      </c>
      <c r="AC1850" t="s">
        <v>64</v>
      </c>
      <c r="AD1850" t="s">
        <v>42</v>
      </c>
    </row>
    <row r="1851" spans="3:30" x14ac:dyDescent="0.25">
      <c r="C1851" s="32" t="s">
        <v>43</v>
      </c>
      <c r="D1851" s="32" t="s">
        <v>29</v>
      </c>
      <c r="E1851" s="32" t="s">
        <v>3688</v>
      </c>
      <c r="F1851">
        <v>200</v>
      </c>
      <c r="G1851" t="s">
        <v>3689</v>
      </c>
      <c r="H1851" t="s">
        <v>3690</v>
      </c>
      <c r="I1851" t="s">
        <v>3693</v>
      </c>
      <c r="K1851" t="s">
        <v>34</v>
      </c>
      <c r="L1851" t="s">
        <v>2719</v>
      </c>
      <c r="M1851" t="s">
        <v>36</v>
      </c>
      <c r="N1851" s="8">
        <v>45688</v>
      </c>
      <c r="O1851" s="8"/>
      <c r="P1851" s="8"/>
      <c r="Q1851" t="s">
        <v>47</v>
      </c>
      <c r="AC1851" t="s">
        <v>41</v>
      </c>
      <c r="AD1851" t="s">
        <v>42</v>
      </c>
    </row>
    <row r="1852" spans="3:30" x14ac:dyDescent="0.25">
      <c r="C1852" s="32" t="s">
        <v>28</v>
      </c>
      <c r="D1852" s="32" t="s">
        <v>29</v>
      </c>
      <c r="F1852">
        <v>995</v>
      </c>
      <c r="G1852" t="s">
        <v>3694</v>
      </c>
      <c r="H1852" t="s">
        <v>3695</v>
      </c>
      <c r="I1852" t="s">
        <v>3696</v>
      </c>
      <c r="K1852" t="s">
        <v>717</v>
      </c>
      <c r="L1852" t="s">
        <v>2719</v>
      </c>
      <c r="M1852" t="s">
        <v>36</v>
      </c>
      <c r="N1852" s="8">
        <v>45785</v>
      </c>
      <c r="O1852" s="8"/>
      <c r="P1852" s="8"/>
      <c r="Q1852" t="s">
        <v>37</v>
      </c>
      <c r="R1852" t="s">
        <v>341</v>
      </c>
      <c r="W1852" t="s">
        <v>111</v>
      </c>
      <c r="AC1852" t="s">
        <v>41</v>
      </c>
      <c r="AD1852" t="s">
        <v>42</v>
      </c>
    </row>
    <row r="1853" spans="3:30" x14ac:dyDescent="0.25">
      <c r="C1853" s="32" t="s">
        <v>104</v>
      </c>
      <c r="D1853" s="32" t="s">
        <v>749</v>
      </c>
      <c r="E1853" s="32" t="s">
        <v>3697</v>
      </c>
      <c r="F1853">
        <v>1500</v>
      </c>
      <c r="G1853" t="s">
        <v>3698</v>
      </c>
      <c r="H1853" t="s">
        <v>3699</v>
      </c>
      <c r="I1853" t="s">
        <v>3700</v>
      </c>
      <c r="J1853" t="s">
        <v>3701</v>
      </c>
      <c r="K1853" t="s">
        <v>267</v>
      </c>
      <c r="L1853" t="s">
        <v>2719</v>
      </c>
      <c r="M1853" t="s">
        <v>36</v>
      </c>
      <c r="N1853" s="8">
        <v>45336</v>
      </c>
      <c r="O1853" s="8">
        <v>45835</v>
      </c>
      <c r="P1853" s="8"/>
      <c r="Q1853" t="s">
        <v>37</v>
      </c>
      <c r="W1853" t="s">
        <v>3702</v>
      </c>
      <c r="Z1853" t="s">
        <v>111</v>
      </c>
      <c r="AA1853" t="s">
        <v>111</v>
      </c>
      <c r="AC1853" t="s">
        <v>41</v>
      </c>
      <c r="AD1853" t="s">
        <v>231</v>
      </c>
    </row>
    <row r="1854" spans="3:30" x14ac:dyDescent="0.25">
      <c r="C1854" s="32" t="s">
        <v>104</v>
      </c>
      <c r="D1854" s="32" t="s">
        <v>749</v>
      </c>
      <c r="E1854" s="32" t="s">
        <v>3697</v>
      </c>
      <c r="F1854">
        <v>0</v>
      </c>
      <c r="G1854" t="s">
        <v>3698</v>
      </c>
      <c r="H1854" t="s">
        <v>3699</v>
      </c>
      <c r="I1854" t="s">
        <v>3703</v>
      </c>
      <c r="J1854" t="s">
        <v>3704</v>
      </c>
      <c r="K1854" t="s">
        <v>267</v>
      </c>
      <c r="L1854" t="s">
        <v>2719</v>
      </c>
      <c r="M1854" t="s">
        <v>36</v>
      </c>
      <c r="N1854" s="8">
        <v>45336</v>
      </c>
      <c r="O1854" s="8">
        <v>45835</v>
      </c>
      <c r="P1854" s="8"/>
      <c r="Q1854" t="s">
        <v>37</v>
      </c>
      <c r="W1854" t="s">
        <v>3702</v>
      </c>
      <c r="Z1854" t="s">
        <v>111</v>
      </c>
      <c r="AA1854" t="s">
        <v>111</v>
      </c>
      <c r="AC1854" t="s">
        <v>41</v>
      </c>
      <c r="AD1854" t="s">
        <v>231</v>
      </c>
    </row>
    <row r="1855" spans="3:30" x14ac:dyDescent="0.25">
      <c r="C1855" s="32" t="s">
        <v>104</v>
      </c>
      <c r="D1855" s="32" t="s">
        <v>749</v>
      </c>
      <c r="E1855" s="32" t="s">
        <v>3697</v>
      </c>
      <c r="F1855">
        <v>2000</v>
      </c>
      <c r="G1855" t="s">
        <v>3698</v>
      </c>
      <c r="H1855" t="s">
        <v>3699</v>
      </c>
      <c r="I1855" t="s">
        <v>3705</v>
      </c>
      <c r="J1855" t="s">
        <v>3706</v>
      </c>
      <c r="K1855" t="s">
        <v>267</v>
      </c>
      <c r="L1855" t="s">
        <v>2719</v>
      </c>
      <c r="M1855" t="s">
        <v>36</v>
      </c>
      <c r="N1855" s="8">
        <v>45336</v>
      </c>
      <c r="O1855" s="8">
        <v>45835</v>
      </c>
      <c r="P1855" s="8"/>
      <c r="Q1855" t="s">
        <v>37</v>
      </c>
      <c r="W1855" t="s">
        <v>3702</v>
      </c>
      <c r="Z1855" t="s">
        <v>111</v>
      </c>
      <c r="AA1855" t="s">
        <v>111</v>
      </c>
      <c r="AC1855" t="s">
        <v>41</v>
      </c>
      <c r="AD1855" t="s">
        <v>231</v>
      </c>
    </row>
    <row r="1856" spans="3:30" x14ac:dyDescent="0.25">
      <c r="C1856" s="32" t="s">
        <v>104</v>
      </c>
      <c r="D1856" s="32" t="s">
        <v>749</v>
      </c>
      <c r="E1856" s="32" t="s">
        <v>3697</v>
      </c>
      <c r="F1856">
        <v>0</v>
      </c>
      <c r="G1856" t="s">
        <v>3698</v>
      </c>
      <c r="H1856" t="s">
        <v>3699</v>
      </c>
      <c r="I1856" t="s">
        <v>3707</v>
      </c>
      <c r="J1856" t="s">
        <v>3708</v>
      </c>
      <c r="K1856" t="s">
        <v>267</v>
      </c>
      <c r="L1856" t="s">
        <v>2719</v>
      </c>
      <c r="M1856" t="s">
        <v>36</v>
      </c>
      <c r="N1856" s="8">
        <v>45336</v>
      </c>
      <c r="O1856" s="8">
        <v>45835</v>
      </c>
      <c r="P1856" s="8"/>
      <c r="Q1856" t="s">
        <v>37</v>
      </c>
      <c r="W1856" t="s">
        <v>3702</v>
      </c>
      <c r="Z1856" t="s">
        <v>111</v>
      </c>
      <c r="AA1856" t="s">
        <v>111</v>
      </c>
      <c r="AC1856" t="s">
        <v>41</v>
      </c>
      <c r="AD1856" t="s">
        <v>231</v>
      </c>
    </row>
    <row r="1857" spans="3:30" x14ac:dyDescent="0.25">
      <c r="C1857" s="32" t="s">
        <v>104</v>
      </c>
      <c r="D1857" s="32" t="s">
        <v>749</v>
      </c>
      <c r="E1857" s="32" t="s">
        <v>3697</v>
      </c>
      <c r="F1857">
        <v>2000</v>
      </c>
      <c r="G1857" t="s">
        <v>3698</v>
      </c>
      <c r="H1857" t="s">
        <v>3699</v>
      </c>
      <c r="I1857" t="s">
        <v>3709</v>
      </c>
      <c r="J1857" t="s">
        <v>3710</v>
      </c>
      <c r="K1857" t="s">
        <v>267</v>
      </c>
      <c r="L1857" t="s">
        <v>2719</v>
      </c>
      <c r="M1857" t="s">
        <v>36</v>
      </c>
      <c r="N1857" s="8">
        <v>45336</v>
      </c>
      <c r="O1857" s="8">
        <v>45835</v>
      </c>
      <c r="P1857" s="8"/>
      <c r="Q1857" t="s">
        <v>37</v>
      </c>
      <c r="W1857" t="s">
        <v>3702</v>
      </c>
      <c r="Z1857" t="s">
        <v>111</v>
      </c>
      <c r="AA1857" t="s">
        <v>111</v>
      </c>
      <c r="AC1857" t="s">
        <v>41</v>
      </c>
      <c r="AD1857" t="s">
        <v>231</v>
      </c>
    </row>
    <row r="1858" spans="3:30" x14ac:dyDescent="0.25">
      <c r="C1858" s="32" t="s">
        <v>104</v>
      </c>
      <c r="D1858" s="32" t="s">
        <v>105</v>
      </c>
      <c r="F1858">
        <v>1200</v>
      </c>
      <c r="G1858" t="s">
        <v>3711</v>
      </c>
      <c r="H1858" t="s">
        <v>3712</v>
      </c>
      <c r="I1858" t="s">
        <v>3713</v>
      </c>
      <c r="K1858" t="s">
        <v>717</v>
      </c>
      <c r="L1858" t="s">
        <v>2719</v>
      </c>
      <c r="M1858" t="s">
        <v>36</v>
      </c>
      <c r="N1858" s="8">
        <v>45751</v>
      </c>
      <c r="O1858" s="8">
        <v>45828</v>
      </c>
      <c r="P1858" s="8">
        <v>45828</v>
      </c>
      <c r="Q1858" t="s">
        <v>37</v>
      </c>
      <c r="R1858" t="s">
        <v>2200</v>
      </c>
      <c r="S1858" t="s">
        <v>3714</v>
      </c>
      <c r="T1858" t="s">
        <v>3715</v>
      </c>
      <c r="U1858" t="s">
        <v>57</v>
      </c>
      <c r="W1858" t="s">
        <v>86</v>
      </c>
      <c r="Y1858" t="s">
        <v>57</v>
      </c>
      <c r="Z1858" t="s">
        <v>57</v>
      </c>
      <c r="AC1858" t="s">
        <v>41</v>
      </c>
      <c r="AD1858" t="s">
        <v>42</v>
      </c>
    </row>
    <row r="1859" spans="3:30" x14ac:dyDescent="0.25">
      <c r="C1859" s="32" t="s">
        <v>705</v>
      </c>
      <c r="D1859" s="32" t="s">
        <v>199</v>
      </c>
      <c r="E1859" s="32" t="s">
        <v>3716</v>
      </c>
      <c r="F1859">
        <v>1495</v>
      </c>
      <c r="G1859" t="s">
        <v>3717</v>
      </c>
      <c r="H1859" t="s">
        <v>3718</v>
      </c>
      <c r="I1859" t="s">
        <v>3719</v>
      </c>
      <c r="J1859" t="s">
        <v>3720</v>
      </c>
      <c r="K1859" t="s">
        <v>267</v>
      </c>
      <c r="L1859" t="s">
        <v>2719</v>
      </c>
      <c r="M1859" t="s">
        <v>276</v>
      </c>
      <c r="N1859" s="8">
        <v>45784</v>
      </c>
      <c r="O1859" s="8">
        <v>45884</v>
      </c>
      <c r="P1859" s="8"/>
      <c r="Q1859" t="s">
        <v>37</v>
      </c>
      <c r="W1859" t="s">
        <v>342</v>
      </c>
      <c r="Z1859" t="s">
        <v>550</v>
      </c>
      <c r="AA1859" t="s">
        <v>550</v>
      </c>
      <c r="AC1859" t="s">
        <v>41</v>
      </c>
      <c r="AD1859" t="s">
        <v>231</v>
      </c>
    </row>
    <row r="1860" spans="3:30" x14ac:dyDescent="0.25">
      <c r="C1860" s="32" t="s">
        <v>705</v>
      </c>
      <c r="D1860" s="32" t="s">
        <v>199</v>
      </c>
      <c r="E1860" s="32" t="s">
        <v>3716</v>
      </c>
      <c r="F1860">
        <v>0</v>
      </c>
      <c r="G1860" t="s">
        <v>3717</v>
      </c>
      <c r="H1860" t="s">
        <v>3718</v>
      </c>
      <c r="I1860" t="s">
        <v>3721</v>
      </c>
      <c r="J1860" t="s">
        <v>3722</v>
      </c>
      <c r="K1860" t="s">
        <v>267</v>
      </c>
      <c r="L1860" t="s">
        <v>2719</v>
      </c>
      <c r="M1860" t="s">
        <v>276</v>
      </c>
      <c r="N1860" s="8">
        <v>45784</v>
      </c>
      <c r="O1860" s="8">
        <v>45884</v>
      </c>
      <c r="P1860" s="8"/>
      <c r="Q1860" t="s">
        <v>37</v>
      </c>
      <c r="W1860" t="s">
        <v>342</v>
      </c>
      <c r="Z1860" t="s">
        <v>550</v>
      </c>
      <c r="AA1860" t="s">
        <v>550</v>
      </c>
      <c r="AC1860" t="s">
        <v>41</v>
      </c>
      <c r="AD1860" t="s">
        <v>231</v>
      </c>
    </row>
    <row r="1861" spans="3:30" x14ac:dyDescent="0.25">
      <c r="C1861" s="32" t="s">
        <v>28</v>
      </c>
      <c r="D1861" s="32" t="s">
        <v>2837</v>
      </c>
      <c r="E1861" s="32" t="s">
        <v>3723</v>
      </c>
      <c r="F1861">
        <v>977.35333333333301</v>
      </c>
      <c r="G1861" t="s">
        <v>3724</v>
      </c>
      <c r="H1861" t="s">
        <v>3725</v>
      </c>
      <c r="I1861" t="s">
        <v>3726</v>
      </c>
      <c r="J1861" t="s">
        <v>3727</v>
      </c>
      <c r="K1861" t="s">
        <v>267</v>
      </c>
      <c r="L1861" t="s">
        <v>2719</v>
      </c>
      <c r="M1861" t="s">
        <v>276</v>
      </c>
      <c r="N1861" s="8">
        <v>45694</v>
      </c>
      <c r="O1861" s="8">
        <v>45807</v>
      </c>
      <c r="P1861" s="8">
        <v>45807</v>
      </c>
      <c r="Q1861" t="s">
        <v>64</v>
      </c>
      <c r="U1861" t="s">
        <v>312</v>
      </c>
      <c r="W1861" t="s">
        <v>217</v>
      </c>
      <c r="X1861" t="s">
        <v>1133</v>
      </c>
      <c r="Y1861" t="s">
        <v>40</v>
      </c>
      <c r="Z1861" t="s">
        <v>40</v>
      </c>
      <c r="AA1861" t="s">
        <v>40</v>
      </c>
      <c r="AC1861" t="s">
        <v>64</v>
      </c>
      <c r="AD1861" t="s">
        <v>231</v>
      </c>
    </row>
    <row r="1862" spans="3:30" x14ac:dyDescent="0.25">
      <c r="C1862" s="32" t="s">
        <v>28</v>
      </c>
      <c r="D1862" s="32" t="s">
        <v>2837</v>
      </c>
      <c r="E1862" s="32" t="s">
        <v>3723</v>
      </c>
      <c r="F1862">
        <v>-2285.79</v>
      </c>
      <c r="G1862" t="s">
        <v>3724</v>
      </c>
      <c r="H1862" t="s">
        <v>3725</v>
      </c>
      <c r="I1862" t="s">
        <v>3728</v>
      </c>
      <c r="J1862" t="s">
        <v>3729</v>
      </c>
      <c r="K1862" t="s">
        <v>267</v>
      </c>
      <c r="L1862" t="s">
        <v>2719</v>
      </c>
      <c r="M1862" t="s">
        <v>276</v>
      </c>
      <c r="N1862" s="8">
        <v>45694</v>
      </c>
      <c r="O1862" s="8">
        <v>45807</v>
      </c>
      <c r="P1862" s="8">
        <v>45807</v>
      </c>
      <c r="Q1862" t="s">
        <v>64</v>
      </c>
      <c r="U1862" t="s">
        <v>312</v>
      </c>
      <c r="W1862" t="s">
        <v>217</v>
      </c>
      <c r="X1862" t="s">
        <v>1133</v>
      </c>
      <c r="Y1862" t="s">
        <v>40</v>
      </c>
      <c r="Z1862" t="s">
        <v>40</v>
      </c>
      <c r="AA1862" t="s">
        <v>40</v>
      </c>
      <c r="AC1862" t="s">
        <v>64</v>
      </c>
      <c r="AD1862" t="s">
        <v>231</v>
      </c>
    </row>
    <row r="1863" spans="3:30" x14ac:dyDescent="0.25">
      <c r="C1863" s="32" t="s">
        <v>198</v>
      </c>
      <c r="D1863" s="32" t="s">
        <v>29</v>
      </c>
      <c r="E1863" s="32" t="s">
        <v>3455</v>
      </c>
      <c r="F1863">
        <v>3000</v>
      </c>
      <c r="G1863" t="s">
        <v>3730</v>
      </c>
      <c r="H1863" t="s">
        <v>3731</v>
      </c>
      <c r="I1863" t="s">
        <v>3732</v>
      </c>
      <c r="J1863" t="s">
        <v>3733</v>
      </c>
      <c r="K1863" t="s">
        <v>267</v>
      </c>
      <c r="L1863" t="s">
        <v>2719</v>
      </c>
      <c r="M1863" t="s">
        <v>276</v>
      </c>
      <c r="N1863" s="8">
        <v>45782</v>
      </c>
      <c r="O1863" s="8">
        <v>45835</v>
      </c>
      <c r="P1863" s="8">
        <v>45835</v>
      </c>
      <c r="Q1863" t="s">
        <v>37</v>
      </c>
      <c r="U1863" t="s">
        <v>111</v>
      </c>
      <c r="W1863" t="s">
        <v>60</v>
      </c>
      <c r="Y1863" t="s">
        <v>111</v>
      </c>
      <c r="Z1863" t="s">
        <v>111</v>
      </c>
      <c r="AA1863" t="s">
        <v>111</v>
      </c>
      <c r="AC1863" t="s">
        <v>41</v>
      </c>
      <c r="AD1863" t="s">
        <v>231</v>
      </c>
    </row>
    <row r="1864" spans="3:30" x14ac:dyDescent="0.25">
      <c r="C1864" s="32" t="s">
        <v>198</v>
      </c>
      <c r="D1864" s="32" t="s">
        <v>29</v>
      </c>
      <c r="E1864" s="32" t="s">
        <v>3455</v>
      </c>
      <c r="F1864">
        <v>3000</v>
      </c>
      <c r="G1864" t="s">
        <v>3730</v>
      </c>
      <c r="H1864" t="s">
        <v>3731</v>
      </c>
      <c r="I1864" t="s">
        <v>3734</v>
      </c>
      <c r="J1864" t="s">
        <v>3735</v>
      </c>
      <c r="K1864" t="s">
        <v>267</v>
      </c>
      <c r="L1864" t="s">
        <v>2719</v>
      </c>
      <c r="M1864" t="s">
        <v>276</v>
      </c>
      <c r="N1864" s="8">
        <v>45782</v>
      </c>
      <c r="O1864" s="8">
        <v>45835</v>
      </c>
      <c r="P1864" s="8">
        <v>45835</v>
      </c>
      <c r="Q1864" t="s">
        <v>37</v>
      </c>
      <c r="U1864" t="s">
        <v>111</v>
      </c>
      <c r="W1864" t="s">
        <v>60</v>
      </c>
      <c r="Y1864" t="s">
        <v>111</v>
      </c>
      <c r="Z1864" t="s">
        <v>111</v>
      </c>
      <c r="AA1864" t="s">
        <v>111</v>
      </c>
      <c r="AC1864" t="s">
        <v>41</v>
      </c>
      <c r="AD1864" t="s">
        <v>231</v>
      </c>
    </row>
    <row r="1865" spans="3:30" x14ac:dyDescent="0.25">
      <c r="C1865" s="32" t="s">
        <v>198</v>
      </c>
      <c r="D1865" s="32" t="s">
        <v>29</v>
      </c>
      <c r="E1865" s="32" t="s">
        <v>3455</v>
      </c>
      <c r="F1865">
        <v>50</v>
      </c>
      <c r="G1865" t="s">
        <v>3730</v>
      </c>
      <c r="H1865" t="s">
        <v>3731</v>
      </c>
      <c r="I1865" t="s">
        <v>3736</v>
      </c>
      <c r="J1865" t="s">
        <v>3737</v>
      </c>
      <c r="K1865" t="s">
        <v>267</v>
      </c>
      <c r="L1865" t="s">
        <v>2719</v>
      </c>
      <c r="M1865" t="s">
        <v>276</v>
      </c>
      <c r="N1865" s="8">
        <v>45782</v>
      </c>
      <c r="O1865" s="8">
        <v>45835</v>
      </c>
      <c r="P1865" s="8">
        <v>45835</v>
      </c>
      <c r="Q1865" t="s">
        <v>37</v>
      </c>
      <c r="U1865" t="s">
        <v>111</v>
      </c>
      <c r="W1865" t="s">
        <v>60</v>
      </c>
      <c r="Y1865" t="s">
        <v>111</v>
      </c>
      <c r="Z1865" t="s">
        <v>111</v>
      </c>
      <c r="AA1865" t="s">
        <v>111</v>
      </c>
      <c r="AC1865" t="s">
        <v>41</v>
      </c>
      <c r="AD1865" t="s">
        <v>231</v>
      </c>
    </row>
    <row r="1866" spans="3:30" x14ac:dyDescent="0.25">
      <c r="C1866" s="32" t="s">
        <v>198</v>
      </c>
      <c r="D1866" s="32" t="s">
        <v>29</v>
      </c>
      <c r="E1866" s="32" t="s">
        <v>3455</v>
      </c>
      <c r="F1866">
        <v>50</v>
      </c>
      <c r="G1866" t="s">
        <v>3730</v>
      </c>
      <c r="H1866" t="s">
        <v>3731</v>
      </c>
      <c r="I1866" t="s">
        <v>3738</v>
      </c>
      <c r="J1866" t="s">
        <v>3739</v>
      </c>
      <c r="K1866" t="s">
        <v>267</v>
      </c>
      <c r="L1866" t="s">
        <v>2719</v>
      </c>
      <c r="M1866" t="s">
        <v>276</v>
      </c>
      <c r="N1866" s="8">
        <v>45782</v>
      </c>
      <c r="O1866" s="8">
        <v>45835</v>
      </c>
      <c r="P1866" s="8">
        <v>45835</v>
      </c>
      <c r="Q1866" t="s">
        <v>37</v>
      </c>
      <c r="U1866" t="s">
        <v>111</v>
      </c>
      <c r="W1866" t="s">
        <v>60</v>
      </c>
      <c r="Y1866" t="s">
        <v>111</v>
      </c>
      <c r="Z1866" t="s">
        <v>111</v>
      </c>
      <c r="AA1866" t="s">
        <v>111</v>
      </c>
      <c r="AC1866" t="s">
        <v>41</v>
      </c>
      <c r="AD1866" t="s">
        <v>231</v>
      </c>
    </row>
    <row r="1867" spans="3:30" x14ac:dyDescent="0.25">
      <c r="C1867" s="32" t="s">
        <v>198</v>
      </c>
      <c r="D1867" s="32" t="s">
        <v>29</v>
      </c>
      <c r="E1867" s="32" t="s">
        <v>3455</v>
      </c>
      <c r="F1867">
        <v>60</v>
      </c>
      <c r="G1867" t="s">
        <v>3730</v>
      </c>
      <c r="H1867" t="s">
        <v>3731</v>
      </c>
      <c r="I1867" t="s">
        <v>3740</v>
      </c>
      <c r="J1867" t="s">
        <v>3741</v>
      </c>
      <c r="K1867" t="s">
        <v>267</v>
      </c>
      <c r="L1867" t="s">
        <v>2719</v>
      </c>
      <c r="M1867" t="s">
        <v>276</v>
      </c>
      <c r="N1867" s="8">
        <v>45782</v>
      </c>
      <c r="O1867" s="8">
        <v>45835</v>
      </c>
      <c r="P1867" s="8">
        <v>45835</v>
      </c>
      <c r="Q1867" t="s">
        <v>37</v>
      </c>
      <c r="U1867" t="s">
        <v>111</v>
      </c>
      <c r="W1867" t="s">
        <v>60</v>
      </c>
      <c r="Y1867" t="s">
        <v>111</v>
      </c>
      <c r="Z1867" t="s">
        <v>111</v>
      </c>
      <c r="AA1867" t="s">
        <v>111</v>
      </c>
      <c r="AC1867" t="s">
        <v>41</v>
      </c>
      <c r="AD1867" t="s">
        <v>231</v>
      </c>
    </row>
    <row r="1868" spans="3:30" x14ac:dyDescent="0.25">
      <c r="C1868" s="32" t="s">
        <v>198</v>
      </c>
      <c r="D1868" s="32" t="s">
        <v>29</v>
      </c>
      <c r="E1868" s="32" t="s">
        <v>3455</v>
      </c>
      <c r="F1868">
        <v>60</v>
      </c>
      <c r="G1868" t="s">
        <v>3730</v>
      </c>
      <c r="H1868" t="s">
        <v>3731</v>
      </c>
      <c r="I1868" t="s">
        <v>3742</v>
      </c>
      <c r="J1868" t="s">
        <v>3743</v>
      </c>
      <c r="K1868" t="s">
        <v>267</v>
      </c>
      <c r="L1868" t="s">
        <v>2719</v>
      </c>
      <c r="M1868" t="s">
        <v>276</v>
      </c>
      <c r="N1868" s="8">
        <v>45782</v>
      </c>
      <c r="O1868" s="8">
        <v>45835</v>
      </c>
      <c r="P1868" s="8">
        <v>45835</v>
      </c>
      <c r="Q1868" t="s">
        <v>37</v>
      </c>
      <c r="U1868" t="s">
        <v>111</v>
      </c>
      <c r="W1868" t="s">
        <v>60</v>
      </c>
      <c r="Y1868" t="s">
        <v>111</v>
      </c>
      <c r="Z1868" t="s">
        <v>111</v>
      </c>
      <c r="AA1868" t="s">
        <v>111</v>
      </c>
      <c r="AC1868" t="s">
        <v>41</v>
      </c>
      <c r="AD1868" t="s">
        <v>231</v>
      </c>
    </row>
    <row r="1869" spans="3:30" x14ac:dyDescent="0.25">
      <c r="C1869" s="32" t="s">
        <v>198</v>
      </c>
      <c r="D1869" s="32" t="s">
        <v>29</v>
      </c>
      <c r="E1869" s="32" t="s">
        <v>3455</v>
      </c>
      <c r="F1869">
        <v>176</v>
      </c>
      <c r="G1869" t="s">
        <v>3730</v>
      </c>
      <c r="H1869" t="s">
        <v>3731</v>
      </c>
      <c r="I1869" t="s">
        <v>3744</v>
      </c>
      <c r="J1869" t="s">
        <v>3745</v>
      </c>
      <c r="K1869" t="s">
        <v>267</v>
      </c>
      <c r="L1869" t="s">
        <v>2719</v>
      </c>
      <c r="M1869" t="s">
        <v>276</v>
      </c>
      <c r="N1869" s="8">
        <v>45782</v>
      </c>
      <c r="O1869" s="8">
        <v>45835</v>
      </c>
      <c r="P1869" s="8">
        <v>45835</v>
      </c>
      <c r="Q1869" t="s">
        <v>37</v>
      </c>
      <c r="U1869" t="s">
        <v>111</v>
      </c>
      <c r="W1869" t="s">
        <v>60</v>
      </c>
      <c r="Y1869" t="s">
        <v>111</v>
      </c>
      <c r="Z1869" t="s">
        <v>111</v>
      </c>
      <c r="AA1869" t="s">
        <v>111</v>
      </c>
      <c r="AC1869" t="s">
        <v>41</v>
      </c>
      <c r="AD1869" t="s">
        <v>231</v>
      </c>
    </row>
    <row r="1870" spans="3:30" x14ac:dyDescent="0.25">
      <c r="C1870" s="32" t="s">
        <v>28</v>
      </c>
      <c r="D1870" s="32" t="s">
        <v>29</v>
      </c>
      <c r="E1870" s="32" t="s">
        <v>3333</v>
      </c>
      <c r="F1870">
        <v>1395</v>
      </c>
      <c r="G1870" t="s">
        <v>3746</v>
      </c>
      <c r="H1870" t="s">
        <v>3747</v>
      </c>
      <c r="I1870" t="s">
        <v>3748</v>
      </c>
      <c r="K1870" t="s">
        <v>717</v>
      </c>
      <c r="L1870" t="s">
        <v>2719</v>
      </c>
      <c r="M1870" t="s">
        <v>36</v>
      </c>
      <c r="N1870" s="8">
        <v>45741</v>
      </c>
      <c r="O1870" s="8">
        <v>45884</v>
      </c>
      <c r="P1870" s="8">
        <v>45884</v>
      </c>
      <c r="Q1870" t="s">
        <v>37</v>
      </c>
      <c r="R1870" t="s">
        <v>421</v>
      </c>
      <c r="W1870" t="s">
        <v>550</v>
      </c>
      <c r="Y1870" t="s">
        <v>550</v>
      </c>
      <c r="Z1870" t="s">
        <v>550</v>
      </c>
      <c r="AC1870" t="s">
        <v>41</v>
      </c>
      <c r="AD1870" t="s">
        <v>42</v>
      </c>
    </row>
    <row r="1871" spans="3:30" x14ac:dyDescent="0.25">
      <c r="C1871" s="32" t="s">
        <v>318</v>
      </c>
      <c r="D1871" s="32" t="s">
        <v>318</v>
      </c>
      <c r="E1871" s="32" t="s">
        <v>3749</v>
      </c>
      <c r="F1871">
        <v>1695</v>
      </c>
      <c r="G1871" t="s">
        <v>3750</v>
      </c>
      <c r="H1871" t="s">
        <v>3751</v>
      </c>
      <c r="I1871" t="s">
        <v>3752</v>
      </c>
      <c r="J1871" t="s">
        <v>3753</v>
      </c>
      <c r="K1871" t="s">
        <v>267</v>
      </c>
      <c r="L1871" t="s">
        <v>2719</v>
      </c>
      <c r="M1871" t="s">
        <v>276</v>
      </c>
      <c r="N1871" s="8">
        <v>45776</v>
      </c>
      <c r="O1871" s="8">
        <v>45805</v>
      </c>
      <c r="P1871" s="8"/>
      <c r="Q1871" t="s">
        <v>127</v>
      </c>
      <c r="W1871" t="s">
        <v>342</v>
      </c>
      <c r="X1871" t="s">
        <v>488</v>
      </c>
      <c r="Z1871" t="s">
        <v>241</v>
      </c>
      <c r="AA1871" t="s">
        <v>241</v>
      </c>
      <c r="AC1871" t="s">
        <v>41</v>
      </c>
      <c r="AD1871" t="s">
        <v>231</v>
      </c>
    </row>
    <row r="1872" spans="3:30" x14ac:dyDescent="0.25">
      <c r="C1872" s="32" t="s">
        <v>318</v>
      </c>
      <c r="D1872" s="32" t="s">
        <v>318</v>
      </c>
      <c r="E1872" s="32" t="s">
        <v>3749</v>
      </c>
      <c r="F1872">
        <v>0</v>
      </c>
      <c r="G1872" t="s">
        <v>3750</v>
      </c>
      <c r="H1872" t="s">
        <v>3751</v>
      </c>
      <c r="I1872" t="s">
        <v>3754</v>
      </c>
      <c r="J1872" t="s">
        <v>3755</v>
      </c>
      <c r="K1872" t="s">
        <v>267</v>
      </c>
      <c r="L1872" t="s">
        <v>2719</v>
      </c>
      <c r="M1872" t="s">
        <v>276</v>
      </c>
      <c r="N1872" s="8">
        <v>45776</v>
      </c>
      <c r="O1872" s="8">
        <v>45805</v>
      </c>
      <c r="P1872" s="8"/>
      <c r="Q1872" t="s">
        <v>64</v>
      </c>
      <c r="W1872" t="s">
        <v>342</v>
      </c>
      <c r="X1872" t="s">
        <v>488</v>
      </c>
      <c r="Z1872" t="s">
        <v>241</v>
      </c>
      <c r="AA1872" t="s">
        <v>241</v>
      </c>
      <c r="AC1872" t="s">
        <v>64</v>
      </c>
      <c r="AD1872" t="s">
        <v>231</v>
      </c>
    </row>
    <row r="1873" spans="3:30" x14ac:dyDescent="0.25">
      <c r="C1873" s="32" t="s">
        <v>318</v>
      </c>
      <c r="D1873" s="32" t="s">
        <v>318</v>
      </c>
      <c r="E1873" s="32" t="s">
        <v>3749</v>
      </c>
      <c r="F1873">
        <v>100</v>
      </c>
      <c r="G1873" t="s">
        <v>3750</v>
      </c>
      <c r="H1873" t="s">
        <v>3751</v>
      </c>
      <c r="I1873" t="s">
        <v>3756</v>
      </c>
      <c r="J1873" t="s">
        <v>3757</v>
      </c>
      <c r="K1873" t="s">
        <v>267</v>
      </c>
      <c r="L1873" t="s">
        <v>2719</v>
      </c>
      <c r="M1873" t="s">
        <v>276</v>
      </c>
      <c r="N1873" s="8">
        <v>45776</v>
      </c>
      <c r="O1873" s="8">
        <v>45805</v>
      </c>
      <c r="P1873" s="8"/>
      <c r="Q1873" t="s">
        <v>64</v>
      </c>
      <c r="W1873" t="s">
        <v>342</v>
      </c>
      <c r="X1873" t="s">
        <v>488</v>
      </c>
      <c r="Z1873" t="s">
        <v>241</v>
      </c>
      <c r="AA1873" t="s">
        <v>241</v>
      </c>
      <c r="AC1873" t="s">
        <v>64</v>
      </c>
      <c r="AD1873" t="s">
        <v>231</v>
      </c>
    </row>
    <row r="1874" spans="3:30" x14ac:dyDescent="0.25">
      <c r="C1874" s="32" t="s">
        <v>28</v>
      </c>
      <c r="D1874" s="32" t="s">
        <v>232</v>
      </c>
      <c r="F1874">
        <v>1295</v>
      </c>
      <c r="G1874" t="s">
        <v>3758</v>
      </c>
      <c r="H1874" t="s">
        <v>3759</v>
      </c>
      <c r="I1874" t="s">
        <v>3760</v>
      </c>
      <c r="K1874" t="s">
        <v>717</v>
      </c>
      <c r="L1874" t="s">
        <v>2719</v>
      </c>
      <c r="M1874" t="s">
        <v>36</v>
      </c>
      <c r="N1874" s="8">
        <v>45796</v>
      </c>
      <c r="O1874" s="8"/>
      <c r="P1874" s="8"/>
      <c r="Q1874" t="s">
        <v>37</v>
      </c>
      <c r="R1874" t="s">
        <v>871</v>
      </c>
      <c r="W1874" t="s">
        <v>255</v>
      </c>
      <c r="AC1874" t="s">
        <v>41</v>
      </c>
      <c r="AD1874" t="s">
        <v>42</v>
      </c>
    </row>
    <row r="1875" spans="3:30" x14ac:dyDescent="0.25">
      <c r="C1875" s="32" t="s">
        <v>104</v>
      </c>
      <c r="D1875" s="32" t="s">
        <v>105</v>
      </c>
      <c r="E1875" s="32" t="s">
        <v>3761</v>
      </c>
      <c r="F1875">
        <v>1510</v>
      </c>
      <c r="G1875" t="s">
        <v>3762</v>
      </c>
      <c r="H1875" t="s">
        <v>3763</v>
      </c>
      <c r="I1875" t="s">
        <v>3764</v>
      </c>
      <c r="K1875" t="s">
        <v>717</v>
      </c>
      <c r="L1875" t="s">
        <v>2719</v>
      </c>
      <c r="M1875" t="s">
        <v>36</v>
      </c>
      <c r="N1875" s="8">
        <v>45747</v>
      </c>
      <c r="O1875" s="8">
        <v>45805</v>
      </c>
      <c r="P1875" s="8">
        <v>45805</v>
      </c>
      <c r="Q1875" t="s">
        <v>37</v>
      </c>
      <c r="R1875" t="s">
        <v>1133</v>
      </c>
      <c r="S1875" t="s">
        <v>3765</v>
      </c>
      <c r="T1875" t="s">
        <v>3766</v>
      </c>
      <c r="U1875" t="s">
        <v>40</v>
      </c>
      <c r="W1875" t="s">
        <v>86</v>
      </c>
      <c r="X1875" t="s">
        <v>421</v>
      </c>
      <c r="Y1875" t="s">
        <v>241</v>
      </c>
      <c r="Z1875" t="s">
        <v>241</v>
      </c>
      <c r="AC1875" t="s">
        <v>41</v>
      </c>
      <c r="AD1875" t="s">
        <v>42</v>
      </c>
    </row>
    <row r="1876" spans="3:30" x14ac:dyDescent="0.25">
      <c r="F1876">
        <v>1116.9000000000001</v>
      </c>
      <c r="G1876" t="s">
        <v>3767</v>
      </c>
      <c r="H1876" t="s">
        <v>3768</v>
      </c>
      <c r="I1876" t="s">
        <v>3769</v>
      </c>
      <c r="K1876" t="s">
        <v>3770</v>
      </c>
      <c r="L1876" t="s">
        <v>2719</v>
      </c>
      <c r="M1876" t="s">
        <v>77</v>
      </c>
      <c r="N1876" s="8">
        <v>44909</v>
      </c>
      <c r="O1876" s="8">
        <v>45028</v>
      </c>
      <c r="P1876" s="8"/>
      <c r="Q1876" t="s">
        <v>37</v>
      </c>
    </row>
    <row r="1877" spans="3:30" x14ac:dyDescent="0.25">
      <c r="C1877" s="32" t="s">
        <v>28</v>
      </c>
      <c r="D1877" s="32" t="s">
        <v>105</v>
      </c>
      <c r="F1877">
        <v>895</v>
      </c>
      <c r="G1877" t="s">
        <v>3771</v>
      </c>
      <c r="H1877" t="s">
        <v>3772</v>
      </c>
      <c r="I1877" t="s">
        <v>3773</v>
      </c>
      <c r="K1877" t="s">
        <v>717</v>
      </c>
      <c r="L1877" t="s">
        <v>2719</v>
      </c>
      <c r="M1877" t="s">
        <v>36</v>
      </c>
      <c r="N1877" s="8">
        <v>45789</v>
      </c>
      <c r="O1877" s="8"/>
      <c r="P1877" s="8"/>
      <c r="Q1877" t="s">
        <v>37</v>
      </c>
      <c r="R1877" t="s">
        <v>421</v>
      </c>
      <c r="W1877" t="s">
        <v>112</v>
      </c>
      <c r="AC1877" t="s">
        <v>41</v>
      </c>
      <c r="AD1877" t="s">
        <v>42</v>
      </c>
    </row>
    <row r="1878" spans="3:30" x14ac:dyDescent="0.25">
      <c r="C1878" s="32" t="s">
        <v>43</v>
      </c>
      <c r="D1878" s="32" t="s">
        <v>105</v>
      </c>
      <c r="F1878">
        <v>984</v>
      </c>
      <c r="G1878" t="s">
        <v>3774</v>
      </c>
      <c r="H1878" t="s">
        <v>3775</v>
      </c>
      <c r="I1878" t="s">
        <v>3776</v>
      </c>
      <c r="K1878" t="s">
        <v>724</v>
      </c>
      <c r="L1878" t="s">
        <v>2719</v>
      </c>
      <c r="M1878" t="s">
        <v>36</v>
      </c>
      <c r="N1878" s="8">
        <v>45742</v>
      </c>
      <c r="O1878" s="8">
        <v>45828</v>
      </c>
      <c r="P1878" s="8">
        <v>45828</v>
      </c>
      <c r="Q1878" t="s">
        <v>127</v>
      </c>
      <c r="R1878" t="s">
        <v>521</v>
      </c>
      <c r="S1878" t="s">
        <v>3777</v>
      </c>
      <c r="U1878" t="s">
        <v>87</v>
      </c>
      <c r="W1878" t="s">
        <v>57</v>
      </c>
      <c r="Y1878" t="s">
        <v>57</v>
      </c>
      <c r="Z1878" t="s">
        <v>57</v>
      </c>
      <c r="AC1878" t="s">
        <v>41</v>
      </c>
      <c r="AD1878" t="s">
        <v>42</v>
      </c>
    </row>
    <row r="1879" spans="3:30" x14ac:dyDescent="0.25">
      <c r="C1879" s="32" t="s">
        <v>198</v>
      </c>
      <c r="D1879" s="32" t="s">
        <v>79</v>
      </c>
      <c r="E1879" s="32" t="s">
        <v>3778</v>
      </c>
      <c r="F1879">
        <v>697.5</v>
      </c>
      <c r="G1879" t="s">
        <v>3779</v>
      </c>
      <c r="H1879" t="s">
        <v>3780</v>
      </c>
      <c r="I1879" t="s">
        <v>3781</v>
      </c>
      <c r="K1879" t="s">
        <v>34</v>
      </c>
      <c r="L1879" t="s">
        <v>2719</v>
      </c>
      <c r="M1879" t="s">
        <v>36</v>
      </c>
      <c r="N1879" s="8">
        <v>45740</v>
      </c>
      <c r="O1879" s="8">
        <v>45842</v>
      </c>
      <c r="P1879" s="8">
        <v>45842</v>
      </c>
      <c r="Q1879" t="s">
        <v>47</v>
      </c>
      <c r="R1879" t="s">
        <v>1004</v>
      </c>
      <c r="U1879" t="s">
        <v>111</v>
      </c>
      <c r="W1879" t="s">
        <v>277</v>
      </c>
      <c r="X1879" t="s">
        <v>488</v>
      </c>
      <c r="Y1879" t="s">
        <v>112</v>
      </c>
      <c r="Z1879" t="s">
        <v>112</v>
      </c>
      <c r="AC1879" t="s">
        <v>41</v>
      </c>
      <c r="AD1879" t="s">
        <v>42</v>
      </c>
    </row>
    <row r="1880" spans="3:30" x14ac:dyDescent="0.25">
      <c r="C1880" s="32" t="s">
        <v>198</v>
      </c>
      <c r="D1880" s="32" t="s">
        <v>79</v>
      </c>
      <c r="E1880" s="32" t="s">
        <v>3778</v>
      </c>
      <c r="F1880">
        <v>597.5</v>
      </c>
      <c r="G1880" t="s">
        <v>3779</v>
      </c>
      <c r="H1880" t="s">
        <v>3780</v>
      </c>
      <c r="I1880" t="s">
        <v>3782</v>
      </c>
      <c r="K1880" t="s">
        <v>34</v>
      </c>
      <c r="L1880" t="s">
        <v>2719</v>
      </c>
      <c r="M1880" t="s">
        <v>36</v>
      </c>
      <c r="N1880" s="8">
        <v>45740</v>
      </c>
      <c r="O1880" s="8"/>
      <c r="P1880" s="8"/>
      <c r="Q1880" t="s">
        <v>37</v>
      </c>
      <c r="AC1880" t="s">
        <v>41</v>
      </c>
      <c r="AD1880" t="s">
        <v>42</v>
      </c>
    </row>
    <row r="1881" spans="3:30" x14ac:dyDescent="0.25">
      <c r="C1881" s="32" t="s">
        <v>198</v>
      </c>
      <c r="D1881" s="32" t="s">
        <v>79</v>
      </c>
      <c r="E1881" s="32" t="s">
        <v>3778</v>
      </c>
      <c r="F1881">
        <v>597.5</v>
      </c>
      <c r="G1881" t="s">
        <v>3779</v>
      </c>
      <c r="H1881" t="s">
        <v>3780</v>
      </c>
      <c r="I1881" t="s">
        <v>3783</v>
      </c>
      <c r="K1881" t="s">
        <v>34</v>
      </c>
      <c r="L1881" t="s">
        <v>2719</v>
      </c>
      <c r="M1881" t="s">
        <v>36</v>
      </c>
      <c r="N1881" s="8">
        <v>45740</v>
      </c>
      <c r="O1881" s="8"/>
      <c r="P1881" s="8"/>
      <c r="Q1881" t="s">
        <v>37</v>
      </c>
      <c r="AC1881" t="s">
        <v>41</v>
      </c>
      <c r="AD1881" t="s">
        <v>42</v>
      </c>
    </row>
    <row r="1882" spans="3:30" x14ac:dyDescent="0.25">
      <c r="C1882" s="32" t="s">
        <v>198</v>
      </c>
      <c r="D1882" s="32" t="s">
        <v>79</v>
      </c>
      <c r="E1882" s="32" t="s">
        <v>3778</v>
      </c>
      <c r="F1882">
        <v>597.5</v>
      </c>
      <c r="G1882" t="s">
        <v>3779</v>
      </c>
      <c r="H1882" t="s">
        <v>3780</v>
      </c>
      <c r="I1882" t="s">
        <v>3784</v>
      </c>
      <c r="K1882" t="s">
        <v>34</v>
      </c>
      <c r="L1882" t="s">
        <v>2719</v>
      </c>
      <c r="M1882" t="s">
        <v>36</v>
      </c>
      <c r="N1882" s="8">
        <v>45740</v>
      </c>
      <c r="O1882" s="8"/>
      <c r="P1882" s="8"/>
      <c r="Q1882" t="s">
        <v>37</v>
      </c>
      <c r="AC1882" t="s">
        <v>41</v>
      </c>
      <c r="AD1882" t="s">
        <v>42</v>
      </c>
    </row>
    <row r="1883" spans="3:30" x14ac:dyDescent="0.25">
      <c r="C1883" s="32" t="s">
        <v>198</v>
      </c>
      <c r="D1883" s="32" t="s">
        <v>79</v>
      </c>
      <c r="E1883" s="32" t="s">
        <v>3778</v>
      </c>
      <c r="F1883">
        <v>697.5</v>
      </c>
      <c r="G1883" t="s">
        <v>3779</v>
      </c>
      <c r="H1883" t="s">
        <v>3780</v>
      </c>
      <c r="I1883" t="s">
        <v>3785</v>
      </c>
      <c r="K1883" t="s">
        <v>34</v>
      </c>
      <c r="L1883" t="s">
        <v>2719</v>
      </c>
      <c r="M1883" t="s">
        <v>36</v>
      </c>
      <c r="N1883" s="8">
        <v>45740</v>
      </c>
      <c r="O1883" s="8">
        <v>45814</v>
      </c>
      <c r="P1883" s="8">
        <v>45814</v>
      </c>
      <c r="Q1883" t="s">
        <v>37</v>
      </c>
      <c r="R1883" t="s">
        <v>428</v>
      </c>
      <c r="S1883" t="s">
        <v>3786</v>
      </c>
      <c r="T1883" t="s">
        <v>3787</v>
      </c>
      <c r="U1883" t="s">
        <v>40</v>
      </c>
      <c r="W1883" t="s">
        <v>86</v>
      </c>
      <c r="X1883" t="s">
        <v>260</v>
      </c>
      <c r="Y1883" t="s">
        <v>86</v>
      </c>
      <c r="Z1883" t="s">
        <v>86</v>
      </c>
      <c r="AC1883" t="s">
        <v>41</v>
      </c>
      <c r="AD1883" t="s">
        <v>42</v>
      </c>
    </row>
    <row r="1884" spans="3:30" x14ac:dyDescent="0.25">
      <c r="C1884" s="32" t="s">
        <v>198</v>
      </c>
      <c r="D1884" s="32" t="s">
        <v>79</v>
      </c>
      <c r="E1884" s="32" t="s">
        <v>3778</v>
      </c>
      <c r="F1884">
        <v>697.5</v>
      </c>
      <c r="G1884" t="s">
        <v>3779</v>
      </c>
      <c r="H1884" t="s">
        <v>3780</v>
      </c>
      <c r="I1884" t="s">
        <v>3788</v>
      </c>
      <c r="K1884" t="s">
        <v>34</v>
      </c>
      <c r="L1884" t="s">
        <v>2719</v>
      </c>
      <c r="M1884" t="s">
        <v>36</v>
      </c>
      <c r="N1884" s="8">
        <v>45740</v>
      </c>
      <c r="O1884" s="8">
        <v>45842</v>
      </c>
      <c r="P1884" s="8">
        <v>45842</v>
      </c>
      <c r="Q1884" t="s">
        <v>47</v>
      </c>
      <c r="U1884" t="s">
        <v>111</v>
      </c>
      <c r="X1884" t="s">
        <v>488</v>
      </c>
      <c r="Y1884" t="s">
        <v>112</v>
      </c>
      <c r="Z1884" t="s">
        <v>112</v>
      </c>
      <c r="AC1884" t="s">
        <v>41</v>
      </c>
      <c r="AD1884" t="s">
        <v>42</v>
      </c>
    </row>
    <row r="1885" spans="3:30" x14ac:dyDescent="0.25">
      <c r="C1885" s="32" t="s">
        <v>198</v>
      </c>
      <c r="D1885" s="32" t="s">
        <v>79</v>
      </c>
      <c r="E1885" s="32" t="s">
        <v>3778</v>
      </c>
      <c r="F1885">
        <v>597.5</v>
      </c>
      <c r="G1885" t="s">
        <v>3779</v>
      </c>
      <c r="H1885" t="s">
        <v>3780</v>
      </c>
      <c r="I1885" t="s">
        <v>3789</v>
      </c>
      <c r="K1885" t="s">
        <v>34</v>
      </c>
      <c r="L1885" t="s">
        <v>2719</v>
      </c>
      <c r="M1885" t="s">
        <v>36</v>
      </c>
      <c r="N1885" s="8">
        <v>45740</v>
      </c>
      <c r="O1885" s="8"/>
      <c r="P1885" s="8"/>
      <c r="Q1885" t="s">
        <v>47</v>
      </c>
      <c r="AC1885" t="s">
        <v>41</v>
      </c>
      <c r="AD1885" t="s">
        <v>42</v>
      </c>
    </row>
    <row r="1886" spans="3:30" x14ac:dyDescent="0.25">
      <c r="C1886" s="32" t="s">
        <v>198</v>
      </c>
      <c r="D1886" s="32" t="s">
        <v>79</v>
      </c>
      <c r="E1886" s="32" t="s">
        <v>3778</v>
      </c>
      <c r="F1886">
        <v>597.5</v>
      </c>
      <c r="G1886" t="s">
        <v>3779</v>
      </c>
      <c r="H1886" t="s">
        <v>3780</v>
      </c>
      <c r="I1886" t="s">
        <v>3790</v>
      </c>
      <c r="K1886" t="s">
        <v>34</v>
      </c>
      <c r="L1886" t="s">
        <v>2719</v>
      </c>
      <c r="M1886" t="s">
        <v>36</v>
      </c>
      <c r="N1886" s="8">
        <v>45740</v>
      </c>
      <c r="O1886" s="8"/>
      <c r="P1886" s="8"/>
      <c r="Q1886" t="s">
        <v>47</v>
      </c>
      <c r="AC1886" t="s">
        <v>41</v>
      </c>
      <c r="AD1886" t="s">
        <v>42</v>
      </c>
    </row>
    <row r="1887" spans="3:30" x14ac:dyDescent="0.25">
      <c r="C1887" s="32" t="s">
        <v>198</v>
      </c>
      <c r="D1887" s="32" t="s">
        <v>79</v>
      </c>
      <c r="E1887" s="32" t="s">
        <v>3778</v>
      </c>
      <c r="F1887">
        <v>597.5</v>
      </c>
      <c r="G1887" t="s">
        <v>3779</v>
      </c>
      <c r="H1887" t="s">
        <v>3780</v>
      </c>
      <c r="I1887" t="s">
        <v>3791</v>
      </c>
      <c r="K1887" t="s">
        <v>34</v>
      </c>
      <c r="L1887" t="s">
        <v>2719</v>
      </c>
      <c r="M1887" t="s">
        <v>36</v>
      </c>
      <c r="N1887" s="8">
        <v>45740</v>
      </c>
      <c r="O1887" s="8"/>
      <c r="P1887" s="8"/>
      <c r="Q1887" t="s">
        <v>47</v>
      </c>
      <c r="AC1887" t="s">
        <v>41</v>
      </c>
      <c r="AD1887" t="s">
        <v>42</v>
      </c>
    </row>
    <row r="1888" spans="3:30" x14ac:dyDescent="0.25">
      <c r="C1888" s="32" t="s">
        <v>198</v>
      </c>
      <c r="D1888" s="32" t="s">
        <v>79</v>
      </c>
      <c r="E1888" s="32" t="s">
        <v>3778</v>
      </c>
      <c r="F1888">
        <v>697.5</v>
      </c>
      <c r="G1888" t="s">
        <v>3779</v>
      </c>
      <c r="H1888" t="s">
        <v>3780</v>
      </c>
      <c r="I1888" t="s">
        <v>3792</v>
      </c>
      <c r="K1888" t="s">
        <v>34</v>
      </c>
      <c r="L1888" t="s">
        <v>2719</v>
      </c>
      <c r="M1888" t="s">
        <v>36</v>
      </c>
      <c r="N1888" s="8">
        <v>45740</v>
      </c>
      <c r="O1888" s="8">
        <v>45814</v>
      </c>
      <c r="P1888" s="8">
        <v>45814</v>
      </c>
      <c r="Q1888" t="s">
        <v>47</v>
      </c>
      <c r="R1888" t="s">
        <v>428</v>
      </c>
      <c r="U1888" t="s">
        <v>40</v>
      </c>
      <c r="W1888" t="s">
        <v>86</v>
      </c>
      <c r="X1888" t="s">
        <v>260</v>
      </c>
      <c r="Y1888" t="s">
        <v>86</v>
      </c>
      <c r="Z1888" t="s">
        <v>86</v>
      </c>
      <c r="AC1888" t="s">
        <v>41</v>
      </c>
      <c r="AD1888" t="s">
        <v>42</v>
      </c>
    </row>
    <row r="1889" spans="3:30" x14ac:dyDescent="0.25">
      <c r="C1889" s="32" t="s">
        <v>104</v>
      </c>
      <c r="D1889" s="32" t="s">
        <v>105</v>
      </c>
      <c r="E1889" s="32" t="s">
        <v>3793</v>
      </c>
      <c r="F1889">
        <v>2210</v>
      </c>
      <c r="G1889" t="s">
        <v>3794</v>
      </c>
      <c r="H1889" t="s">
        <v>3795</v>
      </c>
      <c r="I1889" t="s">
        <v>3796</v>
      </c>
      <c r="K1889" t="s">
        <v>717</v>
      </c>
      <c r="L1889" t="s">
        <v>2719</v>
      </c>
      <c r="M1889" t="s">
        <v>36</v>
      </c>
      <c r="N1889" s="8">
        <v>45734</v>
      </c>
      <c r="O1889" s="8">
        <v>45835</v>
      </c>
      <c r="P1889" s="8">
        <v>45835</v>
      </c>
      <c r="Q1889" t="s">
        <v>37</v>
      </c>
      <c r="R1889" t="s">
        <v>3797</v>
      </c>
      <c r="S1889" t="s">
        <v>3798</v>
      </c>
      <c r="T1889" t="s">
        <v>3799</v>
      </c>
      <c r="U1889" t="s">
        <v>111</v>
      </c>
      <c r="W1889" t="s">
        <v>460</v>
      </c>
      <c r="Y1889" t="s">
        <v>111</v>
      </c>
      <c r="Z1889" t="s">
        <v>111</v>
      </c>
      <c r="AC1889" t="s">
        <v>41</v>
      </c>
      <c r="AD1889" t="s">
        <v>42</v>
      </c>
    </row>
    <row r="1890" spans="3:30" ht="27.6" x14ac:dyDescent="0.25">
      <c r="C1890" s="46" t="s">
        <v>28</v>
      </c>
      <c r="D1890" s="32" t="s">
        <v>105</v>
      </c>
      <c r="E1890" s="32" t="s">
        <v>3800</v>
      </c>
      <c r="F1890">
        <v>1295</v>
      </c>
      <c r="G1890" t="s">
        <v>3801</v>
      </c>
      <c r="H1890" t="s">
        <v>3802</v>
      </c>
      <c r="I1890" t="s">
        <v>3803</v>
      </c>
      <c r="J1890" t="s">
        <v>3804</v>
      </c>
      <c r="K1890" t="s">
        <v>267</v>
      </c>
      <c r="L1890" t="s">
        <v>2719</v>
      </c>
      <c r="M1890" t="s">
        <v>276</v>
      </c>
      <c r="N1890" s="8">
        <v>45798</v>
      </c>
      <c r="O1890" s="8">
        <v>45849</v>
      </c>
      <c r="P1890" s="8">
        <v>45849</v>
      </c>
      <c r="Q1890" t="s">
        <v>37</v>
      </c>
      <c r="U1890" t="s">
        <v>111</v>
      </c>
      <c r="W1890" t="s">
        <v>255</v>
      </c>
      <c r="X1890" t="s">
        <v>312</v>
      </c>
      <c r="Y1890" t="s">
        <v>255</v>
      </c>
      <c r="Z1890" t="s">
        <v>255</v>
      </c>
      <c r="AA1890" t="s">
        <v>255</v>
      </c>
      <c r="AC1890" t="s">
        <v>41</v>
      </c>
      <c r="AD1890" t="s">
        <v>231</v>
      </c>
    </row>
    <row r="1891" spans="3:30" ht="27.6" x14ac:dyDescent="0.25">
      <c r="C1891" s="46" t="s">
        <v>28</v>
      </c>
      <c r="D1891" s="32" t="s">
        <v>105</v>
      </c>
      <c r="E1891" s="49" t="s">
        <v>3800</v>
      </c>
      <c r="F1891">
        <v>0</v>
      </c>
      <c r="G1891" t="s">
        <v>3801</v>
      </c>
      <c r="H1891" t="s">
        <v>3802</v>
      </c>
      <c r="I1891" t="s">
        <v>3805</v>
      </c>
      <c r="J1891" t="s">
        <v>3806</v>
      </c>
      <c r="K1891" t="s">
        <v>267</v>
      </c>
      <c r="L1891" t="s">
        <v>2719</v>
      </c>
      <c r="M1891" t="s">
        <v>276</v>
      </c>
      <c r="N1891" s="8">
        <v>45798</v>
      </c>
      <c r="O1891" s="8">
        <v>45849</v>
      </c>
      <c r="P1891" s="8">
        <v>45849</v>
      </c>
      <c r="Q1891" t="s">
        <v>37</v>
      </c>
      <c r="U1891" t="s">
        <v>111</v>
      </c>
      <c r="W1891" t="s">
        <v>255</v>
      </c>
      <c r="X1891" t="s">
        <v>312</v>
      </c>
      <c r="Y1891" t="s">
        <v>255</v>
      </c>
      <c r="Z1891" t="s">
        <v>255</v>
      </c>
      <c r="AA1891" t="s">
        <v>255</v>
      </c>
      <c r="AC1891" t="s">
        <v>41</v>
      </c>
      <c r="AD1891" t="s">
        <v>231</v>
      </c>
    </row>
    <row r="1892" spans="3:30" ht="27.6" x14ac:dyDescent="0.25">
      <c r="C1892" s="46" t="s">
        <v>28</v>
      </c>
      <c r="D1892" s="32" t="s">
        <v>105</v>
      </c>
      <c r="E1892" s="49" t="s">
        <v>3800</v>
      </c>
      <c r="F1892">
        <v>0</v>
      </c>
      <c r="G1892" t="s">
        <v>3801</v>
      </c>
      <c r="H1892" t="s">
        <v>3802</v>
      </c>
      <c r="I1892" t="s">
        <v>3807</v>
      </c>
      <c r="J1892" t="s">
        <v>3808</v>
      </c>
      <c r="K1892" t="s">
        <v>267</v>
      </c>
      <c r="L1892" t="s">
        <v>2719</v>
      </c>
      <c r="M1892" t="s">
        <v>276</v>
      </c>
      <c r="N1892" s="8">
        <v>45798</v>
      </c>
      <c r="O1892" s="8">
        <v>45849</v>
      </c>
      <c r="P1892" s="8"/>
      <c r="Q1892" t="s">
        <v>37</v>
      </c>
      <c r="W1892" t="s">
        <v>255</v>
      </c>
      <c r="Z1892" t="s">
        <v>255</v>
      </c>
      <c r="AA1892" t="s">
        <v>255</v>
      </c>
      <c r="AC1892" t="s">
        <v>41</v>
      </c>
      <c r="AD1892" t="s">
        <v>231</v>
      </c>
    </row>
    <row r="1893" spans="3:30" x14ac:dyDescent="0.25">
      <c r="C1893" s="32" t="s">
        <v>705</v>
      </c>
      <c r="D1893" s="32" t="s">
        <v>543</v>
      </c>
      <c r="E1893" s="32" t="s">
        <v>3809</v>
      </c>
      <c r="F1893">
        <v>949</v>
      </c>
      <c r="G1893" t="s">
        <v>3810</v>
      </c>
      <c r="H1893" t="s">
        <v>3811</v>
      </c>
      <c r="I1893" t="s">
        <v>3812</v>
      </c>
      <c r="K1893" t="s">
        <v>724</v>
      </c>
      <c r="L1893" t="s">
        <v>2719</v>
      </c>
      <c r="M1893" t="s">
        <v>36</v>
      </c>
      <c r="N1893" s="8">
        <v>45467</v>
      </c>
      <c r="O1893" s="8">
        <v>45931</v>
      </c>
      <c r="P1893" s="8">
        <v>45931</v>
      </c>
      <c r="Q1893" t="s">
        <v>47</v>
      </c>
      <c r="Y1893" t="s">
        <v>541</v>
      </c>
      <c r="Z1893" t="s">
        <v>541</v>
      </c>
      <c r="AC1893" t="s">
        <v>41</v>
      </c>
      <c r="AD1893" t="s">
        <v>42</v>
      </c>
    </row>
    <row r="1894" spans="3:30" x14ac:dyDescent="0.25">
      <c r="F1894">
        <v>1395</v>
      </c>
      <c r="G1894" t="s">
        <v>3813</v>
      </c>
      <c r="H1894" t="s">
        <v>3814</v>
      </c>
      <c r="I1894" t="s">
        <v>3815</v>
      </c>
      <c r="K1894" t="s">
        <v>717</v>
      </c>
      <c r="L1894" t="s">
        <v>2719</v>
      </c>
      <c r="M1894" t="s">
        <v>36</v>
      </c>
      <c r="N1894" s="8">
        <v>45804</v>
      </c>
      <c r="O1894" s="8"/>
      <c r="P1894" s="8"/>
      <c r="Q1894" t="s">
        <v>37</v>
      </c>
    </row>
    <row r="1895" spans="3:30" x14ac:dyDescent="0.25">
      <c r="E1895" s="47"/>
      <c r="F1895">
        <v>1300</v>
      </c>
      <c r="G1895" t="s">
        <v>3816</v>
      </c>
      <c r="H1895" t="s">
        <v>3817</v>
      </c>
      <c r="I1895" t="s">
        <v>3818</v>
      </c>
      <c r="K1895" t="s">
        <v>717</v>
      </c>
      <c r="L1895" t="s">
        <v>2719</v>
      </c>
      <c r="M1895" t="s">
        <v>36</v>
      </c>
      <c r="N1895" s="8">
        <v>45803</v>
      </c>
      <c r="O1895" s="8"/>
      <c r="P1895" s="8"/>
      <c r="Q1895" t="s">
        <v>37</v>
      </c>
      <c r="R1895" t="s">
        <v>312</v>
      </c>
      <c r="W1895" t="s">
        <v>128</v>
      </c>
      <c r="AC1895" t="s">
        <v>41</v>
      </c>
      <c r="AD1895" t="s">
        <v>42</v>
      </c>
    </row>
    <row r="1896" spans="3:30" x14ac:dyDescent="0.25">
      <c r="C1896" s="32" t="s">
        <v>198</v>
      </c>
      <c r="D1896" s="32" t="s">
        <v>29</v>
      </c>
      <c r="E1896" s="47" t="s">
        <v>3333</v>
      </c>
      <c r="F1896">
        <v>1295</v>
      </c>
      <c r="G1896" t="s">
        <v>3819</v>
      </c>
      <c r="H1896" t="s">
        <v>3820</v>
      </c>
      <c r="I1896" t="s">
        <v>3821</v>
      </c>
      <c r="K1896" t="s">
        <v>717</v>
      </c>
      <c r="L1896" t="s">
        <v>2719</v>
      </c>
      <c r="M1896" t="s">
        <v>36</v>
      </c>
      <c r="N1896" s="8">
        <v>45775</v>
      </c>
      <c r="O1896" s="8">
        <v>45884</v>
      </c>
      <c r="P1896" s="8">
        <v>45884</v>
      </c>
      <c r="Q1896" t="s">
        <v>37</v>
      </c>
      <c r="R1896" t="s">
        <v>3822</v>
      </c>
      <c r="W1896" t="s">
        <v>550</v>
      </c>
      <c r="Y1896" t="s">
        <v>550</v>
      </c>
      <c r="Z1896" t="s">
        <v>550</v>
      </c>
      <c r="AC1896" t="s">
        <v>41</v>
      </c>
      <c r="AD1896" t="s">
        <v>42</v>
      </c>
    </row>
    <row r="1897" spans="3:30" x14ac:dyDescent="0.25">
      <c r="C1897" s="32" t="s">
        <v>43</v>
      </c>
      <c r="D1897" s="32" t="s">
        <v>105</v>
      </c>
      <c r="E1897" s="47" t="s">
        <v>3823</v>
      </c>
      <c r="F1897">
        <v>714.90000000000009</v>
      </c>
      <c r="G1897" t="s">
        <v>3824</v>
      </c>
      <c r="H1897" t="s">
        <v>3825</v>
      </c>
      <c r="I1897" t="s">
        <v>3826</v>
      </c>
      <c r="K1897" t="s">
        <v>724</v>
      </c>
      <c r="L1897" t="s">
        <v>2719</v>
      </c>
      <c r="M1897" t="s">
        <v>36</v>
      </c>
      <c r="N1897" s="8">
        <v>45776</v>
      </c>
      <c r="O1897" s="8"/>
      <c r="P1897" s="8"/>
      <c r="Q1897" t="s">
        <v>64</v>
      </c>
      <c r="R1897" t="s">
        <v>3827</v>
      </c>
      <c r="S1897" t="s">
        <v>3828</v>
      </c>
      <c r="T1897" t="s">
        <v>3828</v>
      </c>
      <c r="U1897" t="s">
        <v>86</v>
      </c>
      <c r="W1897" t="s">
        <v>3829</v>
      </c>
      <c r="AC1897" t="s">
        <v>64</v>
      </c>
      <c r="AD1897" t="s">
        <v>42</v>
      </c>
    </row>
    <row r="1898" spans="3:30" x14ac:dyDescent="0.25">
      <c r="C1898" s="32" t="s">
        <v>198</v>
      </c>
      <c r="D1898" s="32" t="s">
        <v>199</v>
      </c>
      <c r="E1898" s="47" t="s">
        <v>3830</v>
      </c>
      <c r="F1898">
        <v>1495</v>
      </c>
      <c r="G1898" t="s">
        <v>3831</v>
      </c>
      <c r="H1898" t="s">
        <v>3832</v>
      </c>
      <c r="I1898" t="s">
        <v>3833</v>
      </c>
      <c r="K1898" t="s">
        <v>34</v>
      </c>
      <c r="L1898" t="s">
        <v>2719</v>
      </c>
      <c r="M1898" t="s">
        <v>36</v>
      </c>
      <c r="N1898" s="8">
        <v>45733</v>
      </c>
      <c r="O1898" s="8"/>
      <c r="P1898" s="8"/>
      <c r="Q1898" t="s">
        <v>37</v>
      </c>
      <c r="AC1898" t="s">
        <v>41</v>
      </c>
      <c r="AD1898" t="s">
        <v>42</v>
      </c>
    </row>
    <row r="1899" spans="3:30" x14ac:dyDescent="0.25">
      <c r="C1899" s="32" t="s">
        <v>198</v>
      </c>
      <c r="D1899" s="32" t="s">
        <v>199</v>
      </c>
      <c r="E1899" s="47" t="s">
        <v>3830</v>
      </c>
      <c r="F1899">
        <v>1497.87</v>
      </c>
      <c r="G1899" t="s">
        <v>3831</v>
      </c>
      <c r="H1899" t="s">
        <v>3832</v>
      </c>
      <c r="I1899" t="s">
        <v>3834</v>
      </c>
      <c r="K1899" t="s">
        <v>34</v>
      </c>
      <c r="L1899" t="s">
        <v>2719</v>
      </c>
      <c r="M1899" t="s">
        <v>36</v>
      </c>
      <c r="N1899" s="8">
        <v>45733</v>
      </c>
      <c r="O1899" s="8"/>
      <c r="P1899" s="8"/>
      <c r="Q1899" t="s">
        <v>64</v>
      </c>
      <c r="R1899" t="s">
        <v>3835</v>
      </c>
      <c r="AC1899" t="s">
        <v>64</v>
      </c>
      <c r="AD1899" t="s">
        <v>42</v>
      </c>
    </row>
    <row r="1900" spans="3:30" x14ac:dyDescent="0.25">
      <c r="C1900" s="32" t="s">
        <v>198</v>
      </c>
      <c r="D1900" s="32" t="s">
        <v>199</v>
      </c>
      <c r="E1900" s="47" t="s">
        <v>3830</v>
      </c>
      <c r="F1900">
        <v>1888.5</v>
      </c>
      <c r="G1900" t="s">
        <v>3831</v>
      </c>
      <c r="H1900" t="s">
        <v>3832</v>
      </c>
      <c r="I1900" t="s">
        <v>3836</v>
      </c>
      <c r="K1900" t="s">
        <v>34</v>
      </c>
      <c r="L1900" t="s">
        <v>2719</v>
      </c>
      <c r="M1900" t="s">
        <v>36</v>
      </c>
      <c r="N1900" s="8">
        <v>45733</v>
      </c>
      <c r="O1900" s="8"/>
      <c r="P1900" s="8"/>
      <c r="Q1900" t="s">
        <v>37</v>
      </c>
      <c r="AC1900" t="s">
        <v>41</v>
      </c>
      <c r="AD1900" t="s">
        <v>42</v>
      </c>
    </row>
    <row r="1901" spans="3:30" x14ac:dyDescent="0.25">
      <c r="C1901" s="32" t="s">
        <v>198</v>
      </c>
      <c r="D1901" s="32" t="s">
        <v>199</v>
      </c>
      <c r="E1901" s="32" t="s">
        <v>3830</v>
      </c>
      <c r="F1901">
        <v>1000</v>
      </c>
      <c r="G1901" t="s">
        <v>3831</v>
      </c>
      <c r="H1901" t="s">
        <v>3832</v>
      </c>
      <c r="I1901" t="s">
        <v>3837</v>
      </c>
      <c r="K1901" t="s">
        <v>34</v>
      </c>
      <c r="L1901" t="s">
        <v>2719</v>
      </c>
      <c r="M1901" t="s">
        <v>36</v>
      </c>
      <c r="N1901" s="8">
        <v>45733</v>
      </c>
      <c r="O1901" s="8"/>
      <c r="P1901" s="8"/>
      <c r="Q1901" t="s">
        <v>37</v>
      </c>
      <c r="R1901" t="s">
        <v>428</v>
      </c>
      <c r="W1901" t="s">
        <v>86</v>
      </c>
      <c r="AC1901" t="s">
        <v>41</v>
      </c>
      <c r="AD1901" t="s">
        <v>42</v>
      </c>
    </row>
    <row r="1902" spans="3:30" x14ac:dyDescent="0.25">
      <c r="C1902" s="32" t="s">
        <v>198</v>
      </c>
      <c r="D1902" s="32" t="s">
        <v>199</v>
      </c>
      <c r="E1902" s="32" t="s">
        <v>3830</v>
      </c>
      <c r="F1902">
        <v>-2141.4</v>
      </c>
      <c r="G1902" t="s">
        <v>3831</v>
      </c>
      <c r="H1902" t="s">
        <v>3832</v>
      </c>
      <c r="I1902" t="s">
        <v>3838</v>
      </c>
      <c r="K1902" t="s">
        <v>34</v>
      </c>
      <c r="L1902" t="s">
        <v>2719</v>
      </c>
      <c r="M1902" t="s">
        <v>36</v>
      </c>
      <c r="N1902" s="8">
        <v>45733</v>
      </c>
      <c r="O1902" s="8"/>
      <c r="P1902" s="8"/>
      <c r="Q1902" t="s">
        <v>64</v>
      </c>
      <c r="AC1902" t="s">
        <v>64</v>
      </c>
      <c r="AD1902" t="s">
        <v>42</v>
      </c>
    </row>
    <row r="1903" spans="3:30" x14ac:dyDescent="0.25">
      <c r="C1903" s="32" t="s">
        <v>198</v>
      </c>
      <c r="D1903" s="32" t="s">
        <v>199</v>
      </c>
      <c r="E1903" s="32" t="s">
        <v>3830</v>
      </c>
      <c r="F1903">
        <v>1888.5</v>
      </c>
      <c r="G1903" t="s">
        <v>3831</v>
      </c>
      <c r="H1903" t="s">
        <v>3832</v>
      </c>
      <c r="I1903" t="s">
        <v>3839</v>
      </c>
      <c r="K1903" t="s">
        <v>34</v>
      </c>
      <c r="L1903" t="s">
        <v>2719</v>
      </c>
      <c r="M1903" t="s">
        <v>36</v>
      </c>
      <c r="N1903" s="8">
        <v>45733</v>
      </c>
      <c r="O1903" s="8"/>
      <c r="P1903" s="8"/>
      <c r="Q1903" t="s">
        <v>37</v>
      </c>
      <c r="AC1903" t="s">
        <v>41</v>
      </c>
      <c r="AD1903" t="s">
        <v>42</v>
      </c>
    </row>
    <row r="1904" spans="3:30" x14ac:dyDescent="0.25">
      <c r="C1904" s="32" t="s">
        <v>795</v>
      </c>
      <c r="D1904" s="32" t="s">
        <v>105</v>
      </c>
      <c r="F1904">
        <v>1695</v>
      </c>
      <c r="G1904" t="s">
        <v>3840</v>
      </c>
      <c r="H1904" t="s">
        <v>3841</v>
      </c>
      <c r="I1904" t="s">
        <v>3842</v>
      </c>
      <c r="K1904" t="s">
        <v>724</v>
      </c>
      <c r="L1904" t="s">
        <v>2719</v>
      </c>
      <c r="M1904" t="s">
        <v>36</v>
      </c>
      <c r="N1904" s="8">
        <v>45798</v>
      </c>
      <c r="O1904" s="8">
        <v>45842</v>
      </c>
      <c r="P1904" s="8">
        <v>45842</v>
      </c>
      <c r="Q1904" t="s">
        <v>37</v>
      </c>
      <c r="R1904" t="s">
        <v>488</v>
      </c>
      <c r="S1904" t="s">
        <v>3843</v>
      </c>
      <c r="U1904" t="s">
        <v>111</v>
      </c>
      <c r="W1904" t="s">
        <v>255</v>
      </c>
      <c r="AC1904" t="s">
        <v>41</v>
      </c>
      <c r="AD1904" t="s">
        <v>42</v>
      </c>
    </row>
    <row r="1905" spans="3:30" x14ac:dyDescent="0.25">
      <c r="C1905" s="32" t="s">
        <v>104</v>
      </c>
      <c r="D1905" s="32" t="s">
        <v>105</v>
      </c>
      <c r="E1905" s="32" t="s">
        <v>3844</v>
      </c>
      <c r="F1905">
        <v>2000</v>
      </c>
      <c r="G1905" t="s">
        <v>3845</v>
      </c>
      <c r="H1905" t="s">
        <v>3846</v>
      </c>
      <c r="I1905" t="s">
        <v>3847</v>
      </c>
      <c r="K1905" t="s">
        <v>717</v>
      </c>
      <c r="L1905" t="s">
        <v>2719</v>
      </c>
      <c r="M1905" t="s">
        <v>36</v>
      </c>
      <c r="N1905" s="8">
        <v>45352</v>
      </c>
      <c r="O1905" s="8">
        <v>45835</v>
      </c>
      <c r="P1905" s="8">
        <v>45835</v>
      </c>
      <c r="Q1905" t="s">
        <v>37</v>
      </c>
      <c r="R1905" t="s">
        <v>3848</v>
      </c>
      <c r="S1905" t="s">
        <v>3849</v>
      </c>
      <c r="T1905" t="s">
        <v>3850</v>
      </c>
      <c r="W1905" t="s">
        <v>2150</v>
      </c>
      <c r="Y1905" t="s">
        <v>111</v>
      </c>
      <c r="Z1905" t="s">
        <v>111</v>
      </c>
      <c r="AC1905" t="s">
        <v>41</v>
      </c>
      <c r="AD1905" t="s">
        <v>42</v>
      </c>
    </row>
    <row r="1906" spans="3:30" x14ac:dyDescent="0.25">
      <c r="C1906" s="32" t="s">
        <v>318</v>
      </c>
      <c r="D1906" s="32" t="s">
        <v>318</v>
      </c>
      <c r="F1906">
        <v>1865</v>
      </c>
      <c r="G1906" t="s">
        <v>3851</v>
      </c>
      <c r="H1906" t="s">
        <v>3852</v>
      </c>
      <c r="I1906" t="s">
        <v>3853</v>
      </c>
      <c r="J1906" t="s">
        <v>3854</v>
      </c>
      <c r="K1906" t="s">
        <v>267</v>
      </c>
      <c r="L1906" t="s">
        <v>2719</v>
      </c>
      <c r="M1906" t="s">
        <v>36</v>
      </c>
      <c r="N1906" s="8">
        <v>45684</v>
      </c>
      <c r="O1906" s="8">
        <v>45805</v>
      </c>
      <c r="P1906" s="8">
        <v>45793</v>
      </c>
      <c r="Q1906" t="s">
        <v>37</v>
      </c>
      <c r="U1906" t="s">
        <v>39</v>
      </c>
      <c r="W1906" t="s">
        <v>953</v>
      </c>
      <c r="Y1906" t="s">
        <v>460</v>
      </c>
      <c r="Z1906" t="s">
        <v>241</v>
      </c>
      <c r="AA1906" t="s">
        <v>241</v>
      </c>
      <c r="AC1906" t="s">
        <v>41</v>
      </c>
      <c r="AD1906" t="s">
        <v>231</v>
      </c>
    </row>
    <row r="1907" spans="3:30" x14ac:dyDescent="0.25">
      <c r="C1907" s="32" t="s">
        <v>318</v>
      </c>
      <c r="D1907" s="32" t="s">
        <v>318</v>
      </c>
      <c r="F1907">
        <v>842</v>
      </c>
      <c r="G1907" t="s">
        <v>3851</v>
      </c>
      <c r="H1907" t="s">
        <v>3852</v>
      </c>
      <c r="I1907" t="s">
        <v>3855</v>
      </c>
      <c r="J1907" t="s">
        <v>3856</v>
      </c>
      <c r="K1907" t="s">
        <v>267</v>
      </c>
      <c r="L1907" t="s">
        <v>2719</v>
      </c>
      <c r="M1907" t="s">
        <v>276</v>
      </c>
      <c r="N1907" s="8">
        <v>45684</v>
      </c>
      <c r="O1907" s="8">
        <v>45805</v>
      </c>
      <c r="P1907" s="8">
        <v>45779</v>
      </c>
      <c r="Q1907" t="s">
        <v>37</v>
      </c>
      <c r="U1907" t="s">
        <v>56</v>
      </c>
      <c r="W1907" t="s">
        <v>953</v>
      </c>
      <c r="Y1907" t="s">
        <v>399</v>
      </c>
      <c r="Z1907" t="s">
        <v>241</v>
      </c>
      <c r="AA1907" t="s">
        <v>241</v>
      </c>
      <c r="AC1907" t="s">
        <v>41</v>
      </c>
      <c r="AD1907" t="s">
        <v>231</v>
      </c>
    </row>
    <row r="1908" spans="3:30" x14ac:dyDescent="0.25">
      <c r="C1908" s="32" t="s">
        <v>318</v>
      </c>
      <c r="D1908" s="32" t="s">
        <v>318</v>
      </c>
      <c r="E1908" s="32" t="s">
        <v>3857</v>
      </c>
      <c r="F1908">
        <v>228</v>
      </c>
      <c r="G1908" t="s">
        <v>3851</v>
      </c>
      <c r="H1908" t="s">
        <v>3852</v>
      </c>
      <c r="I1908" t="s">
        <v>3858</v>
      </c>
      <c r="J1908" t="s">
        <v>3859</v>
      </c>
      <c r="K1908" t="s">
        <v>267</v>
      </c>
      <c r="L1908" t="s">
        <v>2719</v>
      </c>
      <c r="M1908" t="s">
        <v>276</v>
      </c>
      <c r="N1908" s="8">
        <v>45684</v>
      </c>
      <c r="O1908" s="8">
        <v>45805</v>
      </c>
      <c r="P1908" s="8">
        <v>45779</v>
      </c>
      <c r="Q1908" t="s">
        <v>37</v>
      </c>
      <c r="U1908" t="s">
        <v>56</v>
      </c>
      <c r="W1908" t="s">
        <v>953</v>
      </c>
      <c r="Y1908" t="s">
        <v>399</v>
      </c>
      <c r="Z1908" t="s">
        <v>241</v>
      </c>
      <c r="AA1908" t="s">
        <v>241</v>
      </c>
      <c r="AC1908" t="s">
        <v>41</v>
      </c>
      <c r="AD1908" t="s">
        <v>231</v>
      </c>
    </row>
    <row r="1909" spans="3:30" x14ac:dyDescent="0.25">
      <c r="C1909" s="32" t="s">
        <v>104</v>
      </c>
      <c r="D1909" s="32" t="s">
        <v>105</v>
      </c>
      <c r="E1909" s="32" t="s">
        <v>3860</v>
      </c>
      <c r="F1909">
        <v>1395</v>
      </c>
      <c r="G1909" t="s">
        <v>3861</v>
      </c>
      <c r="H1909" t="s">
        <v>3862</v>
      </c>
      <c r="I1909" t="s">
        <v>3863</v>
      </c>
      <c r="K1909" t="s">
        <v>717</v>
      </c>
      <c r="L1909" t="s">
        <v>2719</v>
      </c>
      <c r="M1909" t="s">
        <v>36</v>
      </c>
      <c r="N1909" s="8">
        <v>45700</v>
      </c>
      <c r="O1909" s="8">
        <v>45870</v>
      </c>
      <c r="P1909" s="8">
        <v>45870</v>
      </c>
      <c r="Q1909" t="s">
        <v>47</v>
      </c>
      <c r="R1909" t="s">
        <v>378</v>
      </c>
      <c r="U1909" t="s">
        <v>477</v>
      </c>
      <c r="W1909" t="s">
        <v>217</v>
      </c>
      <c r="X1909" t="s">
        <v>428</v>
      </c>
      <c r="Y1909" t="s">
        <v>477</v>
      </c>
      <c r="Z1909" t="s">
        <v>477</v>
      </c>
      <c r="AC1909" t="s">
        <v>41</v>
      </c>
      <c r="AD1909" t="s">
        <v>42</v>
      </c>
    </row>
    <row r="1910" spans="3:30" x14ac:dyDescent="0.25">
      <c r="F1910">
        <v>749</v>
      </c>
      <c r="G1910" t="s">
        <v>3864</v>
      </c>
      <c r="H1910" t="s">
        <v>3865</v>
      </c>
      <c r="I1910" t="s">
        <v>3866</v>
      </c>
      <c r="K1910" t="s">
        <v>724</v>
      </c>
      <c r="L1910" t="s">
        <v>2719</v>
      </c>
      <c r="M1910" t="s">
        <v>36</v>
      </c>
      <c r="N1910" s="8">
        <v>45799</v>
      </c>
      <c r="O1910" s="8"/>
      <c r="P1910" s="8"/>
      <c r="Q1910" t="s">
        <v>37</v>
      </c>
      <c r="R1910" t="s">
        <v>489</v>
      </c>
      <c r="W1910" t="s">
        <v>255</v>
      </c>
      <c r="AC1910" t="s">
        <v>41</v>
      </c>
      <c r="AD1910" t="s">
        <v>42</v>
      </c>
    </row>
    <row r="1911" spans="3:30" x14ac:dyDescent="0.25">
      <c r="C1911" s="32" t="s">
        <v>104</v>
      </c>
      <c r="D1911" s="32" t="s">
        <v>105</v>
      </c>
      <c r="F1911">
        <v>995</v>
      </c>
      <c r="G1911" t="s">
        <v>3867</v>
      </c>
      <c r="H1911" t="s">
        <v>3868</v>
      </c>
      <c r="I1911" t="s">
        <v>3869</v>
      </c>
      <c r="K1911" t="s">
        <v>724</v>
      </c>
      <c r="L1911" t="s">
        <v>2719</v>
      </c>
      <c r="M1911" t="s">
        <v>36</v>
      </c>
      <c r="N1911" s="8">
        <v>45769</v>
      </c>
      <c r="O1911" s="8">
        <v>45828</v>
      </c>
      <c r="P1911" s="8">
        <v>45828</v>
      </c>
      <c r="Q1911" t="s">
        <v>37</v>
      </c>
      <c r="R1911" t="s">
        <v>254</v>
      </c>
      <c r="S1911" t="s">
        <v>3870</v>
      </c>
      <c r="T1911" t="s">
        <v>3871</v>
      </c>
      <c r="U1911" t="s">
        <v>87</v>
      </c>
      <c r="W1911" t="s">
        <v>87</v>
      </c>
      <c r="X1911" t="s">
        <v>488</v>
      </c>
      <c r="Y1911" t="s">
        <v>57</v>
      </c>
      <c r="Z1911" t="s">
        <v>57</v>
      </c>
      <c r="AC1911" t="s">
        <v>41</v>
      </c>
      <c r="AD1911" t="s">
        <v>42</v>
      </c>
    </row>
    <row r="1912" spans="3:30" x14ac:dyDescent="0.25">
      <c r="C1912" s="32" t="s">
        <v>198</v>
      </c>
      <c r="D1912" s="32" t="s">
        <v>29</v>
      </c>
      <c r="E1912" s="32" t="s">
        <v>3872</v>
      </c>
      <c r="F1912">
        <v>-523.71333333333314</v>
      </c>
      <c r="G1912" t="s">
        <v>3873</v>
      </c>
      <c r="H1912" t="s">
        <v>3874</v>
      </c>
      <c r="I1912" t="s">
        <v>3875</v>
      </c>
      <c r="J1912" t="s">
        <v>3876</v>
      </c>
      <c r="K1912" t="s">
        <v>267</v>
      </c>
      <c r="L1912" t="s">
        <v>2719</v>
      </c>
      <c r="M1912" t="s">
        <v>276</v>
      </c>
      <c r="N1912" s="8">
        <v>45790</v>
      </c>
      <c r="O1912" s="8">
        <v>45870</v>
      </c>
      <c r="P1912" s="8"/>
      <c r="Q1912" t="s">
        <v>64</v>
      </c>
      <c r="W1912" t="s">
        <v>2659</v>
      </c>
      <c r="Z1912" t="s">
        <v>477</v>
      </c>
      <c r="AA1912" t="s">
        <v>477</v>
      </c>
      <c r="AC1912" t="s">
        <v>64</v>
      </c>
      <c r="AD1912" t="s">
        <v>231</v>
      </c>
    </row>
    <row r="1913" spans="3:30" x14ac:dyDescent="0.25">
      <c r="C1913" s="32" t="s">
        <v>198</v>
      </c>
      <c r="D1913" s="32" t="s">
        <v>29</v>
      </c>
      <c r="E1913" s="32" t="s">
        <v>3872</v>
      </c>
      <c r="F1913">
        <v>1033.656666666667</v>
      </c>
      <c r="G1913" t="s">
        <v>3873</v>
      </c>
      <c r="H1913" t="s">
        <v>3874</v>
      </c>
      <c r="I1913" t="s">
        <v>3877</v>
      </c>
      <c r="J1913" t="s">
        <v>3878</v>
      </c>
      <c r="K1913" t="s">
        <v>267</v>
      </c>
      <c r="L1913" t="s">
        <v>2719</v>
      </c>
      <c r="M1913" t="s">
        <v>276</v>
      </c>
      <c r="N1913" s="8">
        <v>45790</v>
      </c>
      <c r="O1913" s="8">
        <v>45870</v>
      </c>
      <c r="P1913" s="8"/>
      <c r="Q1913" t="s">
        <v>64</v>
      </c>
      <c r="W1913" t="s">
        <v>2659</v>
      </c>
      <c r="Z1913" t="s">
        <v>477</v>
      </c>
      <c r="AA1913" t="s">
        <v>477</v>
      </c>
      <c r="AC1913" t="s">
        <v>64</v>
      </c>
      <c r="AD1913" t="s">
        <v>231</v>
      </c>
    </row>
    <row r="1914" spans="3:30" x14ac:dyDescent="0.25">
      <c r="C1914" s="32" t="s">
        <v>198</v>
      </c>
      <c r="D1914" s="32" t="s">
        <v>29</v>
      </c>
      <c r="E1914" s="32" t="s">
        <v>3872</v>
      </c>
      <c r="F1914">
        <v>-505.06333333333299</v>
      </c>
      <c r="G1914" t="s">
        <v>3873</v>
      </c>
      <c r="H1914" t="s">
        <v>3874</v>
      </c>
      <c r="I1914" t="s">
        <v>3879</v>
      </c>
      <c r="J1914" t="s">
        <v>3880</v>
      </c>
      <c r="K1914" t="s">
        <v>267</v>
      </c>
      <c r="L1914" t="s">
        <v>2719</v>
      </c>
      <c r="M1914" t="s">
        <v>276</v>
      </c>
      <c r="N1914" s="8">
        <v>45790</v>
      </c>
      <c r="O1914" s="8">
        <v>45870</v>
      </c>
      <c r="P1914" s="8"/>
      <c r="Q1914" t="s">
        <v>64</v>
      </c>
      <c r="W1914" t="s">
        <v>2659</v>
      </c>
      <c r="Z1914" t="s">
        <v>477</v>
      </c>
      <c r="AA1914" t="s">
        <v>477</v>
      </c>
      <c r="AC1914" t="s">
        <v>64</v>
      </c>
      <c r="AD1914" t="s">
        <v>231</v>
      </c>
    </row>
    <row r="1915" spans="3:30" x14ac:dyDescent="0.25">
      <c r="C1915" s="32" t="s">
        <v>198</v>
      </c>
      <c r="D1915" s="32" t="s">
        <v>29</v>
      </c>
      <c r="E1915" s="32" t="s">
        <v>3872</v>
      </c>
      <c r="F1915">
        <v>-1084.9000000000001</v>
      </c>
      <c r="G1915" t="s">
        <v>3873</v>
      </c>
      <c r="H1915" t="s">
        <v>3874</v>
      </c>
      <c r="I1915" t="s">
        <v>3881</v>
      </c>
      <c r="J1915" t="s">
        <v>3882</v>
      </c>
      <c r="K1915" t="s">
        <v>267</v>
      </c>
      <c r="L1915" t="s">
        <v>2719</v>
      </c>
      <c r="M1915" t="s">
        <v>276</v>
      </c>
      <c r="N1915" s="8">
        <v>45790</v>
      </c>
      <c r="O1915" s="8">
        <v>45870</v>
      </c>
      <c r="P1915" s="8"/>
      <c r="Q1915" t="s">
        <v>64</v>
      </c>
      <c r="W1915" t="s">
        <v>2659</v>
      </c>
      <c r="Z1915" t="s">
        <v>477</v>
      </c>
      <c r="AA1915" t="s">
        <v>477</v>
      </c>
      <c r="AC1915" t="s">
        <v>64</v>
      </c>
      <c r="AD1915" t="s">
        <v>231</v>
      </c>
    </row>
    <row r="1916" spans="3:30" x14ac:dyDescent="0.25">
      <c r="C1916" s="32" t="s">
        <v>198</v>
      </c>
      <c r="D1916" s="32" t="s">
        <v>29</v>
      </c>
      <c r="E1916" s="32" t="s">
        <v>3872</v>
      </c>
      <c r="F1916">
        <v>0</v>
      </c>
      <c r="G1916" t="s">
        <v>3873</v>
      </c>
      <c r="H1916" t="s">
        <v>3874</v>
      </c>
      <c r="I1916" t="s">
        <v>3883</v>
      </c>
      <c r="J1916" t="s">
        <v>3884</v>
      </c>
      <c r="K1916" t="s">
        <v>267</v>
      </c>
      <c r="L1916" t="s">
        <v>2719</v>
      </c>
      <c r="M1916" t="s">
        <v>276</v>
      </c>
      <c r="N1916" s="8">
        <v>45790</v>
      </c>
      <c r="O1916" s="8">
        <v>45870</v>
      </c>
      <c r="P1916" s="8"/>
      <c r="Q1916" t="s">
        <v>37</v>
      </c>
      <c r="W1916" t="s">
        <v>2659</v>
      </c>
      <c r="Z1916" t="s">
        <v>477</v>
      </c>
      <c r="AA1916" t="s">
        <v>477</v>
      </c>
      <c r="AC1916" t="s">
        <v>41</v>
      </c>
      <c r="AD1916" t="s">
        <v>231</v>
      </c>
    </row>
    <row r="1917" spans="3:30" x14ac:dyDescent="0.25">
      <c r="C1917" s="32" t="s">
        <v>28</v>
      </c>
      <c r="D1917" s="32" t="s">
        <v>29</v>
      </c>
      <c r="E1917" s="32" t="s">
        <v>50</v>
      </c>
      <c r="F1917">
        <v>1495</v>
      </c>
      <c r="G1917" t="s">
        <v>3885</v>
      </c>
      <c r="H1917" t="s">
        <v>3886</v>
      </c>
      <c r="I1917" t="s">
        <v>3887</v>
      </c>
      <c r="J1917" t="s">
        <v>3888</v>
      </c>
      <c r="K1917" t="s">
        <v>267</v>
      </c>
      <c r="L1917" t="s">
        <v>2719</v>
      </c>
      <c r="M1917" t="s">
        <v>276</v>
      </c>
      <c r="N1917" s="8">
        <v>45707</v>
      </c>
      <c r="O1917" s="8">
        <v>45807</v>
      </c>
      <c r="P1917" s="8">
        <v>45793</v>
      </c>
      <c r="Q1917" t="s">
        <v>37</v>
      </c>
      <c r="U1917" t="s">
        <v>39</v>
      </c>
      <c r="W1917" t="s">
        <v>59</v>
      </c>
      <c r="X1917" t="s">
        <v>1401</v>
      </c>
      <c r="Y1917" t="s">
        <v>460</v>
      </c>
      <c r="Z1917" t="s">
        <v>40</v>
      </c>
      <c r="AA1917" t="s">
        <v>40</v>
      </c>
      <c r="AC1917" t="s">
        <v>41</v>
      </c>
      <c r="AD1917" t="s">
        <v>231</v>
      </c>
    </row>
    <row r="1918" spans="3:30" x14ac:dyDescent="0.25">
      <c r="C1918" s="32" t="s">
        <v>28</v>
      </c>
      <c r="D1918" s="32" t="s">
        <v>105</v>
      </c>
      <c r="E1918" s="32" t="s">
        <v>50</v>
      </c>
      <c r="F1918">
        <v>0</v>
      </c>
      <c r="G1918" t="s">
        <v>3885</v>
      </c>
      <c r="H1918" t="s">
        <v>3886</v>
      </c>
      <c r="I1918" t="s">
        <v>3889</v>
      </c>
      <c r="J1918" t="s">
        <v>3890</v>
      </c>
      <c r="K1918" t="s">
        <v>267</v>
      </c>
      <c r="L1918" t="s">
        <v>2719</v>
      </c>
      <c r="M1918" t="s">
        <v>276</v>
      </c>
      <c r="N1918" s="8">
        <v>45707</v>
      </c>
      <c r="O1918" s="8">
        <v>45807</v>
      </c>
      <c r="P1918" s="8">
        <v>45793</v>
      </c>
      <c r="Q1918" t="s">
        <v>37</v>
      </c>
      <c r="U1918" t="s">
        <v>39</v>
      </c>
      <c r="W1918" t="s">
        <v>59</v>
      </c>
      <c r="Y1918" t="s">
        <v>460</v>
      </c>
      <c r="Z1918" t="s">
        <v>40</v>
      </c>
      <c r="AA1918" t="s">
        <v>40</v>
      </c>
      <c r="AC1918" t="s">
        <v>41</v>
      </c>
      <c r="AD1918" t="s">
        <v>231</v>
      </c>
    </row>
    <row r="1919" spans="3:30" x14ac:dyDescent="0.25">
      <c r="C1919" s="32" t="s">
        <v>43</v>
      </c>
      <c r="D1919" s="32" t="s">
        <v>232</v>
      </c>
      <c r="E1919" s="32" t="s">
        <v>3891</v>
      </c>
      <c r="F1919">
        <v>2460</v>
      </c>
      <c r="G1919" t="s">
        <v>3892</v>
      </c>
      <c r="H1919" t="s">
        <v>3893</v>
      </c>
      <c r="I1919" t="s">
        <v>3894</v>
      </c>
      <c r="K1919" t="s">
        <v>717</v>
      </c>
      <c r="L1919" t="s">
        <v>2719</v>
      </c>
      <c r="M1919" t="s">
        <v>36</v>
      </c>
      <c r="N1919" s="8">
        <v>45706</v>
      </c>
      <c r="O1919" s="8">
        <v>45805</v>
      </c>
      <c r="P1919" s="8">
        <v>45805</v>
      </c>
      <c r="Q1919" t="s">
        <v>37</v>
      </c>
      <c r="R1919" t="s">
        <v>85</v>
      </c>
      <c r="S1919" t="s">
        <v>3895</v>
      </c>
      <c r="T1919" t="s">
        <v>3896</v>
      </c>
      <c r="Y1919" t="s">
        <v>241</v>
      </c>
      <c r="Z1919" t="s">
        <v>241</v>
      </c>
      <c r="AC1919" t="s">
        <v>41</v>
      </c>
      <c r="AD1919" t="s">
        <v>42</v>
      </c>
    </row>
    <row r="1920" spans="3:30" x14ac:dyDescent="0.25">
      <c r="C1920" s="32" t="s">
        <v>43</v>
      </c>
      <c r="D1920" s="32" t="s">
        <v>232</v>
      </c>
      <c r="E1920" s="32" t="s">
        <v>3891</v>
      </c>
      <c r="F1920">
        <v>2460</v>
      </c>
      <c r="G1920" t="s">
        <v>3892</v>
      </c>
      <c r="H1920" t="s">
        <v>3893</v>
      </c>
      <c r="I1920" t="s">
        <v>3897</v>
      </c>
      <c r="K1920" t="s">
        <v>717</v>
      </c>
      <c r="L1920" t="s">
        <v>2719</v>
      </c>
      <c r="M1920" t="s">
        <v>36</v>
      </c>
      <c r="N1920" s="8">
        <v>45706</v>
      </c>
      <c r="O1920" s="8">
        <v>45805</v>
      </c>
      <c r="P1920" s="8">
        <v>45805</v>
      </c>
      <c r="Q1920" t="s">
        <v>37</v>
      </c>
      <c r="R1920" t="s">
        <v>85</v>
      </c>
      <c r="S1920" t="s">
        <v>3896</v>
      </c>
      <c r="T1920" t="s">
        <v>3898</v>
      </c>
      <c r="Y1920" t="s">
        <v>241</v>
      </c>
      <c r="Z1920" t="s">
        <v>241</v>
      </c>
      <c r="AC1920" t="s">
        <v>41</v>
      </c>
      <c r="AD1920" t="s">
        <v>42</v>
      </c>
    </row>
    <row r="1921" spans="3:30" x14ac:dyDescent="0.25">
      <c r="F1921">
        <v>945</v>
      </c>
      <c r="G1921" t="s">
        <v>3899</v>
      </c>
      <c r="H1921" t="s">
        <v>3900</v>
      </c>
      <c r="I1921" t="s">
        <v>3901</v>
      </c>
      <c r="K1921" t="s">
        <v>717</v>
      </c>
      <c r="L1921" t="s">
        <v>2719</v>
      </c>
      <c r="M1921" t="s">
        <v>36</v>
      </c>
      <c r="N1921" s="8">
        <v>45804</v>
      </c>
      <c r="O1921" s="8"/>
      <c r="P1921" s="8"/>
      <c r="Q1921" t="s">
        <v>37</v>
      </c>
    </row>
    <row r="1922" spans="3:30" x14ac:dyDescent="0.25">
      <c r="C1922" s="32" t="s">
        <v>28</v>
      </c>
      <c r="D1922" s="32" t="s">
        <v>29</v>
      </c>
      <c r="E1922" s="32" t="s">
        <v>3902</v>
      </c>
      <c r="F1922">
        <v>0</v>
      </c>
      <c r="G1922" t="s">
        <v>3903</v>
      </c>
      <c r="H1922" t="s">
        <v>3904</v>
      </c>
      <c r="I1922" t="s">
        <v>3905</v>
      </c>
      <c r="K1922" t="s">
        <v>717</v>
      </c>
      <c r="L1922" t="s">
        <v>2719</v>
      </c>
      <c r="M1922" t="s">
        <v>36</v>
      </c>
      <c r="N1922" s="8">
        <v>45758</v>
      </c>
      <c r="O1922" s="8"/>
      <c r="P1922" s="8"/>
      <c r="Q1922" t="s">
        <v>37</v>
      </c>
      <c r="R1922" t="s">
        <v>1141</v>
      </c>
      <c r="W1922" t="s">
        <v>86</v>
      </c>
      <c r="AC1922" t="s">
        <v>41</v>
      </c>
      <c r="AD1922" t="s">
        <v>42</v>
      </c>
    </row>
    <row r="1923" spans="3:30" x14ac:dyDescent="0.25">
      <c r="C1923" s="32" t="s">
        <v>28</v>
      </c>
      <c r="D1923" s="32" t="s">
        <v>2837</v>
      </c>
      <c r="E1923" s="32" t="s">
        <v>3723</v>
      </c>
      <c r="F1923">
        <v>2495</v>
      </c>
      <c r="G1923" t="s">
        <v>3906</v>
      </c>
      <c r="H1923" t="s">
        <v>3907</v>
      </c>
      <c r="I1923" t="s">
        <v>3908</v>
      </c>
      <c r="K1923" t="s">
        <v>267</v>
      </c>
      <c r="L1923" t="s">
        <v>2719</v>
      </c>
      <c r="M1923" t="s">
        <v>36</v>
      </c>
      <c r="N1923" s="8">
        <v>45736</v>
      </c>
      <c r="O1923" s="8">
        <v>45821</v>
      </c>
      <c r="P1923" s="8">
        <v>45821</v>
      </c>
      <c r="Q1923" t="s">
        <v>47</v>
      </c>
      <c r="R1923" t="s">
        <v>1325</v>
      </c>
      <c r="W1923" t="s">
        <v>87</v>
      </c>
      <c r="Y1923" t="s">
        <v>87</v>
      </c>
      <c r="Z1923" t="s">
        <v>87</v>
      </c>
      <c r="AC1923" t="s">
        <v>41</v>
      </c>
      <c r="AD1923" t="s">
        <v>42</v>
      </c>
    </row>
    <row r="1924" spans="3:30" x14ac:dyDescent="0.25">
      <c r="C1924" s="32" t="s">
        <v>28</v>
      </c>
      <c r="D1924" s="32" t="s">
        <v>105</v>
      </c>
      <c r="F1924">
        <v>1095</v>
      </c>
      <c r="G1924" t="s">
        <v>3909</v>
      </c>
      <c r="H1924" t="s">
        <v>3910</v>
      </c>
      <c r="I1924" t="s">
        <v>3911</v>
      </c>
      <c r="K1924" t="s">
        <v>724</v>
      </c>
      <c r="L1924" t="s">
        <v>2719</v>
      </c>
      <c r="M1924" t="s">
        <v>36</v>
      </c>
      <c r="N1924" s="8">
        <v>45798</v>
      </c>
      <c r="O1924" s="8"/>
      <c r="P1924" s="8"/>
      <c r="Q1924" t="s">
        <v>37</v>
      </c>
      <c r="R1924" t="s">
        <v>488</v>
      </c>
      <c r="W1924" t="s">
        <v>255</v>
      </c>
      <c r="AC1924" t="s">
        <v>41</v>
      </c>
      <c r="AD1924" t="s">
        <v>42</v>
      </c>
    </row>
    <row r="1925" spans="3:30" x14ac:dyDescent="0.25">
      <c r="C1925" s="32" t="s">
        <v>795</v>
      </c>
      <c r="D1925" s="32" t="s">
        <v>105</v>
      </c>
      <c r="F1925">
        <v>1095</v>
      </c>
      <c r="G1925" t="s">
        <v>3912</v>
      </c>
      <c r="H1925" t="s">
        <v>3913</v>
      </c>
      <c r="I1925" t="s">
        <v>3914</v>
      </c>
      <c r="K1925" t="s">
        <v>724</v>
      </c>
      <c r="L1925" t="s">
        <v>2719</v>
      </c>
      <c r="M1925" t="s">
        <v>36</v>
      </c>
      <c r="N1925" s="8">
        <v>44973</v>
      </c>
      <c r="O1925" s="8">
        <v>45842</v>
      </c>
      <c r="P1925" s="8">
        <v>45842</v>
      </c>
      <c r="Q1925" t="s">
        <v>127</v>
      </c>
      <c r="R1925" t="s">
        <v>3915</v>
      </c>
      <c r="S1925" t="s">
        <v>3916</v>
      </c>
      <c r="U1925" t="s">
        <v>111</v>
      </c>
      <c r="W1925" t="s">
        <v>3917</v>
      </c>
      <c r="Y1925" t="s">
        <v>112</v>
      </c>
      <c r="Z1925" t="s">
        <v>112</v>
      </c>
      <c r="AC1925" t="s">
        <v>41</v>
      </c>
      <c r="AD1925" t="s">
        <v>42</v>
      </c>
    </row>
    <row r="1926" spans="3:30" x14ac:dyDescent="0.25">
      <c r="F1926">
        <v>1095</v>
      </c>
      <c r="G1926" t="s">
        <v>3918</v>
      </c>
      <c r="H1926" t="s">
        <v>3919</v>
      </c>
      <c r="I1926" t="s">
        <v>3920</v>
      </c>
      <c r="K1926" t="s">
        <v>724</v>
      </c>
      <c r="L1926" t="s">
        <v>2719</v>
      </c>
      <c r="M1926" t="s">
        <v>36</v>
      </c>
      <c r="N1926" s="8">
        <v>45799</v>
      </c>
      <c r="O1926" s="8"/>
      <c r="P1926" s="8"/>
      <c r="Q1926" t="s">
        <v>47</v>
      </c>
      <c r="R1926" t="s">
        <v>489</v>
      </c>
      <c r="W1926" t="s">
        <v>504</v>
      </c>
      <c r="AC1926" t="s">
        <v>41</v>
      </c>
      <c r="AD1926" t="s">
        <v>42</v>
      </c>
    </row>
    <row r="1927" spans="3:30" x14ac:dyDescent="0.25">
      <c r="C1927" s="32" t="s">
        <v>198</v>
      </c>
      <c r="D1927" s="32" t="s">
        <v>232</v>
      </c>
      <c r="E1927" s="32" t="s">
        <v>3921</v>
      </c>
      <c r="F1927">
        <v>847.5</v>
      </c>
      <c r="G1927" t="s">
        <v>3918</v>
      </c>
      <c r="H1927" t="s">
        <v>3922</v>
      </c>
      <c r="I1927" t="s">
        <v>3923</v>
      </c>
      <c r="K1927" t="s">
        <v>34</v>
      </c>
      <c r="L1927" t="s">
        <v>2719</v>
      </c>
      <c r="M1927" t="s">
        <v>36</v>
      </c>
      <c r="N1927" s="8">
        <v>45323</v>
      </c>
      <c r="O1927" s="8">
        <v>45821</v>
      </c>
      <c r="P1927" s="8">
        <v>45821</v>
      </c>
      <c r="Q1927" t="s">
        <v>37</v>
      </c>
      <c r="R1927" t="s">
        <v>2294</v>
      </c>
      <c r="S1927" t="s">
        <v>3924</v>
      </c>
      <c r="T1927" t="s">
        <v>3925</v>
      </c>
      <c r="U1927" t="s">
        <v>380</v>
      </c>
      <c r="W1927" t="s">
        <v>3926</v>
      </c>
      <c r="Y1927" t="s">
        <v>87</v>
      </c>
      <c r="Z1927" t="s">
        <v>87</v>
      </c>
      <c r="AC1927" t="s">
        <v>41</v>
      </c>
      <c r="AD1927" t="s">
        <v>42</v>
      </c>
    </row>
    <row r="1928" spans="3:30" x14ac:dyDescent="0.25">
      <c r="C1928" s="32" t="s">
        <v>198</v>
      </c>
      <c r="D1928" s="32" t="s">
        <v>232</v>
      </c>
      <c r="E1928" s="32" t="s">
        <v>3921</v>
      </c>
      <c r="F1928">
        <v>847.5</v>
      </c>
      <c r="G1928" t="s">
        <v>3918</v>
      </c>
      <c r="H1928" t="s">
        <v>3922</v>
      </c>
      <c r="I1928" t="s">
        <v>3927</v>
      </c>
      <c r="K1928" t="s">
        <v>34</v>
      </c>
      <c r="L1928" t="s">
        <v>2719</v>
      </c>
      <c r="M1928" t="s">
        <v>36</v>
      </c>
      <c r="N1928" s="8">
        <v>45323</v>
      </c>
      <c r="O1928" s="8">
        <v>45821</v>
      </c>
      <c r="P1928" s="8">
        <v>45821</v>
      </c>
      <c r="Q1928" t="s">
        <v>47</v>
      </c>
      <c r="U1928" t="s">
        <v>380</v>
      </c>
      <c r="Y1928" t="s">
        <v>87</v>
      </c>
      <c r="Z1928" t="s">
        <v>87</v>
      </c>
      <c r="AC1928" t="s">
        <v>41</v>
      </c>
      <c r="AD1928" t="s">
        <v>42</v>
      </c>
    </row>
    <row r="1929" spans="3:30" x14ac:dyDescent="0.25">
      <c r="C1929" s="32" t="s">
        <v>318</v>
      </c>
      <c r="D1929" s="32" t="s">
        <v>318</v>
      </c>
      <c r="E1929" s="32" t="s">
        <v>3928</v>
      </c>
      <c r="F1929">
        <v>443.68795586666693</v>
      </c>
      <c r="G1929" t="s">
        <v>3929</v>
      </c>
      <c r="H1929" t="s">
        <v>3930</v>
      </c>
      <c r="I1929" t="s">
        <v>3931</v>
      </c>
      <c r="J1929" t="s">
        <v>3932</v>
      </c>
      <c r="K1929" t="s">
        <v>267</v>
      </c>
      <c r="L1929" t="s">
        <v>2719</v>
      </c>
      <c r="M1929" t="s">
        <v>77</v>
      </c>
      <c r="N1929" s="8">
        <v>44687</v>
      </c>
      <c r="O1929" s="8">
        <v>44741</v>
      </c>
      <c r="P1929" s="8">
        <v>44741</v>
      </c>
      <c r="Q1929" t="s">
        <v>64</v>
      </c>
    </row>
    <row r="1930" spans="3:30" x14ac:dyDescent="0.25">
      <c r="C1930" s="32" t="s">
        <v>28</v>
      </c>
      <c r="D1930" s="32" t="s">
        <v>44</v>
      </c>
      <c r="F1930">
        <v>955</v>
      </c>
      <c r="G1930" t="s">
        <v>3933</v>
      </c>
      <c r="H1930" t="s">
        <v>3934</v>
      </c>
      <c r="I1930" t="s">
        <v>3935</v>
      </c>
      <c r="K1930" t="s">
        <v>34</v>
      </c>
      <c r="L1930" t="s">
        <v>2719</v>
      </c>
      <c r="M1930" t="s">
        <v>36</v>
      </c>
      <c r="N1930" s="8">
        <v>45784</v>
      </c>
      <c r="O1930" s="8"/>
      <c r="P1930" s="8"/>
      <c r="Q1930" t="s">
        <v>37</v>
      </c>
      <c r="R1930" t="s">
        <v>39</v>
      </c>
      <c r="W1930" t="s">
        <v>112</v>
      </c>
      <c r="AC1930" t="s">
        <v>41</v>
      </c>
      <c r="AD1930" t="s">
        <v>42</v>
      </c>
    </row>
    <row r="1931" spans="3:30" x14ac:dyDescent="0.25">
      <c r="C1931" s="32" t="s">
        <v>28</v>
      </c>
      <c r="D1931" s="32" t="s">
        <v>44</v>
      </c>
      <c r="F1931">
        <v>200</v>
      </c>
      <c r="G1931" t="s">
        <v>3933</v>
      </c>
      <c r="H1931" t="s">
        <v>3934</v>
      </c>
      <c r="I1931" t="s">
        <v>3936</v>
      </c>
      <c r="K1931" t="s">
        <v>34</v>
      </c>
      <c r="L1931" t="s">
        <v>2719</v>
      </c>
      <c r="M1931" t="s">
        <v>36</v>
      </c>
      <c r="N1931" s="8">
        <v>45784</v>
      </c>
      <c r="O1931" s="8"/>
      <c r="P1931" s="8"/>
      <c r="Q1931" t="s">
        <v>47</v>
      </c>
      <c r="R1931" t="s">
        <v>39</v>
      </c>
      <c r="W1931" t="s">
        <v>112</v>
      </c>
      <c r="AC1931" t="s">
        <v>41</v>
      </c>
      <c r="AD1931" t="s">
        <v>42</v>
      </c>
    </row>
    <row r="1932" spans="3:30" x14ac:dyDescent="0.25">
      <c r="C1932" s="32" t="s">
        <v>28</v>
      </c>
      <c r="D1932" s="32" t="s">
        <v>44</v>
      </c>
      <c r="F1932">
        <v>200</v>
      </c>
      <c r="G1932" t="s">
        <v>3933</v>
      </c>
      <c r="H1932" t="s">
        <v>3934</v>
      </c>
      <c r="I1932" t="s">
        <v>3937</v>
      </c>
      <c r="K1932" t="s">
        <v>34</v>
      </c>
      <c r="L1932" t="s">
        <v>2719</v>
      </c>
      <c r="M1932" t="s">
        <v>36</v>
      </c>
      <c r="N1932" s="8">
        <v>45784</v>
      </c>
      <c r="O1932" s="8"/>
      <c r="P1932" s="8"/>
      <c r="Q1932" t="s">
        <v>37</v>
      </c>
      <c r="AC1932" t="s">
        <v>41</v>
      </c>
      <c r="AD1932" t="s">
        <v>42</v>
      </c>
    </row>
    <row r="1933" spans="3:30" x14ac:dyDescent="0.25">
      <c r="C1933" s="32" t="s">
        <v>104</v>
      </c>
      <c r="D1933" s="32" t="s">
        <v>105</v>
      </c>
      <c r="E1933" s="32" t="s">
        <v>3938</v>
      </c>
      <c r="F1933">
        <v>1695</v>
      </c>
      <c r="G1933" t="s">
        <v>3939</v>
      </c>
      <c r="H1933" t="s">
        <v>3940</v>
      </c>
      <c r="I1933" t="s">
        <v>3941</v>
      </c>
      <c r="K1933" t="s">
        <v>717</v>
      </c>
      <c r="L1933" t="s">
        <v>2719</v>
      </c>
      <c r="M1933" t="s">
        <v>36</v>
      </c>
      <c r="N1933" s="8">
        <v>45770</v>
      </c>
      <c r="O1933" s="8">
        <v>45856</v>
      </c>
      <c r="P1933" s="8">
        <v>45856</v>
      </c>
      <c r="Q1933" t="s">
        <v>47</v>
      </c>
      <c r="R1933" t="s">
        <v>307</v>
      </c>
      <c r="U1933" t="s">
        <v>255</v>
      </c>
      <c r="W1933" t="s">
        <v>60</v>
      </c>
      <c r="X1933" t="s">
        <v>731</v>
      </c>
      <c r="Y1933" t="s">
        <v>476</v>
      </c>
      <c r="Z1933" t="s">
        <v>476</v>
      </c>
      <c r="AC1933" t="s">
        <v>41</v>
      </c>
      <c r="AD1933" t="s">
        <v>42</v>
      </c>
    </row>
    <row r="1934" spans="3:30" x14ac:dyDescent="0.25">
      <c r="C1934" s="32" t="s">
        <v>28</v>
      </c>
      <c r="D1934" s="32" t="s">
        <v>79</v>
      </c>
      <c r="F1934">
        <v>2000</v>
      </c>
      <c r="G1934" t="s">
        <v>3942</v>
      </c>
      <c r="H1934" t="s">
        <v>3943</v>
      </c>
      <c r="I1934" t="s">
        <v>3944</v>
      </c>
      <c r="K1934" t="s">
        <v>724</v>
      </c>
      <c r="L1934" t="s">
        <v>2719</v>
      </c>
      <c r="M1934" t="s">
        <v>36</v>
      </c>
      <c r="N1934" s="8">
        <v>45758</v>
      </c>
      <c r="O1934" s="8">
        <v>45842</v>
      </c>
      <c r="P1934" s="8">
        <v>45842</v>
      </c>
      <c r="Q1934" t="s">
        <v>47</v>
      </c>
      <c r="R1934" t="s">
        <v>311</v>
      </c>
      <c r="U1934" t="s">
        <v>111</v>
      </c>
      <c r="W1934" t="s">
        <v>255</v>
      </c>
      <c r="X1934" t="s">
        <v>217</v>
      </c>
      <c r="Y1934" t="s">
        <v>112</v>
      </c>
      <c r="Z1934" t="s">
        <v>112</v>
      </c>
      <c r="AC1934" t="s">
        <v>41</v>
      </c>
      <c r="AD1934" t="s">
        <v>42</v>
      </c>
    </row>
    <row r="1935" spans="3:30" x14ac:dyDescent="0.25">
      <c r="C1935" s="32" t="s">
        <v>318</v>
      </c>
      <c r="D1935" s="32" t="s">
        <v>318</v>
      </c>
      <c r="E1935" s="32" t="s">
        <v>3945</v>
      </c>
      <c r="F1935">
        <v>1299</v>
      </c>
      <c r="G1935" t="s">
        <v>3946</v>
      </c>
      <c r="H1935" t="s">
        <v>3947</v>
      </c>
      <c r="I1935" t="s">
        <v>3948</v>
      </c>
      <c r="K1935" t="s">
        <v>724</v>
      </c>
      <c r="L1935" t="s">
        <v>2719</v>
      </c>
      <c r="M1935" t="s">
        <v>36</v>
      </c>
      <c r="N1935" s="8">
        <v>45674</v>
      </c>
      <c r="O1935" s="8">
        <v>45814</v>
      </c>
      <c r="P1935" s="8">
        <v>45814</v>
      </c>
      <c r="Q1935" t="s">
        <v>47</v>
      </c>
      <c r="R1935" t="s">
        <v>2305</v>
      </c>
      <c r="U1935" t="s">
        <v>40</v>
      </c>
      <c r="W1935" t="s">
        <v>39</v>
      </c>
      <c r="X1935" t="s">
        <v>217</v>
      </c>
      <c r="Y1935" t="s">
        <v>86</v>
      </c>
      <c r="Z1935" t="s">
        <v>86</v>
      </c>
      <c r="AC1935" t="s">
        <v>41</v>
      </c>
      <c r="AD1935" t="s">
        <v>42</v>
      </c>
    </row>
    <row r="1936" spans="3:30" x14ac:dyDescent="0.25">
      <c r="C1936" s="32" t="s">
        <v>318</v>
      </c>
      <c r="D1936" s="32" t="s">
        <v>318</v>
      </c>
      <c r="E1936" s="32" t="s">
        <v>3945</v>
      </c>
      <c r="F1936">
        <v>150</v>
      </c>
      <c r="G1936" t="s">
        <v>3946</v>
      </c>
      <c r="H1936" t="s">
        <v>3947</v>
      </c>
      <c r="I1936" t="s">
        <v>3949</v>
      </c>
      <c r="K1936" t="s">
        <v>724</v>
      </c>
      <c r="L1936" t="s">
        <v>2719</v>
      </c>
      <c r="M1936" t="s">
        <v>36</v>
      </c>
      <c r="N1936" s="8">
        <v>45674</v>
      </c>
      <c r="O1936" s="8">
        <v>45814</v>
      </c>
      <c r="P1936" s="8">
        <v>45786</v>
      </c>
      <c r="Q1936" t="s">
        <v>47</v>
      </c>
      <c r="R1936" t="s">
        <v>2305</v>
      </c>
      <c r="W1936" t="s">
        <v>39</v>
      </c>
      <c r="X1936" t="s">
        <v>217</v>
      </c>
      <c r="Y1936" t="s">
        <v>39</v>
      </c>
      <c r="Z1936" t="s">
        <v>39</v>
      </c>
      <c r="AA1936" t="s">
        <v>86</v>
      </c>
      <c r="AC1936" t="s">
        <v>41</v>
      </c>
      <c r="AD1936" t="s">
        <v>42</v>
      </c>
    </row>
    <row r="1937" spans="3:30" x14ac:dyDescent="0.25">
      <c r="C1937" s="32" t="s">
        <v>318</v>
      </c>
      <c r="D1937" s="32" t="s">
        <v>318</v>
      </c>
      <c r="E1937" s="32" t="s">
        <v>3945</v>
      </c>
      <c r="F1937">
        <v>150</v>
      </c>
      <c r="G1937" t="s">
        <v>3946</v>
      </c>
      <c r="H1937" t="s">
        <v>3947</v>
      </c>
      <c r="I1937" t="s">
        <v>3950</v>
      </c>
      <c r="K1937" t="s">
        <v>724</v>
      </c>
      <c r="L1937" t="s">
        <v>2719</v>
      </c>
      <c r="M1937" t="s">
        <v>36</v>
      </c>
      <c r="N1937" s="8">
        <v>45674</v>
      </c>
      <c r="O1937" s="8">
        <v>45814</v>
      </c>
      <c r="P1937" s="8">
        <v>45786</v>
      </c>
      <c r="Q1937" t="s">
        <v>37</v>
      </c>
      <c r="X1937" t="s">
        <v>217</v>
      </c>
      <c r="Y1937" t="s">
        <v>39</v>
      </c>
      <c r="Z1937" t="s">
        <v>39</v>
      </c>
      <c r="AA1937" t="s">
        <v>86</v>
      </c>
      <c r="AC1937" t="s">
        <v>41</v>
      </c>
      <c r="AD1937" t="s">
        <v>42</v>
      </c>
    </row>
    <row r="1938" spans="3:30" x14ac:dyDescent="0.25">
      <c r="C1938" s="32" t="s">
        <v>28</v>
      </c>
      <c r="D1938" s="32" t="s">
        <v>105</v>
      </c>
      <c r="F1938">
        <v>622.5</v>
      </c>
      <c r="G1938" t="s">
        <v>3951</v>
      </c>
      <c r="H1938" t="s">
        <v>3952</v>
      </c>
      <c r="I1938" t="s">
        <v>3953</v>
      </c>
      <c r="K1938" t="s">
        <v>724</v>
      </c>
      <c r="L1938" t="s">
        <v>2719</v>
      </c>
      <c r="M1938" t="s">
        <v>36</v>
      </c>
      <c r="N1938" s="8">
        <v>45779</v>
      </c>
      <c r="O1938" s="8"/>
      <c r="P1938" s="8"/>
      <c r="Q1938" t="s">
        <v>37</v>
      </c>
      <c r="R1938" t="s">
        <v>474</v>
      </c>
      <c r="W1938" t="s">
        <v>111</v>
      </c>
      <c r="AC1938" t="s">
        <v>41</v>
      </c>
      <c r="AD1938" t="s">
        <v>42</v>
      </c>
    </row>
    <row r="1939" spans="3:30" x14ac:dyDescent="0.25">
      <c r="C1939" s="32" t="s">
        <v>28</v>
      </c>
      <c r="D1939" s="32" t="s">
        <v>105</v>
      </c>
      <c r="F1939">
        <v>622.5</v>
      </c>
      <c r="G1939" t="s">
        <v>3951</v>
      </c>
      <c r="H1939" t="s">
        <v>3952</v>
      </c>
      <c r="I1939" t="s">
        <v>3954</v>
      </c>
      <c r="K1939" t="s">
        <v>724</v>
      </c>
      <c r="L1939" t="s">
        <v>2719</v>
      </c>
      <c r="M1939" t="s">
        <v>36</v>
      </c>
      <c r="N1939" s="8">
        <v>45779</v>
      </c>
      <c r="O1939" s="8"/>
      <c r="P1939" s="8"/>
      <c r="Q1939" t="s">
        <v>47</v>
      </c>
      <c r="R1939" t="s">
        <v>474</v>
      </c>
      <c r="W1939" t="s">
        <v>111</v>
      </c>
      <c r="AC1939" t="s">
        <v>41</v>
      </c>
      <c r="AD1939" t="s">
        <v>42</v>
      </c>
    </row>
    <row r="1940" spans="3:30" x14ac:dyDescent="0.25">
      <c r="C1940" s="32" t="s">
        <v>795</v>
      </c>
      <c r="D1940" s="32" t="s">
        <v>105</v>
      </c>
      <c r="F1940">
        <v>895</v>
      </c>
      <c r="G1940" t="s">
        <v>3955</v>
      </c>
      <c r="H1940" t="s">
        <v>3956</v>
      </c>
      <c r="I1940" t="s">
        <v>3957</v>
      </c>
      <c r="K1940" t="s">
        <v>724</v>
      </c>
      <c r="L1940" t="s">
        <v>2719</v>
      </c>
      <c r="M1940" t="s">
        <v>36</v>
      </c>
      <c r="N1940" s="8">
        <v>45800</v>
      </c>
      <c r="O1940" s="8"/>
      <c r="P1940" s="8"/>
      <c r="Q1940" t="s">
        <v>37</v>
      </c>
      <c r="R1940" t="s">
        <v>312</v>
      </c>
      <c r="W1940" t="s">
        <v>476</v>
      </c>
      <c r="AC1940" t="s">
        <v>41</v>
      </c>
      <c r="AD1940" t="s">
        <v>42</v>
      </c>
    </row>
    <row r="1941" spans="3:30" x14ac:dyDescent="0.25">
      <c r="C1941" s="32" t="s">
        <v>795</v>
      </c>
      <c r="D1941" s="32" t="s">
        <v>29</v>
      </c>
      <c r="F1941">
        <v>1700</v>
      </c>
      <c r="G1941" t="s">
        <v>3958</v>
      </c>
      <c r="H1941" t="s">
        <v>3959</v>
      </c>
      <c r="I1941" t="s">
        <v>3960</v>
      </c>
      <c r="K1941" t="s">
        <v>717</v>
      </c>
      <c r="L1941" t="s">
        <v>2719</v>
      </c>
      <c r="M1941" t="s">
        <v>36</v>
      </c>
      <c r="N1941" s="8">
        <v>45778</v>
      </c>
      <c r="O1941" s="8">
        <v>45835</v>
      </c>
      <c r="P1941" s="8">
        <v>45835</v>
      </c>
      <c r="Q1941" t="s">
        <v>127</v>
      </c>
      <c r="R1941" t="s">
        <v>399</v>
      </c>
      <c r="S1941" t="s">
        <v>3961</v>
      </c>
      <c r="T1941" t="s">
        <v>3962</v>
      </c>
      <c r="U1941" t="s">
        <v>57</v>
      </c>
      <c r="W1941" t="s">
        <v>112</v>
      </c>
      <c r="X1941" t="s">
        <v>489</v>
      </c>
      <c r="Y1941" t="s">
        <v>111</v>
      </c>
      <c r="Z1941" t="s">
        <v>111</v>
      </c>
      <c r="AC1941" t="s">
        <v>41</v>
      </c>
      <c r="AD1941" t="s">
        <v>42</v>
      </c>
    </row>
    <row r="1942" spans="3:30" x14ac:dyDescent="0.25">
      <c r="C1942" s="32" t="s">
        <v>43</v>
      </c>
      <c r="D1942" s="32" t="s">
        <v>29</v>
      </c>
      <c r="E1942" s="32" t="s">
        <v>50</v>
      </c>
      <c r="F1942">
        <v>895</v>
      </c>
      <c r="G1942" t="s">
        <v>3963</v>
      </c>
      <c r="H1942" t="s">
        <v>3964</v>
      </c>
      <c r="I1942" t="s">
        <v>3965</v>
      </c>
      <c r="K1942" t="s">
        <v>717</v>
      </c>
      <c r="L1942" t="s">
        <v>2719</v>
      </c>
      <c r="M1942" t="s">
        <v>36</v>
      </c>
      <c r="N1942" s="8">
        <v>45736</v>
      </c>
      <c r="O1942" s="8">
        <v>45828</v>
      </c>
      <c r="P1942" s="8">
        <v>45828</v>
      </c>
      <c r="Q1942" t="s">
        <v>127</v>
      </c>
      <c r="R1942" t="s">
        <v>521</v>
      </c>
      <c r="S1942" t="s">
        <v>3966</v>
      </c>
      <c r="T1942" t="s">
        <v>3967</v>
      </c>
      <c r="U1942" t="s">
        <v>87</v>
      </c>
      <c r="W1942" t="s">
        <v>460</v>
      </c>
      <c r="X1942" t="s">
        <v>398</v>
      </c>
      <c r="Y1942" t="s">
        <v>57</v>
      </c>
      <c r="Z1942" t="s">
        <v>57</v>
      </c>
      <c r="AC1942" t="s">
        <v>41</v>
      </c>
      <c r="AD1942" t="s">
        <v>42</v>
      </c>
    </row>
    <row r="1943" spans="3:30" x14ac:dyDescent="0.25">
      <c r="C1943" s="32" t="s">
        <v>28</v>
      </c>
      <c r="D1943" s="32" t="s">
        <v>29</v>
      </c>
      <c r="E1943" s="32" t="s">
        <v>50</v>
      </c>
      <c r="F1943">
        <v>200</v>
      </c>
      <c r="G1943" t="s">
        <v>3963</v>
      </c>
      <c r="H1943" t="s">
        <v>3964</v>
      </c>
      <c r="I1943" t="s">
        <v>3968</v>
      </c>
      <c r="K1943" t="s">
        <v>717</v>
      </c>
      <c r="L1943" t="s">
        <v>2719</v>
      </c>
      <c r="M1943" t="s">
        <v>36</v>
      </c>
      <c r="N1943" s="8">
        <v>45736</v>
      </c>
      <c r="O1943" s="8">
        <v>45828</v>
      </c>
      <c r="P1943" s="8">
        <v>45828</v>
      </c>
      <c r="Q1943" t="s">
        <v>47</v>
      </c>
      <c r="R1943" t="s">
        <v>521</v>
      </c>
      <c r="W1943" t="s">
        <v>460</v>
      </c>
      <c r="X1943" t="s">
        <v>398</v>
      </c>
      <c r="Y1943" t="s">
        <v>57</v>
      </c>
      <c r="Z1943" t="s">
        <v>57</v>
      </c>
      <c r="AC1943" t="s">
        <v>41</v>
      </c>
      <c r="AD1943" t="s">
        <v>42</v>
      </c>
    </row>
    <row r="1944" spans="3:30" x14ac:dyDescent="0.25">
      <c r="C1944" s="32" t="s">
        <v>28</v>
      </c>
      <c r="D1944" s="32" t="s">
        <v>29</v>
      </c>
      <c r="E1944" s="32" t="s">
        <v>50</v>
      </c>
      <c r="F1944">
        <v>200</v>
      </c>
      <c r="G1944" t="s">
        <v>3963</v>
      </c>
      <c r="H1944" t="s">
        <v>3964</v>
      </c>
      <c r="I1944" t="s">
        <v>3969</v>
      </c>
      <c r="K1944" t="s">
        <v>717</v>
      </c>
      <c r="L1944" t="s">
        <v>2719</v>
      </c>
      <c r="M1944" t="s">
        <v>36</v>
      </c>
      <c r="N1944" s="8">
        <v>45736</v>
      </c>
      <c r="O1944" s="8">
        <v>45828</v>
      </c>
      <c r="P1944" s="8">
        <v>45828</v>
      </c>
      <c r="Q1944" t="s">
        <v>37</v>
      </c>
      <c r="X1944" t="s">
        <v>398</v>
      </c>
      <c r="Y1944" t="s">
        <v>57</v>
      </c>
      <c r="Z1944" t="s">
        <v>57</v>
      </c>
      <c r="AC1944" t="s">
        <v>41</v>
      </c>
      <c r="AD1944" t="s">
        <v>42</v>
      </c>
    </row>
    <row r="1945" spans="3:30" x14ac:dyDescent="0.25">
      <c r="C1945" s="32" t="s">
        <v>198</v>
      </c>
      <c r="D1945" s="32" t="s">
        <v>232</v>
      </c>
      <c r="E1945" s="32" t="s">
        <v>3970</v>
      </c>
      <c r="F1945">
        <v>1345</v>
      </c>
      <c r="G1945" t="s">
        <v>3971</v>
      </c>
      <c r="H1945" t="s">
        <v>3972</v>
      </c>
      <c r="I1945" t="s">
        <v>3973</v>
      </c>
      <c r="K1945" t="s">
        <v>34</v>
      </c>
      <c r="L1945" t="s">
        <v>2719</v>
      </c>
      <c r="M1945" t="s">
        <v>36</v>
      </c>
      <c r="N1945" s="8">
        <v>45594</v>
      </c>
      <c r="O1945" s="8">
        <v>45842</v>
      </c>
      <c r="P1945" s="8">
        <v>45800</v>
      </c>
      <c r="Q1945" t="s">
        <v>47</v>
      </c>
      <c r="R1945" t="s">
        <v>1004</v>
      </c>
      <c r="U1945" t="s">
        <v>111</v>
      </c>
      <c r="W1945" t="s">
        <v>277</v>
      </c>
      <c r="X1945" t="s">
        <v>398</v>
      </c>
      <c r="Y1945" t="s">
        <v>489</v>
      </c>
      <c r="Z1945" t="s">
        <v>489</v>
      </c>
      <c r="AA1945" t="s">
        <v>112</v>
      </c>
      <c r="AC1945" t="s">
        <v>41</v>
      </c>
      <c r="AD1945" t="s">
        <v>42</v>
      </c>
    </row>
    <row r="1946" spans="3:30" x14ac:dyDescent="0.25">
      <c r="C1946" s="32" t="s">
        <v>28</v>
      </c>
      <c r="D1946" s="32" t="s">
        <v>105</v>
      </c>
      <c r="E1946" s="48"/>
      <c r="F1946">
        <v>1095</v>
      </c>
      <c r="G1946" t="s">
        <v>3974</v>
      </c>
      <c r="H1946" t="s">
        <v>3975</v>
      </c>
      <c r="I1946" t="s">
        <v>3976</v>
      </c>
      <c r="K1946" t="s">
        <v>724</v>
      </c>
      <c r="L1946" t="s">
        <v>2719</v>
      </c>
      <c r="M1946" t="s">
        <v>36</v>
      </c>
      <c r="N1946" s="8">
        <v>45804</v>
      </c>
      <c r="O1946" s="8"/>
      <c r="P1946" s="8"/>
      <c r="Q1946" t="s">
        <v>127</v>
      </c>
    </row>
    <row r="1947" spans="3:30" x14ac:dyDescent="0.25">
      <c r="C1947" s="32" t="s">
        <v>795</v>
      </c>
      <c r="D1947" s="32" t="s">
        <v>105</v>
      </c>
      <c r="F1947">
        <v>952</v>
      </c>
      <c r="G1947" t="s">
        <v>3977</v>
      </c>
      <c r="H1947" t="s">
        <v>3978</v>
      </c>
      <c r="I1947" t="s">
        <v>3979</v>
      </c>
      <c r="K1947" t="s">
        <v>717</v>
      </c>
      <c r="L1947" t="s">
        <v>2719</v>
      </c>
      <c r="M1947" t="s">
        <v>36</v>
      </c>
      <c r="N1947" s="8">
        <v>45757</v>
      </c>
      <c r="O1947" s="8">
        <v>45849</v>
      </c>
      <c r="P1947" s="8">
        <v>45849</v>
      </c>
      <c r="Q1947" t="s">
        <v>127</v>
      </c>
      <c r="R1947" t="s">
        <v>311</v>
      </c>
      <c r="S1947" t="s">
        <v>3980</v>
      </c>
      <c r="U1947" t="s">
        <v>112</v>
      </c>
      <c r="W1947" t="s">
        <v>255</v>
      </c>
      <c r="Y1947" t="s">
        <v>255</v>
      </c>
      <c r="Z1947" t="s">
        <v>255</v>
      </c>
      <c r="AC1947" t="s">
        <v>41</v>
      </c>
      <c r="AD1947" t="s">
        <v>42</v>
      </c>
    </row>
    <row r="1948" spans="3:30" x14ac:dyDescent="0.25">
      <c r="C1948" s="32" t="s">
        <v>28</v>
      </c>
      <c r="D1948" s="32" t="s">
        <v>29</v>
      </c>
      <c r="E1948" s="32" t="s">
        <v>3981</v>
      </c>
      <c r="F1948">
        <v>625</v>
      </c>
      <c r="G1948" t="s">
        <v>3977</v>
      </c>
      <c r="H1948" t="s">
        <v>3982</v>
      </c>
      <c r="I1948" t="s">
        <v>3983</v>
      </c>
      <c r="K1948" t="s">
        <v>717</v>
      </c>
      <c r="L1948" t="s">
        <v>2719</v>
      </c>
      <c r="M1948" t="s">
        <v>36</v>
      </c>
      <c r="N1948" s="8">
        <v>45786</v>
      </c>
      <c r="O1948" s="8"/>
      <c r="P1948" s="8"/>
      <c r="Q1948" t="s">
        <v>127</v>
      </c>
      <c r="R1948" t="s">
        <v>421</v>
      </c>
      <c r="W1948" t="s">
        <v>504</v>
      </c>
      <c r="AC1948" t="s">
        <v>41</v>
      </c>
      <c r="AD1948" t="s">
        <v>42</v>
      </c>
    </row>
    <row r="1949" spans="3:30" x14ac:dyDescent="0.25">
      <c r="C1949" s="32" t="s">
        <v>28</v>
      </c>
      <c r="D1949" s="32" t="s">
        <v>29</v>
      </c>
      <c r="E1949" s="32" t="s">
        <v>3981</v>
      </c>
      <c r="F1949">
        <v>625</v>
      </c>
      <c r="G1949" t="s">
        <v>3977</v>
      </c>
      <c r="H1949" t="s">
        <v>3982</v>
      </c>
      <c r="I1949" t="s">
        <v>3984</v>
      </c>
      <c r="K1949" t="s">
        <v>717</v>
      </c>
      <c r="L1949" t="s">
        <v>2719</v>
      </c>
      <c r="M1949" t="s">
        <v>36</v>
      </c>
      <c r="N1949" s="8">
        <v>45786</v>
      </c>
      <c r="O1949" s="8"/>
      <c r="P1949" s="8"/>
      <c r="Q1949" t="s">
        <v>47</v>
      </c>
      <c r="W1949" t="s">
        <v>504</v>
      </c>
      <c r="AC1949" t="s">
        <v>41</v>
      </c>
      <c r="AD1949" t="s">
        <v>42</v>
      </c>
    </row>
    <row r="1950" spans="3:30" x14ac:dyDescent="0.25">
      <c r="C1950" s="32" t="s">
        <v>198</v>
      </c>
      <c r="D1950" s="32" t="s">
        <v>79</v>
      </c>
      <c r="E1950" s="32" t="s">
        <v>3985</v>
      </c>
      <c r="F1950">
        <v>3660</v>
      </c>
      <c r="G1950" t="s">
        <v>3986</v>
      </c>
      <c r="H1950" t="s">
        <v>3987</v>
      </c>
      <c r="I1950" t="s">
        <v>3988</v>
      </c>
      <c r="K1950" t="s">
        <v>34</v>
      </c>
      <c r="L1950" t="s">
        <v>2719</v>
      </c>
      <c r="M1950" t="s">
        <v>36</v>
      </c>
      <c r="N1950" s="8">
        <v>45747</v>
      </c>
      <c r="O1950" s="8"/>
      <c r="P1950" s="8"/>
      <c r="Q1950" t="s">
        <v>47</v>
      </c>
      <c r="R1950" t="s">
        <v>1133</v>
      </c>
      <c r="AC1950" t="s">
        <v>41</v>
      </c>
      <c r="AD1950" t="s">
        <v>42</v>
      </c>
    </row>
    <row r="1951" spans="3:30" x14ac:dyDescent="0.25">
      <c r="C1951" s="32" t="s">
        <v>28</v>
      </c>
      <c r="D1951" s="32" t="s">
        <v>29</v>
      </c>
      <c r="E1951" s="32" t="s">
        <v>3981</v>
      </c>
      <c r="F1951">
        <v>995</v>
      </c>
      <c r="G1951" t="s">
        <v>3989</v>
      </c>
      <c r="H1951" t="s">
        <v>3990</v>
      </c>
      <c r="I1951" t="s">
        <v>3991</v>
      </c>
      <c r="K1951" t="s">
        <v>717</v>
      </c>
      <c r="L1951" t="s">
        <v>2719</v>
      </c>
      <c r="M1951" t="s">
        <v>36</v>
      </c>
      <c r="N1951" s="8">
        <v>45786</v>
      </c>
      <c r="O1951" s="8"/>
      <c r="P1951" s="8"/>
      <c r="Q1951" t="s">
        <v>37</v>
      </c>
      <c r="R1951" t="s">
        <v>871</v>
      </c>
      <c r="W1951" t="s">
        <v>477</v>
      </c>
      <c r="AC1951" t="s">
        <v>41</v>
      </c>
      <c r="AD1951" t="s">
        <v>42</v>
      </c>
    </row>
    <row r="1952" spans="3:30" x14ac:dyDescent="0.25">
      <c r="C1952" s="32" t="s">
        <v>71</v>
      </c>
      <c r="D1952" s="32" t="s">
        <v>232</v>
      </c>
      <c r="E1952" s="32" t="s">
        <v>3992</v>
      </c>
      <c r="F1952">
        <v>1595</v>
      </c>
      <c r="G1952" t="s">
        <v>3993</v>
      </c>
      <c r="H1952" t="s">
        <v>3994</v>
      </c>
      <c r="I1952" t="s">
        <v>3995</v>
      </c>
      <c r="K1952" t="s">
        <v>724</v>
      </c>
      <c r="L1952" t="s">
        <v>2719</v>
      </c>
      <c r="M1952" t="s">
        <v>36</v>
      </c>
      <c r="N1952" s="8">
        <v>45776</v>
      </c>
      <c r="O1952" s="8"/>
      <c r="P1952" s="8"/>
      <c r="Q1952" t="s">
        <v>37</v>
      </c>
      <c r="R1952" t="s">
        <v>1658</v>
      </c>
      <c r="W1952" t="s">
        <v>57</v>
      </c>
      <c r="AC1952" t="s">
        <v>41</v>
      </c>
      <c r="AD1952" t="s">
        <v>42</v>
      </c>
    </row>
    <row r="1953" spans="3:30" x14ac:dyDescent="0.25">
      <c r="C1953" s="32" t="s">
        <v>28</v>
      </c>
      <c r="D1953" s="32" t="s">
        <v>105</v>
      </c>
      <c r="F1953">
        <v>1055</v>
      </c>
      <c r="G1953" t="s">
        <v>3996</v>
      </c>
      <c r="H1953" t="s">
        <v>3997</v>
      </c>
      <c r="I1953" t="s">
        <v>3998</v>
      </c>
      <c r="K1953" t="s">
        <v>724</v>
      </c>
      <c r="L1953" t="s">
        <v>2719</v>
      </c>
      <c r="M1953" t="s">
        <v>36</v>
      </c>
      <c r="N1953" s="8">
        <v>45793</v>
      </c>
      <c r="O1953" s="8"/>
      <c r="P1953" s="8"/>
      <c r="Q1953" t="s">
        <v>127</v>
      </c>
      <c r="R1953" t="s">
        <v>460</v>
      </c>
      <c r="W1953" t="s">
        <v>477</v>
      </c>
      <c r="AC1953" t="s">
        <v>41</v>
      </c>
      <c r="AD1953" t="s">
        <v>42</v>
      </c>
    </row>
    <row r="1954" spans="3:30" x14ac:dyDescent="0.25">
      <c r="C1954" s="32" t="s">
        <v>795</v>
      </c>
      <c r="D1954" s="32" t="s">
        <v>105</v>
      </c>
      <c r="E1954" s="35"/>
      <c r="F1954">
        <v>1055</v>
      </c>
      <c r="G1954" t="s">
        <v>3996</v>
      </c>
      <c r="H1954" t="s">
        <v>3997</v>
      </c>
      <c r="I1954" t="s">
        <v>3999</v>
      </c>
      <c r="K1954" t="s">
        <v>724</v>
      </c>
      <c r="L1954" t="s">
        <v>2719</v>
      </c>
      <c r="M1954" t="s">
        <v>36</v>
      </c>
      <c r="N1954" s="8">
        <v>45793</v>
      </c>
      <c r="O1954" s="8">
        <v>45842</v>
      </c>
      <c r="P1954" s="8">
        <v>45842</v>
      </c>
      <c r="Q1954" t="s">
        <v>37</v>
      </c>
      <c r="R1954" t="s">
        <v>460</v>
      </c>
      <c r="S1954" t="s">
        <v>4000</v>
      </c>
      <c r="U1954" t="s">
        <v>111</v>
      </c>
      <c r="W1954" t="s">
        <v>112</v>
      </c>
      <c r="AC1954" t="s">
        <v>41</v>
      </c>
      <c r="AD1954" t="s">
        <v>42</v>
      </c>
    </row>
    <row r="1955" spans="3:30" x14ac:dyDescent="0.25">
      <c r="C1955" s="32" t="s">
        <v>43</v>
      </c>
      <c r="D1955" s="32" t="s">
        <v>105</v>
      </c>
      <c r="E1955" s="35" t="s">
        <v>4001</v>
      </c>
      <c r="F1955">
        <v>622.5</v>
      </c>
      <c r="G1955" t="s">
        <v>4002</v>
      </c>
      <c r="H1955" t="s">
        <v>4003</v>
      </c>
      <c r="I1955" t="s">
        <v>4004</v>
      </c>
      <c r="K1955" t="s">
        <v>717</v>
      </c>
      <c r="L1955" t="s">
        <v>2719</v>
      </c>
      <c r="M1955" t="s">
        <v>36</v>
      </c>
      <c r="N1955" s="8">
        <v>45776</v>
      </c>
      <c r="O1955" s="8">
        <v>45828</v>
      </c>
      <c r="P1955" s="8">
        <v>45828</v>
      </c>
      <c r="Q1955" t="s">
        <v>37</v>
      </c>
      <c r="R1955" t="s">
        <v>399</v>
      </c>
      <c r="S1955" t="s">
        <v>4005</v>
      </c>
      <c r="T1955" t="s">
        <v>4006</v>
      </c>
      <c r="U1955" t="s">
        <v>87</v>
      </c>
      <c r="W1955" t="s">
        <v>57</v>
      </c>
      <c r="Y1955" t="s">
        <v>57</v>
      </c>
      <c r="Z1955" t="s">
        <v>57</v>
      </c>
      <c r="AC1955" t="s">
        <v>41</v>
      </c>
      <c r="AD1955" t="s">
        <v>42</v>
      </c>
    </row>
    <row r="1956" spans="3:30" x14ac:dyDescent="0.25">
      <c r="C1956" s="32" t="s">
        <v>795</v>
      </c>
      <c r="D1956" s="32" t="s">
        <v>105</v>
      </c>
      <c r="E1956" s="32" t="s">
        <v>4007</v>
      </c>
      <c r="F1956">
        <v>622.5</v>
      </c>
      <c r="G1956" t="s">
        <v>4002</v>
      </c>
      <c r="H1956" t="s">
        <v>4003</v>
      </c>
      <c r="I1956" t="s">
        <v>4008</v>
      </c>
      <c r="K1956" t="s">
        <v>717</v>
      </c>
      <c r="L1956" t="s">
        <v>2719</v>
      </c>
      <c r="M1956" t="s">
        <v>36</v>
      </c>
      <c r="N1956" s="8">
        <v>45776</v>
      </c>
      <c r="O1956" s="8">
        <v>45828</v>
      </c>
      <c r="P1956" s="8">
        <v>45828</v>
      </c>
      <c r="Q1956" t="s">
        <v>47</v>
      </c>
      <c r="R1956" t="s">
        <v>399</v>
      </c>
      <c r="U1956" t="s">
        <v>87</v>
      </c>
      <c r="W1956" t="s">
        <v>57</v>
      </c>
      <c r="Y1956" t="s">
        <v>57</v>
      </c>
      <c r="Z1956" t="s">
        <v>57</v>
      </c>
      <c r="AC1956" t="s">
        <v>41</v>
      </c>
      <c r="AD1956" t="s">
        <v>42</v>
      </c>
    </row>
    <row r="1957" spans="3:30" x14ac:dyDescent="0.25">
      <c r="C1957" s="32" t="s">
        <v>198</v>
      </c>
      <c r="D1957" s="32" t="s">
        <v>232</v>
      </c>
      <c r="E1957" s="32" t="s">
        <v>3970</v>
      </c>
      <c r="F1957">
        <v>-181.15999999999991</v>
      </c>
      <c r="G1957" t="s">
        <v>4009</v>
      </c>
      <c r="H1957" t="s">
        <v>4010</v>
      </c>
      <c r="I1957" t="s">
        <v>4011</v>
      </c>
      <c r="K1957" t="s">
        <v>34</v>
      </c>
      <c r="L1957" t="s">
        <v>2719</v>
      </c>
      <c r="M1957" t="s">
        <v>36</v>
      </c>
      <c r="N1957" s="8">
        <v>45644</v>
      </c>
      <c r="O1957" s="8">
        <v>45828</v>
      </c>
      <c r="P1957" s="8">
        <v>45772</v>
      </c>
      <c r="Q1957" t="s">
        <v>64</v>
      </c>
      <c r="R1957" t="s">
        <v>4012</v>
      </c>
      <c r="S1957" t="s">
        <v>4013</v>
      </c>
      <c r="T1957" t="s">
        <v>4014</v>
      </c>
      <c r="W1957" t="s">
        <v>4015</v>
      </c>
      <c r="Y1957" t="s">
        <v>56</v>
      </c>
      <c r="Z1957" t="s">
        <v>56</v>
      </c>
      <c r="AA1957" t="s">
        <v>57</v>
      </c>
      <c r="AC1957" t="s">
        <v>64</v>
      </c>
      <c r="AD1957" t="s">
        <v>42</v>
      </c>
    </row>
    <row r="1958" spans="3:30" x14ac:dyDescent="0.25">
      <c r="C1958" s="32" t="s">
        <v>198</v>
      </c>
      <c r="D1958" s="32" t="s">
        <v>232</v>
      </c>
      <c r="E1958" s="48" t="s">
        <v>3970</v>
      </c>
      <c r="F1958">
        <v>1495</v>
      </c>
      <c r="G1958" t="s">
        <v>4009</v>
      </c>
      <c r="H1958" t="s">
        <v>4010</v>
      </c>
      <c r="I1958" t="s">
        <v>4016</v>
      </c>
      <c r="K1958" t="s">
        <v>34</v>
      </c>
      <c r="L1958" t="s">
        <v>2719</v>
      </c>
      <c r="M1958" t="s">
        <v>36</v>
      </c>
      <c r="N1958" s="8">
        <v>45644</v>
      </c>
      <c r="O1958" s="8">
        <v>45828</v>
      </c>
      <c r="P1958" s="8">
        <v>45751</v>
      </c>
      <c r="Q1958" t="s">
        <v>127</v>
      </c>
      <c r="R1958" t="s">
        <v>2836</v>
      </c>
      <c r="S1958" t="s">
        <v>4017</v>
      </c>
      <c r="T1958" t="s">
        <v>4018</v>
      </c>
      <c r="U1958" t="s">
        <v>205</v>
      </c>
      <c r="Y1958" t="s">
        <v>1056</v>
      </c>
      <c r="Z1958" t="s">
        <v>1056</v>
      </c>
      <c r="AA1958" t="s">
        <v>57</v>
      </c>
      <c r="AC1958" t="s">
        <v>41</v>
      </c>
      <c r="AD1958" t="s">
        <v>42</v>
      </c>
    </row>
    <row r="1959" spans="3:30" x14ac:dyDescent="0.25">
      <c r="C1959" s="32" t="s">
        <v>28</v>
      </c>
      <c r="D1959" s="32" t="s">
        <v>2837</v>
      </c>
      <c r="E1959" s="32" t="s">
        <v>3723</v>
      </c>
      <c r="F1959">
        <v>2100</v>
      </c>
      <c r="G1959" t="s">
        <v>4019</v>
      </c>
      <c r="H1959" t="s">
        <v>4020</v>
      </c>
      <c r="I1959" t="s">
        <v>4021</v>
      </c>
      <c r="J1959" t="s">
        <v>4022</v>
      </c>
      <c r="K1959" t="s">
        <v>267</v>
      </c>
      <c r="L1959" t="s">
        <v>2719</v>
      </c>
      <c r="M1959" t="s">
        <v>276</v>
      </c>
      <c r="N1959" s="8">
        <v>45755</v>
      </c>
      <c r="O1959" s="8">
        <v>45849</v>
      </c>
      <c r="P1959" s="8"/>
      <c r="Q1959" t="s">
        <v>47</v>
      </c>
      <c r="W1959" t="s">
        <v>111</v>
      </c>
      <c r="Z1959" t="s">
        <v>255</v>
      </c>
      <c r="AA1959" t="s">
        <v>255</v>
      </c>
      <c r="AC1959" t="s">
        <v>41</v>
      </c>
      <c r="AD1959" t="s">
        <v>231</v>
      </c>
    </row>
    <row r="1960" spans="3:30" x14ac:dyDescent="0.25">
      <c r="C1960" s="32" t="s">
        <v>28</v>
      </c>
      <c r="D1960" s="32" t="s">
        <v>2837</v>
      </c>
      <c r="E1960" s="32" t="s">
        <v>3723</v>
      </c>
      <c r="F1960">
        <v>60</v>
      </c>
      <c r="G1960" t="s">
        <v>4019</v>
      </c>
      <c r="H1960" t="s">
        <v>4020</v>
      </c>
      <c r="I1960" t="s">
        <v>4023</v>
      </c>
      <c r="J1960" t="s">
        <v>4024</v>
      </c>
      <c r="K1960" t="s">
        <v>267</v>
      </c>
      <c r="L1960" t="s">
        <v>2719</v>
      </c>
      <c r="M1960" t="s">
        <v>276</v>
      </c>
      <c r="N1960" s="8">
        <v>45755</v>
      </c>
      <c r="O1960" s="8">
        <v>45849</v>
      </c>
      <c r="P1960" s="8"/>
      <c r="Q1960" t="s">
        <v>37</v>
      </c>
      <c r="W1960" t="s">
        <v>111</v>
      </c>
      <c r="Z1960" t="s">
        <v>255</v>
      </c>
      <c r="AA1960" t="s">
        <v>255</v>
      </c>
      <c r="AC1960" t="s">
        <v>41</v>
      </c>
      <c r="AD1960" t="s">
        <v>231</v>
      </c>
    </row>
    <row r="1961" spans="3:30" x14ac:dyDescent="0.25">
      <c r="C1961" s="32" t="s">
        <v>104</v>
      </c>
      <c r="D1961" s="32" t="s">
        <v>105</v>
      </c>
      <c r="E1961" s="32" t="s">
        <v>50</v>
      </c>
      <c r="F1961">
        <v>3313</v>
      </c>
      <c r="G1961" t="s">
        <v>4025</v>
      </c>
      <c r="H1961" t="s">
        <v>4026</v>
      </c>
      <c r="I1961" t="s">
        <v>4027</v>
      </c>
      <c r="K1961" t="s">
        <v>717</v>
      </c>
      <c r="L1961" t="s">
        <v>2719</v>
      </c>
      <c r="M1961" t="s">
        <v>36</v>
      </c>
      <c r="N1961" s="8">
        <v>45737</v>
      </c>
      <c r="O1961" s="8">
        <v>45853</v>
      </c>
      <c r="P1961" s="8">
        <v>45853</v>
      </c>
      <c r="Q1961" t="s">
        <v>127</v>
      </c>
      <c r="R1961" t="s">
        <v>652</v>
      </c>
      <c r="S1961" t="s">
        <v>4028</v>
      </c>
      <c r="T1961" t="s">
        <v>4029</v>
      </c>
      <c r="U1961" t="s">
        <v>57</v>
      </c>
      <c r="W1961" t="s">
        <v>1081</v>
      </c>
      <c r="Y1961" t="s">
        <v>2663</v>
      </c>
      <c r="Z1961" t="s">
        <v>2663</v>
      </c>
      <c r="AC1961" t="s">
        <v>41</v>
      </c>
      <c r="AD1961" t="s">
        <v>42</v>
      </c>
    </row>
    <row r="1962" spans="3:30" x14ac:dyDescent="0.25">
      <c r="C1962" s="32" t="s">
        <v>43</v>
      </c>
      <c r="D1962" s="32" t="s">
        <v>221</v>
      </c>
      <c r="E1962" s="32" t="s">
        <v>4030</v>
      </c>
      <c r="F1962">
        <v>1778</v>
      </c>
      <c r="G1962" t="s">
        <v>4031</v>
      </c>
      <c r="H1962" t="s">
        <v>4032</v>
      </c>
      <c r="I1962" t="s">
        <v>4033</v>
      </c>
      <c r="K1962" t="s">
        <v>267</v>
      </c>
      <c r="L1962" t="s">
        <v>2719</v>
      </c>
      <c r="M1962" t="s">
        <v>36</v>
      </c>
      <c r="N1962" s="8">
        <v>45729</v>
      </c>
      <c r="O1962" s="8">
        <v>45807</v>
      </c>
      <c r="P1962" s="8">
        <v>45807</v>
      </c>
      <c r="Q1962" t="s">
        <v>37</v>
      </c>
      <c r="R1962" t="s">
        <v>378</v>
      </c>
      <c r="S1962" t="s">
        <v>4034</v>
      </c>
      <c r="T1962" t="s">
        <v>4035</v>
      </c>
      <c r="U1962" t="s">
        <v>488</v>
      </c>
      <c r="W1962" t="s">
        <v>39</v>
      </c>
      <c r="Y1962" t="s">
        <v>40</v>
      </c>
      <c r="Z1962" t="s">
        <v>40</v>
      </c>
      <c r="AC1962" t="s">
        <v>41</v>
      </c>
      <c r="AD1962" t="s">
        <v>42</v>
      </c>
    </row>
    <row r="1963" spans="3:30" x14ac:dyDescent="0.25">
      <c r="C1963" s="32" t="s">
        <v>28</v>
      </c>
      <c r="D1963" s="32" t="s">
        <v>105</v>
      </c>
      <c r="F1963">
        <v>647.5</v>
      </c>
      <c r="G1963" t="s">
        <v>4036</v>
      </c>
      <c r="H1963" t="s">
        <v>4037</v>
      </c>
      <c r="I1963" t="s">
        <v>4038</v>
      </c>
      <c r="K1963" t="s">
        <v>724</v>
      </c>
      <c r="L1963" t="s">
        <v>2719</v>
      </c>
      <c r="M1963" t="s">
        <v>36</v>
      </c>
      <c r="N1963" s="8">
        <v>45776</v>
      </c>
      <c r="O1963" s="8"/>
      <c r="P1963" s="8"/>
      <c r="Q1963" t="s">
        <v>37</v>
      </c>
      <c r="R1963" t="s">
        <v>1658</v>
      </c>
      <c r="W1963" t="s">
        <v>57</v>
      </c>
      <c r="AC1963" t="s">
        <v>41</v>
      </c>
      <c r="AD1963" t="s">
        <v>42</v>
      </c>
    </row>
    <row r="1964" spans="3:30" x14ac:dyDescent="0.25">
      <c r="C1964" s="32" t="s">
        <v>28</v>
      </c>
      <c r="D1964" s="32" t="s">
        <v>105</v>
      </c>
      <c r="F1964">
        <v>647.5</v>
      </c>
      <c r="G1964" t="s">
        <v>4036</v>
      </c>
      <c r="H1964" t="s">
        <v>4037</v>
      </c>
      <c r="I1964" t="s">
        <v>4039</v>
      </c>
      <c r="K1964" t="s">
        <v>724</v>
      </c>
      <c r="L1964" t="s">
        <v>2719</v>
      </c>
      <c r="M1964" t="s">
        <v>36</v>
      </c>
      <c r="N1964" s="8">
        <v>45776</v>
      </c>
      <c r="O1964" s="8"/>
      <c r="P1964" s="8"/>
      <c r="Q1964" t="s">
        <v>47</v>
      </c>
      <c r="R1964" t="s">
        <v>1658</v>
      </c>
      <c r="W1964" t="s">
        <v>57</v>
      </c>
      <c r="AC1964" t="s">
        <v>41</v>
      </c>
      <c r="AD1964" t="s">
        <v>42</v>
      </c>
    </row>
    <row r="1965" spans="3:30" x14ac:dyDescent="0.25">
      <c r="C1965" s="32" t="s">
        <v>795</v>
      </c>
      <c r="D1965" s="32" t="s">
        <v>79</v>
      </c>
      <c r="F1965">
        <v>1400</v>
      </c>
      <c r="G1965" t="s">
        <v>4040</v>
      </c>
      <c r="H1965" t="s">
        <v>4041</v>
      </c>
      <c r="I1965" t="s">
        <v>4042</v>
      </c>
      <c r="K1965" t="s">
        <v>34</v>
      </c>
      <c r="L1965" t="s">
        <v>2719</v>
      </c>
      <c r="M1965" t="s">
        <v>36</v>
      </c>
      <c r="N1965" s="8">
        <v>45575</v>
      </c>
      <c r="O1965" s="8">
        <v>45821</v>
      </c>
      <c r="P1965" s="8">
        <v>45821</v>
      </c>
      <c r="Q1965" t="s">
        <v>47</v>
      </c>
      <c r="R1965" t="s">
        <v>4043</v>
      </c>
      <c r="W1965" t="s">
        <v>2836</v>
      </c>
      <c r="Y1965" t="s">
        <v>87</v>
      </c>
      <c r="Z1965" t="s">
        <v>87</v>
      </c>
      <c r="AC1965" t="s">
        <v>41</v>
      </c>
      <c r="AD1965" t="s">
        <v>42</v>
      </c>
    </row>
    <row r="1966" spans="3:30" x14ac:dyDescent="0.25">
      <c r="C1966" s="32" t="s">
        <v>28</v>
      </c>
      <c r="D1966" s="32" t="s">
        <v>543</v>
      </c>
      <c r="E1966" s="32" t="s">
        <v>4044</v>
      </c>
      <c r="G1966" t="s">
        <v>4045</v>
      </c>
      <c r="H1966" t="s">
        <v>4046</v>
      </c>
      <c r="I1966" t="s">
        <v>4047</v>
      </c>
      <c r="K1966" t="s">
        <v>724</v>
      </c>
      <c r="L1966" t="s">
        <v>2719</v>
      </c>
      <c r="M1966" t="s">
        <v>36</v>
      </c>
      <c r="N1966" s="8">
        <v>45777</v>
      </c>
      <c r="O1966" s="8"/>
      <c r="P1966" s="8"/>
      <c r="Q1966" t="s">
        <v>64</v>
      </c>
      <c r="R1966" t="s">
        <v>307</v>
      </c>
      <c r="W1966" t="s">
        <v>460</v>
      </c>
      <c r="X1966" t="s">
        <v>307</v>
      </c>
      <c r="AC1966" t="s">
        <v>64</v>
      </c>
      <c r="AD1966" t="s">
        <v>42</v>
      </c>
    </row>
    <row r="1967" spans="3:30" x14ac:dyDescent="0.25">
      <c r="C1967" s="32" t="s">
        <v>795</v>
      </c>
      <c r="D1967" s="32" t="s">
        <v>543</v>
      </c>
      <c r="E1967" s="32" t="s">
        <v>4044</v>
      </c>
      <c r="F1967">
        <v>1841</v>
      </c>
      <c r="G1967" t="s">
        <v>4045</v>
      </c>
      <c r="H1967" t="s">
        <v>4048</v>
      </c>
      <c r="I1967" t="s">
        <v>4049</v>
      </c>
      <c r="K1967" t="s">
        <v>724</v>
      </c>
      <c r="L1967" t="s">
        <v>2719</v>
      </c>
      <c r="M1967" t="s">
        <v>36</v>
      </c>
      <c r="N1967" s="8">
        <v>45784</v>
      </c>
      <c r="O1967" s="8">
        <v>45954</v>
      </c>
      <c r="P1967" s="8">
        <v>45954</v>
      </c>
      <c r="Q1967" t="s">
        <v>37</v>
      </c>
      <c r="R1967" t="s">
        <v>492</v>
      </c>
      <c r="S1967" t="s">
        <v>3492</v>
      </c>
      <c r="U1967" t="s">
        <v>4050</v>
      </c>
      <c r="W1967" t="s">
        <v>4051</v>
      </c>
      <c r="Y1967" t="s">
        <v>2473</v>
      </c>
      <c r="Z1967" t="s">
        <v>2473</v>
      </c>
      <c r="AC1967" t="s">
        <v>41</v>
      </c>
      <c r="AD1967" t="s">
        <v>42</v>
      </c>
    </row>
    <row r="1968" spans="3:30" x14ac:dyDescent="0.25">
      <c r="C1968" s="32" t="s">
        <v>43</v>
      </c>
      <c r="D1968" s="32" t="s">
        <v>749</v>
      </c>
      <c r="E1968" s="32" t="s">
        <v>4052</v>
      </c>
      <c r="F1968">
        <v>2968</v>
      </c>
      <c r="G1968" t="s">
        <v>4053</v>
      </c>
      <c r="H1968" t="s">
        <v>4054</v>
      </c>
      <c r="I1968" t="s">
        <v>4055</v>
      </c>
      <c r="K1968" t="s">
        <v>724</v>
      </c>
      <c r="L1968" t="s">
        <v>2719</v>
      </c>
      <c r="M1968" t="s">
        <v>36</v>
      </c>
      <c r="N1968" s="8">
        <v>45708</v>
      </c>
      <c r="O1968" s="8">
        <v>45835</v>
      </c>
      <c r="P1968" s="8">
        <v>45807</v>
      </c>
      <c r="Q1968" t="s">
        <v>37</v>
      </c>
      <c r="R1968" t="s">
        <v>2778</v>
      </c>
      <c r="S1968" t="s">
        <v>4056</v>
      </c>
      <c r="U1968" t="s">
        <v>57</v>
      </c>
      <c r="W1968" t="s">
        <v>40</v>
      </c>
      <c r="Y1968" t="s">
        <v>40</v>
      </c>
      <c r="Z1968" t="s">
        <v>40</v>
      </c>
      <c r="AA1968" t="s">
        <v>111</v>
      </c>
      <c r="AC1968" t="s">
        <v>41</v>
      </c>
      <c r="AD1968" t="s">
        <v>42</v>
      </c>
    </row>
    <row r="1969" spans="3:30" x14ac:dyDescent="0.25">
      <c r="C1969" s="32" t="s">
        <v>43</v>
      </c>
      <c r="D1969" s="32" t="s">
        <v>749</v>
      </c>
      <c r="E1969" s="32" t="s">
        <v>4052</v>
      </c>
      <c r="F1969">
        <v>2968</v>
      </c>
      <c r="G1969" t="s">
        <v>4053</v>
      </c>
      <c r="H1969" t="s">
        <v>4054</v>
      </c>
      <c r="I1969" t="s">
        <v>4057</v>
      </c>
      <c r="K1969" t="s">
        <v>724</v>
      </c>
      <c r="L1969" t="s">
        <v>2719</v>
      </c>
      <c r="M1969" t="s">
        <v>36</v>
      </c>
      <c r="N1969" s="8">
        <v>45708</v>
      </c>
      <c r="O1969" s="8">
        <v>45835</v>
      </c>
      <c r="P1969" s="8">
        <v>45807</v>
      </c>
      <c r="Q1969" t="s">
        <v>37</v>
      </c>
      <c r="R1969" t="s">
        <v>2778</v>
      </c>
      <c r="S1969" t="s">
        <v>4058</v>
      </c>
      <c r="U1969" t="s">
        <v>57</v>
      </c>
      <c r="Y1969" t="s">
        <v>40</v>
      </c>
      <c r="Z1969" t="s">
        <v>40</v>
      </c>
      <c r="AA1969" t="s">
        <v>111</v>
      </c>
      <c r="AC1969" t="s">
        <v>41</v>
      </c>
      <c r="AD1969" t="s">
        <v>42</v>
      </c>
    </row>
    <row r="1970" spans="3:30" x14ac:dyDescent="0.25">
      <c r="C1970" s="32" t="s">
        <v>43</v>
      </c>
      <c r="D1970" s="32" t="s">
        <v>105</v>
      </c>
      <c r="F1970">
        <v>1755</v>
      </c>
      <c r="G1970" t="s">
        <v>4059</v>
      </c>
      <c r="H1970" t="s">
        <v>4060</v>
      </c>
      <c r="I1970" t="s">
        <v>4061</v>
      </c>
      <c r="K1970" t="s">
        <v>724</v>
      </c>
      <c r="L1970" t="s">
        <v>2719</v>
      </c>
      <c r="M1970" t="s">
        <v>36</v>
      </c>
      <c r="N1970" s="8">
        <v>45793</v>
      </c>
      <c r="O1970" s="8">
        <v>45835</v>
      </c>
      <c r="P1970" s="8">
        <v>45835</v>
      </c>
      <c r="Q1970" t="s">
        <v>127</v>
      </c>
      <c r="R1970" t="s">
        <v>398</v>
      </c>
      <c r="S1970" t="s">
        <v>4062</v>
      </c>
      <c r="U1970" t="s">
        <v>57</v>
      </c>
      <c r="W1970" t="s">
        <v>504</v>
      </c>
      <c r="Y1970" t="s">
        <v>111</v>
      </c>
      <c r="Z1970" t="s">
        <v>111</v>
      </c>
      <c r="AC1970" t="s">
        <v>41</v>
      </c>
      <c r="AD1970" t="s">
        <v>42</v>
      </c>
    </row>
    <row r="1971" spans="3:30" x14ac:dyDescent="0.25">
      <c r="C1971" s="32" t="s">
        <v>104</v>
      </c>
      <c r="D1971" s="32" t="s">
        <v>105</v>
      </c>
      <c r="E1971" s="32" t="s">
        <v>2286</v>
      </c>
      <c r="F1971">
        <v>897.5</v>
      </c>
      <c r="G1971" t="s">
        <v>4063</v>
      </c>
      <c r="H1971" t="s">
        <v>4064</v>
      </c>
      <c r="I1971" t="s">
        <v>4065</v>
      </c>
      <c r="K1971" t="s">
        <v>717</v>
      </c>
      <c r="L1971" t="s">
        <v>2719</v>
      </c>
      <c r="M1971" t="s">
        <v>36</v>
      </c>
      <c r="N1971" s="8">
        <v>45394</v>
      </c>
      <c r="O1971" s="8">
        <v>45814</v>
      </c>
      <c r="P1971" s="8">
        <v>45814</v>
      </c>
      <c r="Q1971" t="s">
        <v>37</v>
      </c>
      <c r="R1971" t="s">
        <v>4066</v>
      </c>
      <c r="U1971" t="s">
        <v>1004</v>
      </c>
      <c r="Y1971" t="s">
        <v>86</v>
      </c>
      <c r="Z1971" t="s">
        <v>86</v>
      </c>
      <c r="AC1971" t="s">
        <v>41</v>
      </c>
      <c r="AD1971" t="s">
        <v>42</v>
      </c>
    </row>
    <row r="1972" spans="3:30" x14ac:dyDescent="0.25">
      <c r="C1972" s="32" t="s">
        <v>104</v>
      </c>
      <c r="D1972" s="32" t="s">
        <v>105</v>
      </c>
      <c r="E1972" s="32" t="s">
        <v>2286</v>
      </c>
      <c r="F1972">
        <v>897.5</v>
      </c>
      <c r="G1972" t="s">
        <v>4063</v>
      </c>
      <c r="H1972" t="s">
        <v>4064</v>
      </c>
      <c r="I1972" t="s">
        <v>4067</v>
      </c>
      <c r="K1972" t="s">
        <v>717</v>
      </c>
      <c r="L1972" t="s">
        <v>2719</v>
      </c>
      <c r="M1972" t="s">
        <v>36</v>
      </c>
      <c r="N1972" s="8">
        <v>45394</v>
      </c>
      <c r="O1972" s="8">
        <v>45814</v>
      </c>
      <c r="P1972" s="8">
        <v>45814</v>
      </c>
      <c r="Q1972" t="s">
        <v>47</v>
      </c>
      <c r="R1972" t="s">
        <v>4066</v>
      </c>
      <c r="U1972" t="s">
        <v>1004</v>
      </c>
      <c r="Y1972" t="s">
        <v>86</v>
      </c>
      <c r="Z1972" t="s">
        <v>86</v>
      </c>
      <c r="AC1972" t="s">
        <v>41</v>
      </c>
      <c r="AD1972" t="s">
        <v>42</v>
      </c>
    </row>
    <row r="1973" spans="3:30" x14ac:dyDescent="0.25">
      <c r="C1973" s="32" t="s">
        <v>104</v>
      </c>
      <c r="D1973" s="32" t="s">
        <v>105</v>
      </c>
      <c r="E1973" s="32" t="s">
        <v>3761</v>
      </c>
      <c r="F1973">
        <v>895</v>
      </c>
      <c r="G1973" t="s">
        <v>4068</v>
      </c>
      <c r="H1973" t="s">
        <v>4069</v>
      </c>
      <c r="I1973" t="s">
        <v>4070</v>
      </c>
      <c r="K1973" t="s">
        <v>724</v>
      </c>
      <c r="L1973" t="s">
        <v>2719</v>
      </c>
      <c r="M1973" t="s">
        <v>36</v>
      </c>
      <c r="N1973" s="8">
        <v>45756</v>
      </c>
      <c r="O1973" s="8">
        <v>45814</v>
      </c>
      <c r="P1973" s="8">
        <v>45814</v>
      </c>
      <c r="Q1973" t="s">
        <v>37</v>
      </c>
      <c r="R1973" t="s">
        <v>1648</v>
      </c>
      <c r="S1973" t="s">
        <v>4071</v>
      </c>
      <c r="T1973" t="s">
        <v>4072</v>
      </c>
      <c r="U1973" t="s">
        <v>40</v>
      </c>
      <c r="W1973" t="s">
        <v>86</v>
      </c>
      <c r="X1973" t="s">
        <v>421</v>
      </c>
      <c r="Y1973" t="s">
        <v>86</v>
      </c>
      <c r="Z1973" t="s">
        <v>86</v>
      </c>
      <c r="AC1973" t="s">
        <v>41</v>
      </c>
      <c r="AD1973" t="s">
        <v>42</v>
      </c>
    </row>
    <row r="1974" spans="3:30" x14ac:dyDescent="0.25">
      <c r="C1974" s="32" t="s">
        <v>104</v>
      </c>
      <c r="D1974" s="32" t="s">
        <v>105</v>
      </c>
      <c r="E1974" s="48" t="s">
        <v>3761</v>
      </c>
      <c r="F1974">
        <v>150</v>
      </c>
      <c r="G1974" t="s">
        <v>4068</v>
      </c>
      <c r="H1974" t="s">
        <v>4069</v>
      </c>
      <c r="I1974" t="s">
        <v>4073</v>
      </c>
      <c r="K1974" t="s">
        <v>724</v>
      </c>
      <c r="L1974" t="s">
        <v>2719</v>
      </c>
      <c r="M1974" t="s">
        <v>36</v>
      </c>
      <c r="N1974" s="8">
        <v>45756</v>
      </c>
      <c r="O1974" s="8">
        <v>45814</v>
      </c>
      <c r="P1974" s="8">
        <v>45814</v>
      </c>
      <c r="Q1974" t="s">
        <v>47</v>
      </c>
      <c r="R1974" t="s">
        <v>1648</v>
      </c>
      <c r="W1974" t="s">
        <v>86</v>
      </c>
      <c r="X1974" t="s">
        <v>421</v>
      </c>
      <c r="Y1974" t="s">
        <v>86</v>
      </c>
      <c r="Z1974" t="s">
        <v>86</v>
      </c>
      <c r="AC1974" t="s">
        <v>41</v>
      </c>
      <c r="AD1974" t="s">
        <v>42</v>
      </c>
    </row>
    <row r="1975" spans="3:30" x14ac:dyDescent="0.25">
      <c r="C1975" s="32" t="s">
        <v>104</v>
      </c>
      <c r="D1975" s="32" t="s">
        <v>105</v>
      </c>
      <c r="E1975" s="32" t="s">
        <v>3761</v>
      </c>
      <c r="F1975">
        <v>150</v>
      </c>
      <c r="G1975" t="s">
        <v>4068</v>
      </c>
      <c r="H1975" t="s">
        <v>4069</v>
      </c>
      <c r="I1975" t="s">
        <v>4074</v>
      </c>
      <c r="K1975" t="s">
        <v>724</v>
      </c>
      <c r="L1975" t="s">
        <v>2719</v>
      </c>
      <c r="M1975" t="s">
        <v>36</v>
      </c>
      <c r="N1975" s="8">
        <v>45756</v>
      </c>
      <c r="O1975" s="8">
        <v>45814</v>
      </c>
      <c r="P1975" s="8">
        <v>45814</v>
      </c>
      <c r="Q1975" t="s">
        <v>37</v>
      </c>
      <c r="X1975" t="s">
        <v>421</v>
      </c>
      <c r="Y1975" t="s">
        <v>86</v>
      </c>
      <c r="Z1975" t="s">
        <v>86</v>
      </c>
      <c r="AC1975" t="s">
        <v>41</v>
      </c>
      <c r="AD1975" t="s">
        <v>42</v>
      </c>
    </row>
    <row r="1976" spans="3:30" x14ac:dyDescent="0.25">
      <c r="C1976" s="32" t="s">
        <v>318</v>
      </c>
      <c r="D1976" s="32" t="s">
        <v>318</v>
      </c>
      <c r="F1976">
        <v>995</v>
      </c>
      <c r="G1976" t="s">
        <v>4075</v>
      </c>
      <c r="H1976" t="s">
        <v>4076</v>
      </c>
      <c r="I1976" t="s">
        <v>4077</v>
      </c>
      <c r="J1976" t="s">
        <v>4078</v>
      </c>
      <c r="K1976" t="s">
        <v>267</v>
      </c>
      <c r="L1976" t="s">
        <v>2719</v>
      </c>
      <c r="M1976" t="s">
        <v>276</v>
      </c>
      <c r="N1976" s="8">
        <v>45748</v>
      </c>
      <c r="O1976" s="8">
        <v>45807</v>
      </c>
      <c r="P1976" s="8">
        <v>45807</v>
      </c>
      <c r="Q1976" t="s">
        <v>37</v>
      </c>
      <c r="U1976" t="s">
        <v>489</v>
      </c>
      <c r="W1976" t="s">
        <v>489</v>
      </c>
      <c r="Y1976" t="s">
        <v>40</v>
      </c>
      <c r="Z1976" t="s">
        <v>40</v>
      </c>
      <c r="AA1976" t="s">
        <v>40</v>
      </c>
      <c r="AC1976" t="s">
        <v>41</v>
      </c>
      <c r="AD1976" t="s">
        <v>231</v>
      </c>
    </row>
    <row r="1977" spans="3:30" x14ac:dyDescent="0.25">
      <c r="C1977" s="32" t="s">
        <v>28</v>
      </c>
      <c r="D1977" s="32" t="s">
        <v>221</v>
      </c>
      <c r="E1977" s="32" t="s">
        <v>4079</v>
      </c>
      <c r="F1977">
        <v>995</v>
      </c>
      <c r="G1977" t="s">
        <v>4075</v>
      </c>
      <c r="H1977" t="s">
        <v>4080</v>
      </c>
      <c r="I1977" t="s">
        <v>4081</v>
      </c>
      <c r="J1977" t="s">
        <v>4082</v>
      </c>
      <c r="K1977" t="s">
        <v>267</v>
      </c>
      <c r="L1977" t="s">
        <v>2719</v>
      </c>
      <c r="M1977" t="s">
        <v>276</v>
      </c>
      <c r="N1977" s="8">
        <v>45749</v>
      </c>
      <c r="O1977" s="8">
        <v>45821</v>
      </c>
      <c r="P1977" s="8">
        <v>45821</v>
      </c>
      <c r="Q1977" t="s">
        <v>37</v>
      </c>
      <c r="U1977" t="s">
        <v>86</v>
      </c>
      <c r="W1977" t="s">
        <v>370</v>
      </c>
      <c r="Y1977" t="s">
        <v>87</v>
      </c>
      <c r="Z1977" t="s">
        <v>87</v>
      </c>
      <c r="AA1977" t="s">
        <v>87</v>
      </c>
      <c r="AC1977" t="s">
        <v>41</v>
      </c>
      <c r="AD1977" t="s">
        <v>231</v>
      </c>
    </row>
    <row r="1978" spans="3:30" x14ac:dyDescent="0.25">
      <c r="C1978" s="32" t="s">
        <v>198</v>
      </c>
      <c r="D1978" s="32" t="s">
        <v>105</v>
      </c>
      <c r="E1978" s="32" t="s">
        <v>50</v>
      </c>
      <c r="F1978">
        <v>-231.95666666666691</v>
      </c>
      <c r="G1978" t="s">
        <v>4075</v>
      </c>
      <c r="H1978" t="s">
        <v>4083</v>
      </c>
      <c r="I1978" t="s">
        <v>4084</v>
      </c>
      <c r="J1978" t="s">
        <v>4085</v>
      </c>
      <c r="K1978" t="s">
        <v>267</v>
      </c>
      <c r="L1978" t="s">
        <v>2719</v>
      </c>
      <c r="M1978" t="s">
        <v>276</v>
      </c>
      <c r="N1978" s="8">
        <v>45789</v>
      </c>
      <c r="O1978" s="8">
        <v>45842</v>
      </c>
      <c r="P1978" s="8"/>
      <c r="Q1978" t="s">
        <v>64</v>
      </c>
      <c r="W1978" t="s">
        <v>1008</v>
      </c>
      <c r="Z1978" t="s">
        <v>112</v>
      </c>
      <c r="AA1978" t="s">
        <v>112</v>
      </c>
      <c r="AC1978" t="s">
        <v>64</v>
      </c>
      <c r="AD1978" t="s">
        <v>231</v>
      </c>
    </row>
    <row r="1979" spans="3:30" x14ac:dyDescent="0.25">
      <c r="C1979" s="32" t="s">
        <v>705</v>
      </c>
      <c r="D1979" s="32" t="s">
        <v>29</v>
      </c>
      <c r="E1979" s="32" t="s">
        <v>3872</v>
      </c>
      <c r="F1979">
        <v>795</v>
      </c>
      <c r="G1979" t="s">
        <v>4086</v>
      </c>
      <c r="H1979" t="s">
        <v>4087</v>
      </c>
      <c r="I1979" t="s">
        <v>4088</v>
      </c>
      <c r="J1979" t="s">
        <v>4089</v>
      </c>
      <c r="K1979" t="s">
        <v>267</v>
      </c>
      <c r="L1979" t="s">
        <v>2719</v>
      </c>
      <c r="M1979" t="s">
        <v>276</v>
      </c>
      <c r="N1979" s="8">
        <v>45785</v>
      </c>
      <c r="O1979" s="8"/>
      <c r="P1979" s="8"/>
      <c r="Q1979" t="s">
        <v>37</v>
      </c>
      <c r="W1979" t="s">
        <v>111</v>
      </c>
      <c r="AC1979" t="s">
        <v>41</v>
      </c>
      <c r="AD1979" t="s">
        <v>231</v>
      </c>
    </row>
    <row r="1980" spans="3:30" x14ac:dyDescent="0.25">
      <c r="C1980" s="32" t="s">
        <v>705</v>
      </c>
      <c r="D1980" s="32" t="s">
        <v>29</v>
      </c>
      <c r="E1980" s="32" t="s">
        <v>3872</v>
      </c>
      <c r="F1980">
        <v>96</v>
      </c>
      <c r="G1980" t="s">
        <v>4086</v>
      </c>
      <c r="H1980" t="s">
        <v>4087</v>
      </c>
      <c r="I1980" t="s">
        <v>4090</v>
      </c>
      <c r="J1980" t="s">
        <v>4091</v>
      </c>
      <c r="K1980" t="s">
        <v>267</v>
      </c>
      <c r="L1980" t="s">
        <v>2719</v>
      </c>
      <c r="M1980" t="s">
        <v>276</v>
      </c>
      <c r="N1980" s="8">
        <v>45785</v>
      </c>
      <c r="O1980" s="8"/>
      <c r="P1980" s="8"/>
      <c r="Q1980" t="s">
        <v>37</v>
      </c>
      <c r="W1980" t="s">
        <v>111</v>
      </c>
      <c r="AC1980" t="s">
        <v>41</v>
      </c>
      <c r="AD1980" t="s">
        <v>231</v>
      </c>
    </row>
    <row r="1981" spans="3:30" x14ac:dyDescent="0.25">
      <c r="C1981" s="32" t="s">
        <v>705</v>
      </c>
      <c r="D1981" s="32" t="s">
        <v>29</v>
      </c>
      <c r="E1981" s="32" t="s">
        <v>3872</v>
      </c>
      <c r="F1981">
        <v>0</v>
      </c>
      <c r="G1981" t="s">
        <v>4086</v>
      </c>
      <c r="H1981" t="s">
        <v>4087</v>
      </c>
      <c r="I1981" t="s">
        <v>4092</v>
      </c>
      <c r="J1981" t="s">
        <v>4093</v>
      </c>
      <c r="K1981" t="s">
        <v>267</v>
      </c>
      <c r="L1981" t="s">
        <v>2719</v>
      </c>
      <c r="M1981" t="s">
        <v>276</v>
      </c>
      <c r="N1981" s="8">
        <v>45785</v>
      </c>
      <c r="O1981" s="8"/>
      <c r="P1981" s="8"/>
      <c r="Q1981" t="s">
        <v>37</v>
      </c>
      <c r="W1981" t="s">
        <v>111</v>
      </c>
      <c r="AC1981" t="s">
        <v>41</v>
      </c>
      <c r="AD1981" t="s">
        <v>231</v>
      </c>
    </row>
    <row r="1982" spans="3:30" x14ac:dyDescent="0.25">
      <c r="C1982" s="32" t="s">
        <v>104</v>
      </c>
      <c r="D1982" s="32" t="s">
        <v>105</v>
      </c>
      <c r="E1982" s="32" t="s">
        <v>4094</v>
      </c>
      <c r="F1982">
        <v>31.529999999999969</v>
      </c>
      <c r="G1982" t="s">
        <v>4095</v>
      </c>
      <c r="H1982" t="s">
        <v>4096</v>
      </c>
      <c r="I1982" t="s">
        <v>4097</v>
      </c>
      <c r="K1982" t="s">
        <v>717</v>
      </c>
      <c r="L1982" t="s">
        <v>2719</v>
      </c>
      <c r="M1982" t="s">
        <v>36</v>
      </c>
      <c r="N1982" s="8">
        <v>45754</v>
      </c>
      <c r="O1982" s="8">
        <v>45807</v>
      </c>
      <c r="P1982" s="8">
        <v>45807</v>
      </c>
      <c r="Q1982" t="s">
        <v>64</v>
      </c>
      <c r="R1982" t="s">
        <v>4098</v>
      </c>
      <c r="S1982" t="s">
        <v>4099</v>
      </c>
      <c r="T1982" t="s">
        <v>4100</v>
      </c>
      <c r="U1982" t="s">
        <v>871</v>
      </c>
      <c r="W1982" t="s">
        <v>4101</v>
      </c>
      <c r="Y1982" t="s">
        <v>40</v>
      </c>
      <c r="Z1982" t="s">
        <v>40</v>
      </c>
      <c r="AC1982" t="s">
        <v>64</v>
      </c>
      <c r="AD1982" t="s">
        <v>42</v>
      </c>
    </row>
    <row r="1983" spans="3:30" x14ac:dyDescent="0.25">
      <c r="C1983" s="32" t="s">
        <v>198</v>
      </c>
      <c r="D1983" s="32" t="s">
        <v>232</v>
      </c>
      <c r="F1983">
        <v>1195</v>
      </c>
      <c r="G1983" t="s">
        <v>4102</v>
      </c>
      <c r="H1983" t="s">
        <v>4103</v>
      </c>
      <c r="I1983" t="s">
        <v>4104</v>
      </c>
      <c r="K1983" t="s">
        <v>717</v>
      </c>
      <c r="L1983" t="s">
        <v>2719</v>
      </c>
      <c r="M1983" t="s">
        <v>36</v>
      </c>
      <c r="N1983" s="8">
        <v>45798</v>
      </c>
      <c r="O1983" s="8">
        <v>45828</v>
      </c>
      <c r="P1983" s="8">
        <v>45828</v>
      </c>
      <c r="Q1983" t="s">
        <v>64</v>
      </c>
      <c r="R1983" t="s">
        <v>4105</v>
      </c>
      <c r="S1983" t="s">
        <v>4106</v>
      </c>
      <c r="T1983" t="s">
        <v>4107</v>
      </c>
      <c r="W1983" t="s">
        <v>4108</v>
      </c>
      <c r="AC1983" t="s">
        <v>64</v>
      </c>
      <c r="AD1983" t="s">
        <v>42</v>
      </c>
    </row>
    <row r="1984" spans="3:30" x14ac:dyDescent="0.25">
      <c r="C1984" s="32" t="s">
        <v>198</v>
      </c>
      <c r="D1984" s="32" t="s">
        <v>232</v>
      </c>
      <c r="F1984">
        <v>200</v>
      </c>
      <c r="G1984" t="s">
        <v>4102</v>
      </c>
      <c r="H1984" t="s">
        <v>4103</v>
      </c>
      <c r="I1984" t="s">
        <v>4109</v>
      </c>
      <c r="K1984" t="s">
        <v>717</v>
      </c>
      <c r="L1984" t="s">
        <v>2719</v>
      </c>
      <c r="M1984" t="s">
        <v>36</v>
      </c>
      <c r="N1984" s="8">
        <v>45798</v>
      </c>
      <c r="O1984" s="8">
        <v>45828</v>
      </c>
      <c r="P1984" s="8">
        <v>45828</v>
      </c>
      <c r="Q1984" t="s">
        <v>47</v>
      </c>
      <c r="AC1984" t="s">
        <v>41</v>
      </c>
      <c r="AD1984" t="s">
        <v>42</v>
      </c>
    </row>
    <row r="1985" spans="3:30" x14ac:dyDescent="0.25">
      <c r="C1985" s="32" t="s">
        <v>104</v>
      </c>
      <c r="D1985" s="32" t="s">
        <v>105</v>
      </c>
      <c r="E1985" s="32" t="s">
        <v>4110</v>
      </c>
      <c r="F1985">
        <v>895</v>
      </c>
      <c r="G1985" t="s">
        <v>4111</v>
      </c>
      <c r="H1985" t="s">
        <v>4112</v>
      </c>
      <c r="I1985" t="s">
        <v>4113</v>
      </c>
      <c r="K1985" t="s">
        <v>717</v>
      </c>
      <c r="L1985" t="s">
        <v>2719</v>
      </c>
      <c r="M1985" t="s">
        <v>36</v>
      </c>
      <c r="N1985" s="8">
        <v>45776</v>
      </c>
      <c r="O1985" s="8">
        <v>45821</v>
      </c>
      <c r="P1985" s="8">
        <v>45821</v>
      </c>
      <c r="Q1985" t="s">
        <v>37</v>
      </c>
      <c r="R1985" t="s">
        <v>399</v>
      </c>
      <c r="S1985" t="s">
        <v>4114</v>
      </c>
      <c r="T1985" t="s">
        <v>4115</v>
      </c>
      <c r="U1985" t="s">
        <v>86</v>
      </c>
      <c r="W1985" t="s">
        <v>57</v>
      </c>
      <c r="X1985" t="s">
        <v>460</v>
      </c>
      <c r="Y1985" t="s">
        <v>87</v>
      </c>
      <c r="Z1985" t="s">
        <v>87</v>
      </c>
      <c r="AC1985" t="s">
        <v>41</v>
      </c>
      <c r="AD1985" t="s">
        <v>42</v>
      </c>
    </row>
    <row r="1986" spans="3:30" x14ac:dyDescent="0.25">
      <c r="C1986" s="32" t="s">
        <v>198</v>
      </c>
      <c r="D1986" s="32" t="s">
        <v>232</v>
      </c>
      <c r="E1986" s="32" t="s">
        <v>4116</v>
      </c>
      <c r="F1986">
        <v>-0.61999999999989086</v>
      </c>
      <c r="G1986" t="s">
        <v>4117</v>
      </c>
      <c r="H1986" t="s">
        <v>4118</v>
      </c>
      <c r="I1986" t="s">
        <v>4119</v>
      </c>
      <c r="K1986" t="s">
        <v>34</v>
      </c>
      <c r="L1986" t="s">
        <v>2719</v>
      </c>
      <c r="M1986" t="s">
        <v>36</v>
      </c>
      <c r="N1986" s="8">
        <v>45698</v>
      </c>
      <c r="O1986" s="8"/>
      <c r="P1986" s="8"/>
      <c r="Q1986" t="s">
        <v>64</v>
      </c>
      <c r="AC1986" t="s">
        <v>64</v>
      </c>
      <c r="AD1986" t="s">
        <v>42</v>
      </c>
    </row>
    <row r="1987" spans="3:30" x14ac:dyDescent="0.25">
      <c r="C1987" s="32" t="s">
        <v>198</v>
      </c>
      <c r="D1987" s="32" t="s">
        <v>232</v>
      </c>
      <c r="E1987" s="32" t="s">
        <v>4116</v>
      </c>
      <c r="F1987">
        <v>200</v>
      </c>
      <c r="G1987" t="s">
        <v>4117</v>
      </c>
      <c r="H1987" t="s">
        <v>4118</v>
      </c>
      <c r="I1987" t="s">
        <v>4120</v>
      </c>
      <c r="K1987" t="s">
        <v>34</v>
      </c>
      <c r="L1987" t="s">
        <v>2719</v>
      </c>
      <c r="M1987" t="s">
        <v>36</v>
      </c>
      <c r="N1987" s="8">
        <v>45698</v>
      </c>
      <c r="O1987" s="8"/>
      <c r="P1987" s="8"/>
      <c r="Q1987" t="s">
        <v>47</v>
      </c>
      <c r="AC1987" t="s">
        <v>41</v>
      </c>
      <c r="AD1987" t="s">
        <v>42</v>
      </c>
    </row>
    <row r="1988" spans="3:30" x14ac:dyDescent="0.25">
      <c r="C1988" s="32" t="s">
        <v>198</v>
      </c>
      <c r="D1988" s="32" t="s">
        <v>232</v>
      </c>
      <c r="E1988" s="32" t="s">
        <v>4116</v>
      </c>
      <c r="F1988">
        <v>200</v>
      </c>
      <c r="G1988" t="s">
        <v>4117</v>
      </c>
      <c r="H1988" t="s">
        <v>4118</v>
      </c>
      <c r="I1988" t="s">
        <v>4121</v>
      </c>
      <c r="K1988" t="s">
        <v>34</v>
      </c>
      <c r="L1988" t="s">
        <v>2719</v>
      </c>
      <c r="M1988" t="s">
        <v>36</v>
      </c>
      <c r="N1988" s="8">
        <v>45698</v>
      </c>
      <c r="O1988" s="8"/>
      <c r="P1988" s="8"/>
      <c r="Q1988" t="s">
        <v>37</v>
      </c>
      <c r="AC1988" t="s">
        <v>41</v>
      </c>
      <c r="AD1988" t="s">
        <v>42</v>
      </c>
    </row>
    <row r="1989" spans="3:30" x14ac:dyDescent="0.25">
      <c r="C1989" s="32" t="s">
        <v>104</v>
      </c>
      <c r="D1989" s="32" t="s">
        <v>105</v>
      </c>
      <c r="E1989" s="32" t="s">
        <v>50</v>
      </c>
      <c r="F1989">
        <v>497.5</v>
      </c>
      <c r="G1989" t="s">
        <v>4122</v>
      </c>
      <c r="H1989" t="s">
        <v>4123</v>
      </c>
      <c r="I1989" t="s">
        <v>4124</v>
      </c>
      <c r="K1989" t="s">
        <v>717</v>
      </c>
      <c r="L1989" t="s">
        <v>2719</v>
      </c>
      <c r="M1989" t="s">
        <v>36</v>
      </c>
      <c r="N1989" s="8">
        <v>45744</v>
      </c>
      <c r="O1989" s="8">
        <v>45821</v>
      </c>
      <c r="P1989" s="8">
        <v>45821</v>
      </c>
      <c r="Q1989" t="s">
        <v>37</v>
      </c>
      <c r="R1989" t="s">
        <v>651</v>
      </c>
      <c r="S1989" t="s">
        <v>4125</v>
      </c>
      <c r="T1989" t="s">
        <v>4126</v>
      </c>
      <c r="U1989" t="s">
        <v>86</v>
      </c>
      <c r="W1989" t="s">
        <v>87</v>
      </c>
      <c r="X1989" t="s">
        <v>398</v>
      </c>
      <c r="Y1989" t="s">
        <v>87</v>
      </c>
      <c r="Z1989" t="s">
        <v>87</v>
      </c>
      <c r="AC1989" t="s">
        <v>41</v>
      </c>
      <c r="AD1989" t="s">
        <v>42</v>
      </c>
    </row>
    <row r="1990" spans="3:30" x14ac:dyDescent="0.25">
      <c r="C1990" s="32" t="s">
        <v>104</v>
      </c>
      <c r="D1990" s="32" t="s">
        <v>105</v>
      </c>
      <c r="E1990" s="32" t="s">
        <v>50</v>
      </c>
      <c r="F1990">
        <v>497.5</v>
      </c>
      <c r="G1990" t="s">
        <v>4122</v>
      </c>
      <c r="H1990" t="s">
        <v>4123</v>
      </c>
      <c r="I1990" t="s">
        <v>4127</v>
      </c>
      <c r="K1990" t="s">
        <v>717</v>
      </c>
      <c r="L1990" t="s">
        <v>2719</v>
      </c>
      <c r="M1990" t="s">
        <v>36</v>
      </c>
      <c r="N1990" s="8">
        <v>45744</v>
      </c>
      <c r="O1990" s="8">
        <v>45821</v>
      </c>
      <c r="P1990" s="8">
        <v>45821</v>
      </c>
      <c r="Q1990" t="s">
        <v>47</v>
      </c>
      <c r="R1990" t="s">
        <v>1658</v>
      </c>
      <c r="U1990" t="s">
        <v>86</v>
      </c>
      <c r="W1990" t="s">
        <v>87</v>
      </c>
      <c r="X1990" t="s">
        <v>398</v>
      </c>
      <c r="Y1990" t="s">
        <v>87</v>
      </c>
      <c r="Z1990" t="s">
        <v>87</v>
      </c>
      <c r="AC1990" t="s">
        <v>41</v>
      </c>
      <c r="AD1990" t="s">
        <v>42</v>
      </c>
    </row>
    <row r="1991" spans="3:30" x14ac:dyDescent="0.25">
      <c r="C1991" s="32" t="s">
        <v>104</v>
      </c>
      <c r="D1991" s="32" t="s">
        <v>638</v>
      </c>
      <c r="E1991" s="32" t="s">
        <v>4128</v>
      </c>
      <c r="F1991">
        <v>2600</v>
      </c>
      <c r="G1991" t="s">
        <v>4129</v>
      </c>
      <c r="H1991" t="s">
        <v>4130</v>
      </c>
      <c r="I1991" t="s">
        <v>4131</v>
      </c>
      <c r="K1991" t="s">
        <v>34</v>
      </c>
      <c r="L1991" t="s">
        <v>2719</v>
      </c>
      <c r="M1991" t="s">
        <v>36</v>
      </c>
      <c r="N1991" s="8">
        <v>45698</v>
      </c>
      <c r="O1991" s="8"/>
      <c r="P1991" s="8"/>
      <c r="Q1991" t="s">
        <v>47</v>
      </c>
      <c r="R1991" t="s">
        <v>1325</v>
      </c>
      <c r="AC1991" t="s">
        <v>41</v>
      </c>
      <c r="AD1991" t="s">
        <v>42</v>
      </c>
    </row>
    <row r="1992" spans="3:30" x14ac:dyDescent="0.25">
      <c r="C1992" s="32" t="s">
        <v>104</v>
      </c>
      <c r="D1992" s="32" t="s">
        <v>105</v>
      </c>
      <c r="F1992">
        <v>1595</v>
      </c>
      <c r="G1992" t="s">
        <v>4132</v>
      </c>
      <c r="H1992" t="s">
        <v>4133</v>
      </c>
      <c r="I1992" t="s">
        <v>4134</v>
      </c>
      <c r="K1992" t="s">
        <v>724</v>
      </c>
      <c r="L1992" t="s">
        <v>2719</v>
      </c>
      <c r="M1992" t="s">
        <v>36</v>
      </c>
      <c r="N1992" s="8">
        <v>45792</v>
      </c>
      <c r="O1992" s="8"/>
      <c r="P1992" s="8"/>
      <c r="Q1992" t="s">
        <v>37</v>
      </c>
      <c r="R1992" t="s">
        <v>460</v>
      </c>
      <c r="S1992" t="s">
        <v>4135</v>
      </c>
      <c r="T1992" t="s">
        <v>4136</v>
      </c>
      <c r="W1992" t="s">
        <v>87</v>
      </c>
      <c r="X1992" t="s">
        <v>488</v>
      </c>
      <c r="AC1992" t="s">
        <v>41</v>
      </c>
      <c r="AD1992" t="s">
        <v>42</v>
      </c>
    </row>
    <row r="1993" spans="3:30" x14ac:dyDescent="0.25">
      <c r="C1993" s="32" t="s">
        <v>705</v>
      </c>
      <c r="D1993" s="32" t="s">
        <v>2484</v>
      </c>
      <c r="F1993">
        <v>-1099.31</v>
      </c>
      <c r="G1993" t="s">
        <v>4137</v>
      </c>
      <c r="H1993" t="s">
        <v>4138</v>
      </c>
      <c r="I1993" t="s">
        <v>4139</v>
      </c>
      <c r="K1993" t="s">
        <v>34</v>
      </c>
      <c r="L1993" t="s">
        <v>2719</v>
      </c>
      <c r="M1993" t="s">
        <v>36</v>
      </c>
      <c r="N1993" s="8">
        <v>45604</v>
      </c>
      <c r="O1993" s="8"/>
      <c r="P1993" s="8"/>
      <c r="Q1993" t="s">
        <v>64</v>
      </c>
      <c r="AC1993" t="s">
        <v>64</v>
      </c>
      <c r="AD1993" t="s">
        <v>42</v>
      </c>
    </row>
    <row r="1994" spans="3:30" x14ac:dyDescent="0.25">
      <c r="C1994" s="32" t="s">
        <v>705</v>
      </c>
      <c r="D1994" s="32" t="s">
        <v>2484</v>
      </c>
      <c r="F1994">
        <v>-1099.31</v>
      </c>
      <c r="G1994" t="s">
        <v>4137</v>
      </c>
      <c r="H1994" t="s">
        <v>4138</v>
      </c>
      <c r="I1994" t="s">
        <v>4140</v>
      </c>
      <c r="K1994" t="s">
        <v>34</v>
      </c>
      <c r="L1994" t="s">
        <v>2719</v>
      </c>
      <c r="M1994" t="s">
        <v>36</v>
      </c>
      <c r="N1994" s="8">
        <v>45604</v>
      </c>
      <c r="O1994" s="8"/>
      <c r="P1994" s="8"/>
      <c r="Q1994" t="s">
        <v>64</v>
      </c>
      <c r="AC1994" t="s">
        <v>64</v>
      </c>
      <c r="AD1994" t="s">
        <v>42</v>
      </c>
    </row>
    <row r="1995" spans="3:30" x14ac:dyDescent="0.25">
      <c r="C1995" s="32" t="s">
        <v>705</v>
      </c>
      <c r="D1995" s="32" t="s">
        <v>2484</v>
      </c>
      <c r="F1995">
        <v>876.52</v>
      </c>
      <c r="G1995" t="s">
        <v>4137</v>
      </c>
      <c r="H1995" t="s">
        <v>4138</v>
      </c>
      <c r="I1995" t="s">
        <v>4141</v>
      </c>
      <c r="K1995" t="s">
        <v>34</v>
      </c>
      <c r="L1995" t="s">
        <v>2719</v>
      </c>
      <c r="M1995" t="s">
        <v>36</v>
      </c>
      <c r="N1995" s="8">
        <v>45604</v>
      </c>
      <c r="O1995" s="8"/>
      <c r="P1995" s="8"/>
      <c r="Q1995" t="s">
        <v>64</v>
      </c>
      <c r="AC1995" t="s">
        <v>64</v>
      </c>
      <c r="AD1995" t="s">
        <v>42</v>
      </c>
    </row>
    <row r="1996" spans="3:30" x14ac:dyDescent="0.25">
      <c r="C1996" s="32" t="s">
        <v>705</v>
      </c>
      <c r="D1996" s="32" t="s">
        <v>2484</v>
      </c>
      <c r="F1996">
        <v>876.52</v>
      </c>
      <c r="G1996" t="s">
        <v>4137</v>
      </c>
      <c r="H1996" t="s">
        <v>4138</v>
      </c>
      <c r="I1996" t="s">
        <v>4142</v>
      </c>
      <c r="K1996" t="s">
        <v>34</v>
      </c>
      <c r="L1996" t="s">
        <v>2719</v>
      </c>
      <c r="M1996" t="s">
        <v>36</v>
      </c>
      <c r="N1996" s="8">
        <v>45604</v>
      </c>
      <c r="O1996" s="8"/>
      <c r="P1996" s="8"/>
      <c r="Q1996" t="s">
        <v>64</v>
      </c>
      <c r="AC1996" t="s">
        <v>64</v>
      </c>
      <c r="AD1996" t="s">
        <v>42</v>
      </c>
    </row>
    <row r="1997" spans="3:30" x14ac:dyDescent="0.25">
      <c r="C1997" s="32" t="s">
        <v>705</v>
      </c>
      <c r="D1997" s="32" t="s">
        <v>2484</v>
      </c>
      <c r="F1997">
        <v>-199.30999999999989</v>
      </c>
      <c r="G1997" t="s">
        <v>4137</v>
      </c>
      <c r="H1997" t="s">
        <v>4143</v>
      </c>
      <c r="I1997" t="s">
        <v>4144</v>
      </c>
      <c r="K1997" t="s">
        <v>34</v>
      </c>
      <c r="L1997" t="s">
        <v>2719</v>
      </c>
      <c r="M1997" t="s">
        <v>36</v>
      </c>
      <c r="N1997" s="8">
        <v>45604</v>
      </c>
      <c r="O1997" s="8"/>
      <c r="P1997" s="8"/>
      <c r="Q1997" t="s">
        <v>64</v>
      </c>
      <c r="R1997" t="s">
        <v>4145</v>
      </c>
      <c r="AC1997" t="s">
        <v>64</v>
      </c>
      <c r="AD1997" t="s">
        <v>42</v>
      </c>
    </row>
    <row r="1998" spans="3:30" x14ac:dyDescent="0.25">
      <c r="C1998" s="32" t="s">
        <v>705</v>
      </c>
      <c r="D1998" s="32" t="s">
        <v>2484</v>
      </c>
      <c r="F1998">
        <v>100</v>
      </c>
      <c r="G1998" t="s">
        <v>4137</v>
      </c>
      <c r="H1998" t="s">
        <v>4143</v>
      </c>
      <c r="I1998" t="s">
        <v>4146</v>
      </c>
      <c r="K1998" t="s">
        <v>34</v>
      </c>
      <c r="L1998" t="s">
        <v>2719</v>
      </c>
      <c r="M1998" t="s">
        <v>36</v>
      </c>
      <c r="N1998" s="8">
        <v>45604</v>
      </c>
      <c r="O1998" s="8"/>
      <c r="P1998" s="8"/>
      <c r="Q1998" t="s">
        <v>47</v>
      </c>
      <c r="AC1998" t="s">
        <v>41</v>
      </c>
      <c r="AD1998" t="s">
        <v>42</v>
      </c>
    </row>
    <row r="1999" spans="3:30" x14ac:dyDescent="0.25">
      <c r="C1999" s="32" t="s">
        <v>43</v>
      </c>
      <c r="D1999" s="32" t="s">
        <v>105</v>
      </c>
      <c r="E1999" s="32" t="s">
        <v>4147</v>
      </c>
      <c r="F1999">
        <v>1399</v>
      </c>
      <c r="G1999" t="s">
        <v>4148</v>
      </c>
      <c r="H1999" t="s">
        <v>4149</v>
      </c>
      <c r="I1999" t="s">
        <v>4150</v>
      </c>
      <c r="K1999" t="s">
        <v>267</v>
      </c>
      <c r="L1999" t="s">
        <v>2719</v>
      </c>
      <c r="M1999" t="s">
        <v>36</v>
      </c>
      <c r="N1999" s="8">
        <v>45747</v>
      </c>
      <c r="O1999" s="8">
        <v>45807</v>
      </c>
      <c r="P1999" s="8">
        <v>45807</v>
      </c>
      <c r="Q1999" t="s">
        <v>37</v>
      </c>
      <c r="R1999" t="s">
        <v>1320</v>
      </c>
      <c r="S1999" t="s">
        <v>4151</v>
      </c>
      <c r="T1999" t="s">
        <v>4152</v>
      </c>
      <c r="U1999" t="s">
        <v>40</v>
      </c>
      <c r="W1999" t="s">
        <v>40</v>
      </c>
      <c r="X1999" t="s">
        <v>421</v>
      </c>
      <c r="Y1999" t="s">
        <v>40</v>
      </c>
      <c r="Z1999" t="s">
        <v>40</v>
      </c>
      <c r="AC1999" t="s">
        <v>41</v>
      </c>
      <c r="AD1999" t="s">
        <v>42</v>
      </c>
    </row>
    <row r="2000" spans="3:30" x14ac:dyDescent="0.25">
      <c r="C2000" s="32" t="s">
        <v>104</v>
      </c>
      <c r="D2000" s="32" t="s">
        <v>105</v>
      </c>
      <c r="F2000">
        <v>-1135.3399999999999</v>
      </c>
      <c r="G2000" t="s">
        <v>4153</v>
      </c>
      <c r="H2000" t="s">
        <v>4154</v>
      </c>
      <c r="I2000" t="s">
        <v>4155</v>
      </c>
      <c r="K2000" t="s">
        <v>724</v>
      </c>
      <c r="L2000" t="s">
        <v>2719</v>
      </c>
      <c r="M2000" t="s">
        <v>36</v>
      </c>
      <c r="N2000" s="8">
        <v>45797</v>
      </c>
      <c r="O2000" s="8"/>
      <c r="P2000" s="8"/>
      <c r="Q2000" t="s">
        <v>64</v>
      </c>
      <c r="R2000" t="s">
        <v>4156</v>
      </c>
      <c r="S2000" t="s">
        <v>4157</v>
      </c>
      <c r="T2000" t="s">
        <v>4158</v>
      </c>
      <c r="U2000" t="s">
        <v>420</v>
      </c>
      <c r="AC2000" t="s">
        <v>64</v>
      </c>
      <c r="AD2000" t="s">
        <v>42</v>
      </c>
    </row>
    <row r="2001" spans="3:30" x14ac:dyDescent="0.25">
      <c r="C2001" s="32" t="s">
        <v>104</v>
      </c>
      <c r="D2001" s="32" t="s">
        <v>105</v>
      </c>
      <c r="F2001">
        <v>300</v>
      </c>
      <c r="G2001" t="s">
        <v>4153</v>
      </c>
      <c r="H2001" t="s">
        <v>4154</v>
      </c>
      <c r="I2001" t="s">
        <v>4159</v>
      </c>
      <c r="K2001" t="s">
        <v>724</v>
      </c>
      <c r="L2001" t="s">
        <v>2719</v>
      </c>
      <c r="M2001" t="s">
        <v>36</v>
      </c>
      <c r="N2001" s="8">
        <v>45797</v>
      </c>
      <c r="O2001" s="8"/>
      <c r="P2001" s="8"/>
      <c r="Q2001" t="s">
        <v>47</v>
      </c>
      <c r="AC2001" t="s">
        <v>41</v>
      </c>
      <c r="AD2001" t="s">
        <v>42</v>
      </c>
    </row>
    <row r="2002" spans="3:30" x14ac:dyDescent="0.25">
      <c r="C2002" s="32" t="s">
        <v>28</v>
      </c>
      <c r="D2002" s="32" t="s">
        <v>29</v>
      </c>
      <c r="F2002">
        <v>1295</v>
      </c>
      <c r="G2002" t="s">
        <v>4160</v>
      </c>
      <c r="H2002" t="s">
        <v>4161</v>
      </c>
      <c r="I2002" t="s">
        <v>4162</v>
      </c>
      <c r="K2002" t="s">
        <v>717</v>
      </c>
      <c r="L2002" t="s">
        <v>2719</v>
      </c>
      <c r="M2002" t="s">
        <v>36</v>
      </c>
      <c r="N2002" s="8">
        <v>45792</v>
      </c>
      <c r="O2002" s="8"/>
      <c r="P2002" s="8"/>
      <c r="Q2002" t="s">
        <v>127</v>
      </c>
      <c r="R2002" t="s">
        <v>460</v>
      </c>
      <c r="W2002" t="s">
        <v>477</v>
      </c>
      <c r="AC2002" t="s">
        <v>41</v>
      </c>
      <c r="AD2002" t="s">
        <v>42</v>
      </c>
    </row>
    <row r="2003" spans="3:30" x14ac:dyDescent="0.25">
      <c r="C2003" s="32" t="s">
        <v>43</v>
      </c>
      <c r="D2003" s="32" t="s">
        <v>29</v>
      </c>
      <c r="E2003" s="32" t="s">
        <v>4163</v>
      </c>
      <c r="F2003">
        <v>852</v>
      </c>
      <c r="G2003" t="s">
        <v>4164</v>
      </c>
      <c r="H2003" t="s">
        <v>4165</v>
      </c>
      <c r="I2003" t="s">
        <v>4166</v>
      </c>
      <c r="K2003" t="s">
        <v>34</v>
      </c>
      <c r="L2003" t="s">
        <v>2719</v>
      </c>
      <c r="M2003" t="s">
        <v>36</v>
      </c>
      <c r="N2003" s="8">
        <v>45735</v>
      </c>
      <c r="O2003" s="8">
        <v>45835</v>
      </c>
      <c r="P2003" s="8">
        <v>45835</v>
      </c>
      <c r="Q2003" t="s">
        <v>37</v>
      </c>
      <c r="R2003" t="s">
        <v>1325</v>
      </c>
      <c r="S2003" t="s">
        <v>4167</v>
      </c>
      <c r="T2003" t="s">
        <v>4168</v>
      </c>
      <c r="U2003" t="s">
        <v>489</v>
      </c>
      <c r="W2003" t="s">
        <v>489</v>
      </c>
      <c r="Y2003" t="s">
        <v>40</v>
      </c>
      <c r="Z2003" t="s">
        <v>40</v>
      </c>
      <c r="AC2003" t="s">
        <v>41</v>
      </c>
      <c r="AD2003" t="s">
        <v>42</v>
      </c>
    </row>
    <row r="2004" spans="3:30" x14ac:dyDescent="0.25">
      <c r="C2004" s="32" t="s">
        <v>43</v>
      </c>
      <c r="D2004" s="32" t="s">
        <v>29</v>
      </c>
      <c r="E2004" s="32" t="s">
        <v>4163</v>
      </c>
      <c r="F2004">
        <v>852</v>
      </c>
      <c r="G2004" t="s">
        <v>4164</v>
      </c>
      <c r="H2004" t="s">
        <v>4165</v>
      </c>
      <c r="I2004" t="s">
        <v>4169</v>
      </c>
      <c r="K2004" t="s">
        <v>34</v>
      </c>
      <c r="L2004" t="s">
        <v>2719</v>
      </c>
      <c r="M2004" t="s">
        <v>36</v>
      </c>
      <c r="N2004" s="8">
        <v>45735</v>
      </c>
      <c r="O2004" s="8">
        <v>45835</v>
      </c>
      <c r="P2004" s="8">
        <v>45835</v>
      </c>
      <c r="Q2004" t="s">
        <v>37</v>
      </c>
      <c r="R2004" t="s">
        <v>1325</v>
      </c>
      <c r="S2004" t="s">
        <v>4170</v>
      </c>
      <c r="T2004" t="s">
        <v>4171</v>
      </c>
      <c r="U2004" t="s">
        <v>489</v>
      </c>
      <c r="W2004" t="s">
        <v>489</v>
      </c>
      <c r="Y2004" t="s">
        <v>40</v>
      </c>
      <c r="Z2004" t="s">
        <v>40</v>
      </c>
      <c r="AC2004" t="s">
        <v>41</v>
      </c>
      <c r="AD2004" t="s">
        <v>42</v>
      </c>
    </row>
    <row r="2005" spans="3:30" x14ac:dyDescent="0.25">
      <c r="C2005" s="32" t="s">
        <v>795</v>
      </c>
      <c r="D2005" s="32" t="s">
        <v>44</v>
      </c>
      <c r="E2005" s="32" t="s">
        <v>4172</v>
      </c>
      <c r="F2005">
        <v>200</v>
      </c>
      <c r="G2005" t="s">
        <v>4173</v>
      </c>
      <c r="H2005" t="s">
        <v>4174</v>
      </c>
      <c r="I2005" t="s">
        <v>4175</v>
      </c>
      <c r="K2005" t="s">
        <v>34</v>
      </c>
      <c r="L2005" t="s">
        <v>2719</v>
      </c>
      <c r="M2005" t="s">
        <v>36</v>
      </c>
      <c r="N2005" s="8">
        <v>45716</v>
      </c>
      <c r="O2005" s="8"/>
      <c r="P2005" s="8"/>
      <c r="Q2005" t="s">
        <v>47</v>
      </c>
      <c r="AC2005" t="s">
        <v>41</v>
      </c>
      <c r="AD2005" t="s">
        <v>42</v>
      </c>
    </row>
    <row r="2006" spans="3:30" x14ac:dyDescent="0.25">
      <c r="C2006" s="32" t="s">
        <v>795</v>
      </c>
      <c r="D2006" s="32" t="s">
        <v>44</v>
      </c>
      <c r="E2006" s="32" t="s">
        <v>4172</v>
      </c>
      <c r="F2006">
        <v>200</v>
      </c>
      <c r="G2006" t="s">
        <v>4173</v>
      </c>
      <c r="H2006" t="s">
        <v>4174</v>
      </c>
      <c r="I2006" t="s">
        <v>4176</v>
      </c>
      <c r="K2006" t="s">
        <v>34</v>
      </c>
      <c r="L2006" t="s">
        <v>2719</v>
      </c>
      <c r="M2006" t="s">
        <v>36</v>
      </c>
      <c r="N2006" s="8">
        <v>45716</v>
      </c>
      <c r="O2006" s="8"/>
      <c r="P2006" s="8"/>
      <c r="Q2006" t="s">
        <v>37</v>
      </c>
      <c r="AC2006" t="s">
        <v>41</v>
      </c>
      <c r="AD2006" t="s">
        <v>42</v>
      </c>
    </row>
    <row r="2007" spans="3:30" x14ac:dyDescent="0.25">
      <c r="C2007" s="32" t="s">
        <v>104</v>
      </c>
      <c r="D2007" s="32" t="s">
        <v>105</v>
      </c>
      <c r="E2007" s="32" t="s">
        <v>3585</v>
      </c>
      <c r="F2007">
        <v>895</v>
      </c>
      <c r="G2007" t="s">
        <v>4177</v>
      </c>
      <c r="H2007" t="s">
        <v>4178</v>
      </c>
      <c r="I2007" t="s">
        <v>4179</v>
      </c>
      <c r="K2007" t="s">
        <v>717</v>
      </c>
      <c r="L2007" t="s">
        <v>2719</v>
      </c>
      <c r="M2007" t="s">
        <v>36</v>
      </c>
      <c r="N2007" s="8">
        <v>45770</v>
      </c>
      <c r="O2007" s="8">
        <v>45821</v>
      </c>
      <c r="P2007" s="8">
        <v>45821</v>
      </c>
      <c r="Q2007" t="s">
        <v>37</v>
      </c>
      <c r="R2007" t="s">
        <v>1007</v>
      </c>
      <c r="S2007" t="s">
        <v>4180</v>
      </c>
      <c r="T2007" t="s">
        <v>4181</v>
      </c>
      <c r="U2007" t="s">
        <v>86</v>
      </c>
      <c r="X2007" t="s">
        <v>341</v>
      </c>
      <c r="Y2007" t="s">
        <v>87</v>
      </c>
      <c r="Z2007" t="s">
        <v>87</v>
      </c>
      <c r="AC2007" t="s">
        <v>41</v>
      </c>
      <c r="AD2007" t="s">
        <v>42</v>
      </c>
    </row>
    <row r="2008" spans="3:30" x14ac:dyDescent="0.25">
      <c r="C2008" s="32" t="s">
        <v>795</v>
      </c>
      <c r="D2008" s="32" t="s">
        <v>105</v>
      </c>
      <c r="F2008">
        <v>1245</v>
      </c>
      <c r="G2008" t="s">
        <v>4182</v>
      </c>
      <c r="H2008" t="s">
        <v>4183</v>
      </c>
      <c r="I2008" t="s">
        <v>4184</v>
      </c>
      <c r="K2008" t="s">
        <v>724</v>
      </c>
      <c r="L2008" t="s">
        <v>2719</v>
      </c>
      <c r="M2008" t="s">
        <v>36</v>
      </c>
      <c r="N2008" s="8">
        <v>45779</v>
      </c>
      <c r="O2008" s="8">
        <v>45835</v>
      </c>
      <c r="P2008" s="8">
        <v>45835</v>
      </c>
      <c r="Q2008" t="s">
        <v>37</v>
      </c>
      <c r="R2008" t="s">
        <v>474</v>
      </c>
      <c r="S2008" t="s">
        <v>4185</v>
      </c>
      <c r="U2008" t="s">
        <v>57</v>
      </c>
      <c r="W2008" t="s">
        <v>111</v>
      </c>
      <c r="Y2008" t="s">
        <v>111</v>
      </c>
      <c r="Z2008" t="s">
        <v>111</v>
      </c>
      <c r="AC2008" t="s">
        <v>41</v>
      </c>
      <c r="AD2008" t="s">
        <v>42</v>
      </c>
    </row>
    <row r="2009" spans="3:30" x14ac:dyDescent="0.25">
      <c r="C2009" s="32" t="s">
        <v>198</v>
      </c>
      <c r="D2009" s="32" t="s">
        <v>232</v>
      </c>
      <c r="E2009" s="32" t="s">
        <v>3647</v>
      </c>
      <c r="F2009">
        <v>-435.90000000000009</v>
      </c>
      <c r="G2009" t="s">
        <v>4186</v>
      </c>
      <c r="H2009" t="s">
        <v>4187</v>
      </c>
      <c r="I2009" t="s">
        <v>4188</v>
      </c>
      <c r="K2009" t="s">
        <v>34</v>
      </c>
      <c r="L2009" t="s">
        <v>2719</v>
      </c>
      <c r="M2009" t="s">
        <v>36</v>
      </c>
      <c r="N2009" s="8">
        <v>45631</v>
      </c>
      <c r="O2009" s="8"/>
      <c r="P2009" s="8"/>
      <c r="Q2009" t="s">
        <v>64</v>
      </c>
      <c r="R2009" t="s">
        <v>4189</v>
      </c>
      <c r="S2009" t="s">
        <v>4190</v>
      </c>
      <c r="T2009" t="s">
        <v>4191</v>
      </c>
      <c r="W2009" t="s">
        <v>4192</v>
      </c>
      <c r="AC2009" t="s">
        <v>64</v>
      </c>
      <c r="AD2009" t="s">
        <v>42</v>
      </c>
    </row>
    <row r="2010" spans="3:30" x14ac:dyDescent="0.25">
      <c r="C2010" s="32" t="s">
        <v>198</v>
      </c>
      <c r="D2010" s="32" t="s">
        <v>232</v>
      </c>
      <c r="E2010" s="32" t="s">
        <v>3647</v>
      </c>
      <c r="F2010">
        <v>250</v>
      </c>
      <c r="G2010" t="s">
        <v>4186</v>
      </c>
      <c r="H2010" t="s">
        <v>4187</v>
      </c>
      <c r="I2010" t="s">
        <v>4193</v>
      </c>
      <c r="K2010" t="s">
        <v>34</v>
      </c>
      <c r="L2010" t="s">
        <v>2719</v>
      </c>
      <c r="M2010" t="s">
        <v>36</v>
      </c>
      <c r="N2010" s="8">
        <v>45631</v>
      </c>
      <c r="O2010" s="8"/>
      <c r="P2010" s="8"/>
      <c r="Q2010" t="s">
        <v>47</v>
      </c>
      <c r="AC2010" t="s">
        <v>41</v>
      </c>
      <c r="AD2010" t="s">
        <v>42</v>
      </c>
    </row>
    <row r="2011" spans="3:30" x14ac:dyDescent="0.25">
      <c r="C2011" s="32" t="s">
        <v>198</v>
      </c>
      <c r="D2011" s="32" t="s">
        <v>232</v>
      </c>
      <c r="E2011" s="32" t="s">
        <v>3647</v>
      </c>
      <c r="F2011">
        <v>250</v>
      </c>
      <c r="G2011" t="s">
        <v>4186</v>
      </c>
      <c r="H2011" t="s">
        <v>4187</v>
      </c>
      <c r="I2011" t="s">
        <v>4194</v>
      </c>
      <c r="K2011" t="s">
        <v>34</v>
      </c>
      <c r="L2011" t="s">
        <v>2719</v>
      </c>
      <c r="M2011" t="s">
        <v>36</v>
      </c>
      <c r="N2011" s="8">
        <v>45631</v>
      </c>
      <c r="O2011" s="8"/>
      <c r="P2011" s="8"/>
      <c r="Q2011" t="s">
        <v>37</v>
      </c>
      <c r="AC2011" t="s">
        <v>41</v>
      </c>
      <c r="AD2011" t="s">
        <v>42</v>
      </c>
    </row>
    <row r="2012" spans="3:30" ht="27.6" x14ac:dyDescent="0.25">
      <c r="C2012" s="46" t="s">
        <v>28</v>
      </c>
      <c r="D2012" s="32" t="s">
        <v>105</v>
      </c>
      <c r="F2012">
        <v>0</v>
      </c>
      <c r="G2012" t="s">
        <v>4195</v>
      </c>
      <c r="H2012" t="s">
        <v>4196</v>
      </c>
      <c r="I2012" t="s">
        <v>4197</v>
      </c>
      <c r="J2012" t="s">
        <v>4198</v>
      </c>
      <c r="K2012" t="s">
        <v>267</v>
      </c>
      <c r="L2012" t="s">
        <v>2719</v>
      </c>
      <c r="M2012" t="s">
        <v>276</v>
      </c>
      <c r="N2012" s="8">
        <v>45800</v>
      </c>
      <c r="O2012" s="8"/>
      <c r="P2012" s="8"/>
      <c r="Q2012" t="s">
        <v>37</v>
      </c>
      <c r="W2012" t="s">
        <v>4199</v>
      </c>
      <c r="AC2012" t="s">
        <v>41</v>
      </c>
      <c r="AD2012" t="s">
        <v>231</v>
      </c>
    </row>
    <row r="2013" spans="3:30" ht="27.6" x14ac:dyDescent="0.25">
      <c r="C2013" s="46" t="s">
        <v>28</v>
      </c>
      <c r="D2013" s="32" t="s">
        <v>105</v>
      </c>
      <c r="F2013">
        <v>0</v>
      </c>
      <c r="G2013" t="s">
        <v>4195</v>
      </c>
      <c r="H2013" t="s">
        <v>4196</v>
      </c>
      <c r="I2013" t="s">
        <v>4200</v>
      </c>
      <c r="J2013" t="s">
        <v>4201</v>
      </c>
      <c r="K2013" t="s">
        <v>267</v>
      </c>
      <c r="L2013" t="s">
        <v>2719</v>
      </c>
      <c r="M2013" t="s">
        <v>276</v>
      </c>
      <c r="N2013" s="8">
        <v>45800</v>
      </c>
      <c r="O2013" s="8"/>
      <c r="P2013" s="8"/>
      <c r="Q2013" t="s">
        <v>37</v>
      </c>
      <c r="W2013" t="s">
        <v>4199</v>
      </c>
      <c r="AC2013" t="s">
        <v>41</v>
      </c>
      <c r="AD2013" t="s">
        <v>231</v>
      </c>
    </row>
    <row r="2014" spans="3:30" ht="27.6" x14ac:dyDescent="0.25">
      <c r="C2014" s="46" t="s">
        <v>28</v>
      </c>
      <c r="D2014" s="32" t="s">
        <v>105</v>
      </c>
      <c r="F2014">
        <v>0</v>
      </c>
      <c r="G2014" t="s">
        <v>4195</v>
      </c>
      <c r="H2014" t="s">
        <v>4196</v>
      </c>
      <c r="I2014" t="s">
        <v>4202</v>
      </c>
      <c r="J2014" t="s">
        <v>4203</v>
      </c>
      <c r="K2014" t="s">
        <v>267</v>
      </c>
      <c r="L2014" t="s">
        <v>2719</v>
      </c>
      <c r="M2014" t="s">
        <v>276</v>
      </c>
      <c r="N2014" s="8">
        <v>45800</v>
      </c>
      <c r="O2014" s="8"/>
      <c r="P2014" s="8"/>
      <c r="Q2014" t="s">
        <v>37</v>
      </c>
      <c r="W2014" t="s">
        <v>4199</v>
      </c>
      <c r="AC2014" t="s">
        <v>41</v>
      </c>
      <c r="AD2014" t="s">
        <v>231</v>
      </c>
    </row>
    <row r="2015" spans="3:30" x14ac:dyDescent="0.25">
      <c r="C2015" s="32" t="s">
        <v>795</v>
      </c>
      <c r="D2015" s="32" t="s">
        <v>105</v>
      </c>
      <c r="F2015">
        <v>0</v>
      </c>
      <c r="G2015" t="s">
        <v>4195</v>
      </c>
      <c r="H2015" t="s">
        <v>4196</v>
      </c>
      <c r="I2015" t="s">
        <v>4204</v>
      </c>
      <c r="J2015" t="s">
        <v>4205</v>
      </c>
      <c r="K2015" t="s">
        <v>267</v>
      </c>
      <c r="L2015" t="s">
        <v>2719</v>
      </c>
      <c r="M2015" t="s">
        <v>276</v>
      </c>
      <c r="N2015" s="8">
        <v>45800</v>
      </c>
      <c r="O2015" s="8"/>
      <c r="P2015" s="8"/>
      <c r="Q2015" t="s">
        <v>37</v>
      </c>
      <c r="W2015" t="s">
        <v>4199</v>
      </c>
      <c r="AC2015" t="s">
        <v>41</v>
      </c>
      <c r="AD2015" t="s">
        <v>231</v>
      </c>
    </row>
    <row r="2016" spans="3:30" ht="27.6" x14ac:dyDescent="0.25">
      <c r="C2016" s="46" t="s">
        <v>28</v>
      </c>
      <c r="D2016" s="32" t="s">
        <v>105</v>
      </c>
      <c r="F2016">
        <v>0</v>
      </c>
      <c r="G2016" t="s">
        <v>4195</v>
      </c>
      <c r="H2016" t="s">
        <v>4196</v>
      </c>
      <c r="I2016" t="s">
        <v>4206</v>
      </c>
      <c r="J2016" t="s">
        <v>4207</v>
      </c>
      <c r="K2016" t="s">
        <v>267</v>
      </c>
      <c r="L2016" t="s">
        <v>2719</v>
      </c>
      <c r="M2016" t="s">
        <v>276</v>
      </c>
      <c r="N2016" s="8">
        <v>45800</v>
      </c>
      <c r="O2016" s="8"/>
      <c r="P2016" s="8"/>
      <c r="Q2016" t="s">
        <v>37</v>
      </c>
      <c r="W2016" t="s">
        <v>4199</v>
      </c>
      <c r="AC2016" t="s">
        <v>41</v>
      </c>
      <c r="AD2016" t="s">
        <v>231</v>
      </c>
    </row>
    <row r="2017" spans="3:30" ht="27.6" x14ac:dyDescent="0.25">
      <c r="C2017" s="46" t="s">
        <v>28</v>
      </c>
      <c r="D2017" s="32" t="s">
        <v>105</v>
      </c>
      <c r="F2017">
        <v>0</v>
      </c>
      <c r="G2017" t="s">
        <v>4195</v>
      </c>
      <c r="H2017" t="s">
        <v>4196</v>
      </c>
      <c r="I2017" t="s">
        <v>4208</v>
      </c>
      <c r="J2017" t="s">
        <v>4209</v>
      </c>
      <c r="K2017" t="s">
        <v>267</v>
      </c>
      <c r="L2017" t="s">
        <v>2719</v>
      </c>
      <c r="M2017" t="s">
        <v>276</v>
      </c>
      <c r="N2017" s="8">
        <v>45800</v>
      </c>
      <c r="O2017" s="8"/>
      <c r="P2017" s="8"/>
      <c r="Q2017" t="s">
        <v>37</v>
      </c>
      <c r="W2017" t="s">
        <v>4199</v>
      </c>
      <c r="AC2017" t="s">
        <v>41</v>
      </c>
      <c r="AD2017" t="s">
        <v>231</v>
      </c>
    </row>
    <row r="2018" spans="3:30" x14ac:dyDescent="0.25">
      <c r="C2018" s="32" t="s">
        <v>104</v>
      </c>
      <c r="D2018" s="32" t="s">
        <v>105</v>
      </c>
      <c r="E2018" s="32" t="s">
        <v>4210</v>
      </c>
      <c r="F2018">
        <v>500</v>
      </c>
      <c r="G2018" t="s">
        <v>4211</v>
      </c>
      <c r="H2018" t="s">
        <v>4212</v>
      </c>
      <c r="I2018" t="s">
        <v>4213</v>
      </c>
      <c r="K2018" t="s">
        <v>34</v>
      </c>
      <c r="L2018" t="s">
        <v>2719</v>
      </c>
      <c r="M2018" t="s">
        <v>36</v>
      </c>
      <c r="N2018" s="8">
        <v>45723</v>
      </c>
      <c r="O2018" s="8"/>
      <c r="P2018" s="8"/>
      <c r="Q2018" t="s">
        <v>37</v>
      </c>
      <c r="X2018" t="s">
        <v>489</v>
      </c>
      <c r="AC2018" t="s">
        <v>41</v>
      </c>
      <c r="AD2018" t="s">
        <v>42</v>
      </c>
    </row>
    <row r="2019" spans="3:30" x14ac:dyDescent="0.25">
      <c r="C2019" s="32" t="s">
        <v>104</v>
      </c>
      <c r="D2019" s="32" t="s">
        <v>105</v>
      </c>
      <c r="E2019" s="32" t="s">
        <v>4210</v>
      </c>
      <c r="F2019">
        <v>-3267.91</v>
      </c>
      <c r="G2019" t="s">
        <v>4211</v>
      </c>
      <c r="H2019" t="s">
        <v>4212</v>
      </c>
      <c r="I2019" t="s">
        <v>4214</v>
      </c>
      <c r="K2019" t="s">
        <v>34</v>
      </c>
      <c r="L2019" t="s">
        <v>2719</v>
      </c>
      <c r="M2019" t="s">
        <v>36</v>
      </c>
      <c r="N2019" s="8">
        <v>45723</v>
      </c>
      <c r="O2019" s="8">
        <v>45835</v>
      </c>
      <c r="P2019" s="8">
        <v>45835</v>
      </c>
      <c r="Q2019" t="s">
        <v>64</v>
      </c>
      <c r="R2019" t="s">
        <v>3827</v>
      </c>
      <c r="U2019" t="s">
        <v>370</v>
      </c>
      <c r="Y2019" t="s">
        <v>241</v>
      </c>
      <c r="Z2019" t="s">
        <v>241</v>
      </c>
      <c r="AC2019" t="s">
        <v>64</v>
      </c>
      <c r="AD2019" t="s">
        <v>42</v>
      </c>
    </row>
    <row r="2020" spans="3:30" x14ac:dyDescent="0.25">
      <c r="C2020" s="32" t="s">
        <v>104</v>
      </c>
      <c r="D2020" s="32" t="s">
        <v>105</v>
      </c>
      <c r="E2020" s="32" t="s">
        <v>4210</v>
      </c>
      <c r="F2020">
        <v>200</v>
      </c>
      <c r="G2020" t="s">
        <v>4211</v>
      </c>
      <c r="H2020" t="s">
        <v>4212</v>
      </c>
      <c r="I2020" t="s">
        <v>4215</v>
      </c>
      <c r="K2020" t="s">
        <v>34</v>
      </c>
      <c r="L2020" t="s">
        <v>2719</v>
      </c>
      <c r="M2020" t="s">
        <v>36</v>
      </c>
      <c r="N2020" s="8">
        <v>45723</v>
      </c>
      <c r="O2020" s="8">
        <v>45835</v>
      </c>
      <c r="P2020" s="8">
        <v>45835</v>
      </c>
      <c r="Q2020" t="s">
        <v>47</v>
      </c>
      <c r="Y2020" t="s">
        <v>241</v>
      </c>
      <c r="Z2020" t="s">
        <v>241</v>
      </c>
      <c r="AC2020" t="s">
        <v>41</v>
      </c>
      <c r="AD2020" t="s">
        <v>42</v>
      </c>
    </row>
    <row r="2021" spans="3:30" x14ac:dyDescent="0.25">
      <c r="C2021" s="32" t="s">
        <v>198</v>
      </c>
      <c r="D2021" s="32" t="s">
        <v>79</v>
      </c>
      <c r="E2021" s="32" t="s">
        <v>4216</v>
      </c>
      <c r="F2021">
        <v>700</v>
      </c>
      <c r="G2021" t="s">
        <v>4217</v>
      </c>
      <c r="H2021" t="s">
        <v>4218</v>
      </c>
      <c r="I2021" t="s">
        <v>4219</v>
      </c>
      <c r="K2021" t="s">
        <v>34</v>
      </c>
      <c r="L2021" t="s">
        <v>2719</v>
      </c>
      <c r="M2021" t="s">
        <v>36</v>
      </c>
      <c r="N2021" s="8">
        <v>45624</v>
      </c>
      <c r="O2021" s="8">
        <v>45828</v>
      </c>
      <c r="P2021" s="8">
        <v>45828</v>
      </c>
      <c r="Q2021" t="s">
        <v>47</v>
      </c>
      <c r="R2021" t="s">
        <v>2305</v>
      </c>
      <c r="U2021" t="s">
        <v>57</v>
      </c>
      <c r="Y2021" t="s">
        <v>57</v>
      </c>
      <c r="Z2021" t="s">
        <v>57</v>
      </c>
      <c r="AC2021" t="s">
        <v>41</v>
      </c>
      <c r="AD2021" t="s">
        <v>42</v>
      </c>
    </row>
    <row r="2022" spans="3:30" x14ac:dyDescent="0.25">
      <c r="C2022" s="32" t="s">
        <v>198</v>
      </c>
      <c r="D2022" s="32" t="s">
        <v>79</v>
      </c>
      <c r="E2022" s="32" t="s">
        <v>4216</v>
      </c>
      <c r="F2022">
        <v>700</v>
      </c>
      <c r="G2022" t="s">
        <v>4217</v>
      </c>
      <c r="H2022" t="s">
        <v>4218</v>
      </c>
      <c r="I2022" t="s">
        <v>4220</v>
      </c>
      <c r="K2022" t="s">
        <v>34</v>
      </c>
      <c r="L2022" t="s">
        <v>2719</v>
      </c>
      <c r="M2022" t="s">
        <v>36</v>
      </c>
      <c r="N2022" s="8">
        <v>45624</v>
      </c>
      <c r="O2022" s="8">
        <v>45828</v>
      </c>
      <c r="P2022" s="8">
        <v>45828</v>
      </c>
      <c r="Q2022" t="s">
        <v>47</v>
      </c>
      <c r="R2022" t="s">
        <v>2305</v>
      </c>
      <c r="U2022" t="s">
        <v>57</v>
      </c>
      <c r="Y2022" t="s">
        <v>57</v>
      </c>
      <c r="Z2022" t="s">
        <v>57</v>
      </c>
      <c r="AC2022" t="s">
        <v>41</v>
      </c>
      <c r="AD2022" t="s">
        <v>42</v>
      </c>
    </row>
    <row r="2023" spans="3:30" x14ac:dyDescent="0.25">
      <c r="C2023" s="32" t="s">
        <v>104</v>
      </c>
      <c r="D2023" s="32" t="s">
        <v>105</v>
      </c>
      <c r="E2023" s="32" t="s">
        <v>4001</v>
      </c>
      <c r="F2023">
        <v>1095</v>
      </c>
      <c r="G2023" t="s">
        <v>4221</v>
      </c>
      <c r="H2023" t="s">
        <v>4222</v>
      </c>
      <c r="I2023" t="s">
        <v>4223</v>
      </c>
      <c r="K2023" t="s">
        <v>724</v>
      </c>
      <c r="L2023" t="s">
        <v>2719</v>
      </c>
      <c r="M2023" t="s">
        <v>36</v>
      </c>
      <c r="N2023" s="8">
        <v>45756</v>
      </c>
      <c r="O2023" s="8">
        <v>45828</v>
      </c>
      <c r="P2023" s="8">
        <v>45828</v>
      </c>
      <c r="Q2023" t="s">
        <v>37</v>
      </c>
      <c r="R2023" t="s">
        <v>1648</v>
      </c>
      <c r="S2023" t="s">
        <v>4224</v>
      </c>
      <c r="T2023" t="s">
        <v>4225</v>
      </c>
      <c r="U2023" t="s">
        <v>87</v>
      </c>
      <c r="W2023" t="s">
        <v>86</v>
      </c>
      <c r="X2023" t="s">
        <v>460</v>
      </c>
      <c r="Y2023" t="s">
        <v>57</v>
      </c>
      <c r="Z2023" t="s">
        <v>57</v>
      </c>
      <c r="AC2023" t="s">
        <v>41</v>
      </c>
      <c r="AD2023" t="s">
        <v>42</v>
      </c>
    </row>
    <row r="2024" spans="3:30" x14ac:dyDescent="0.25">
      <c r="C2024" s="32" t="s">
        <v>43</v>
      </c>
      <c r="D2024" s="32" t="s">
        <v>105</v>
      </c>
      <c r="F2024">
        <v>1095</v>
      </c>
      <c r="G2024" t="s">
        <v>4221</v>
      </c>
      <c r="H2024" t="s">
        <v>4222</v>
      </c>
      <c r="I2024" t="s">
        <v>4226</v>
      </c>
      <c r="K2024" t="s">
        <v>724</v>
      </c>
      <c r="L2024" t="s">
        <v>2719</v>
      </c>
      <c r="M2024" t="s">
        <v>36</v>
      </c>
      <c r="N2024" s="8">
        <v>45756</v>
      </c>
      <c r="O2024" s="8">
        <v>45842</v>
      </c>
      <c r="P2024" s="8">
        <v>45842</v>
      </c>
      <c r="Q2024" t="s">
        <v>127</v>
      </c>
      <c r="R2024" t="s">
        <v>1648</v>
      </c>
      <c r="S2024" t="s">
        <v>4227</v>
      </c>
      <c r="T2024" t="s">
        <v>2067</v>
      </c>
      <c r="U2024" t="s">
        <v>111</v>
      </c>
      <c r="W2024" t="s">
        <v>112</v>
      </c>
      <c r="Y2024" t="s">
        <v>112</v>
      </c>
      <c r="Z2024" t="s">
        <v>112</v>
      </c>
      <c r="AC2024" t="s">
        <v>41</v>
      </c>
      <c r="AD2024" t="s">
        <v>42</v>
      </c>
    </row>
    <row r="2025" spans="3:30" x14ac:dyDescent="0.25">
      <c r="C2025" s="32" t="s">
        <v>28</v>
      </c>
      <c r="D2025" s="32" t="s">
        <v>105</v>
      </c>
      <c r="F2025">
        <v>1095</v>
      </c>
      <c r="G2025" t="s">
        <v>4221</v>
      </c>
      <c r="H2025" t="s">
        <v>4222</v>
      </c>
      <c r="I2025" t="s">
        <v>4228</v>
      </c>
      <c r="K2025" t="s">
        <v>724</v>
      </c>
      <c r="L2025" t="s">
        <v>2719</v>
      </c>
      <c r="M2025" t="s">
        <v>36</v>
      </c>
      <c r="N2025" s="8">
        <v>45756</v>
      </c>
      <c r="O2025" s="8"/>
      <c r="P2025" s="8"/>
      <c r="Q2025" t="s">
        <v>37</v>
      </c>
      <c r="R2025" t="s">
        <v>871</v>
      </c>
      <c r="U2025" t="s">
        <v>1162</v>
      </c>
      <c r="W2025" t="s">
        <v>86</v>
      </c>
      <c r="AC2025" t="s">
        <v>41</v>
      </c>
      <c r="AD2025" t="s">
        <v>42</v>
      </c>
    </row>
    <row r="2026" spans="3:30" x14ac:dyDescent="0.25">
      <c r="C2026" s="32" t="s">
        <v>104</v>
      </c>
      <c r="D2026" s="32" t="s">
        <v>105</v>
      </c>
      <c r="E2026" s="32" t="s">
        <v>4001</v>
      </c>
      <c r="G2026" t="s">
        <v>4229</v>
      </c>
      <c r="H2026" t="s">
        <v>4230</v>
      </c>
      <c r="I2026" t="s">
        <v>4231</v>
      </c>
      <c r="K2026" t="s">
        <v>717</v>
      </c>
      <c r="L2026" t="s">
        <v>2719</v>
      </c>
      <c r="M2026" t="s">
        <v>36</v>
      </c>
      <c r="N2026" s="8">
        <v>45789</v>
      </c>
      <c r="O2026" s="8">
        <v>45821</v>
      </c>
      <c r="P2026" s="8">
        <v>45821</v>
      </c>
      <c r="Q2026" t="s">
        <v>64</v>
      </c>
      <c r="R2026" t="s">
        <v>4232</v>
      </c>
      <c r="S2026" t="s">
        <v>4233</v>
      </c>
      <c r="T2026" t="s">
        <v>4234</v>
      </c>
      <c r="U2026" t="s">
        <v>87</v>
      </c>
      <c r="W2026" t="s">
        <v>4235</v>
      </c>
      <c r="X2026" t="s">
        <v>460</v>
      </c>
      <c r="Y2026" t="s">
        <v>87</v>
      </c>
      <c r="Z2026" t="s">
        <v>87</v>
      </c>
      <c r="AC2026" t="s">
        <v>64</v>
      </c>
      <c r="AD2026" t="s">
        <v>42</v>
      </c>
    </row>
    <row r="2027" spans="3:30" x14ac:dyDescent="0.25">
      <c r="C2027" s="32" t="s">
        <v>104</v>
      </c>
      <c r="D2027" s="32" t="s">
        <v>105</v>
      </c>
      <c r="E2027" s="32" t="s">
        <v>4236</v>
      </c>
      <c r="F2027">
        <v>1317</v>
      </c>
      <c r="G2027" t="s">
        <v>4237</v>
      </c>
      <c r="H2027" t="s">
        <v>4238</v>
      </c>
      <c r="I2027" t="s">
        <v>4239</v>
      </c>
      <c r="K2027" t="s">
        <v>717</v>
      </c>
      <c r="L2027" t="s">
        <v>2719</v>
      </c>
      <c r="M2027" t="s">
        <v>36</v>
      </c>
      <c r="N2027" s="8">
        <v>45548</v>
      </c>
      <c r="O2027" s="8">
        <v>45821</v>
      </c>
      <c r="P2027" s="8">
        <v>45821</v>
      </c>
      <c r="Q2027" t="s">
        <v>127</v>
      </c>
      <c r="R2027" t="s">
        <v>4240</v>
      </c>
      <c r="S2027" t="s">
        <v>4241</v>
      </c>
      <c r="T2027" t="s">
        <v>4242</v>
      </c>
      <c r="U2027" t="s">
        <v>86</v>
      </c>
      <c r="W2027" t="s">
        <v>1049</v>
      </c>
      <c r="X2027" t="s">
        <v>549</v>
      </c>
      <c r="Y2027" t="s">
        <v>87</v>
      </c>
      <c r="Z2027" t="s">
        <v>87</v>
      </c>
      <c r="AC2027" t="s">
        <v>41</v>
      </c>
      <c r="AD2027" t="s">
        <v>42</v>
      </c>
    </row>
    <row r="2028" spans="3:30" x14ac:dyDescent="0.25">
      <c r="C2028" s="32" t="s">
        <v>104</v>
      </c>
      <c r="D2028" s="32" t="s">
        <v>105</v>
      </c>
      <c r="E2028" s="32" t="s">
        <v>4236</v>
      </c>
      <c r="F2028">
        <v>1317</v>
      </c>
      <c r="G2028" t="s">
        <v>4237</v>
      </c>
      <c r="H2028" t="s">
        <v>4238</v>
      </c>
      <c r="I2028" t="s">
        <v>4243</v>
      </c>
      <c r="K2028" t="s">
        <v>717</v>
      </c>
      <c r="L2028" t="s">
        <v>2719</v>
      </c>
      <c r="M2028" t="s">
        <v>36</v>
      </c>
      <c r="N2028" s="8">
        <v>45548</v>
      </c>
      <c r="O2028" s="8">
        <v>45821</v>
      </c>
      <c r="P2028" s="8">
        <v>45821</v>
      </c>
      <c r="Q2028" t="s">
        <v>47</v>
      </c>
      <c r="U2028" t="s">
        <v>86</v>
      </c>
      <c r="X2028" t="s">
        <v>549</v>
      </c>
      <c r="Y2028" t="s">
        <v>87</v>
      </c>
      <c r="Z2028" t="s">
        <v>87</v>
      </c>
      <c r="AC2028" t="s">
        <v>41</v>
      </c>
      <c r="AD2028" t="s">
        <v>42</v>
      </c>
    </row>
    <row r="2029" spans="3:30" x14ac:dyDescent="0.25">
      <c r="C2029" s="32" t="s">
        <v>198</v>
      </c>
      <c r="D2029" s="32" t="s">
        <v>232</v>
      </c>
      <c r="E2029" s="32" t="s">
        <v>4244</v>
      </c>
      <c r="F2029">
        <v>1295</v>
      </c>
      <c r="G2029" t="s">
        <v>4245</v>
      </c>
      <c r="H2029" t="s">
        <v>4246</v>
      </c>
      <c r="I2029" t="s">
        <v>4247</v>
      </c>
      <c r="K2029" t="s">
        <v>34</v>
      </c>
      <c r="L2029" t="s">
        <v>2719</v>
      </c>
      <c r="M2029" t="s">
        <v>36</v>
      </c>
      <c r="N2029" s="8">
        <v>45708</v>
      </c>
      <c r="O2029" s="8">
        <v>45835</v>
      </c>
      <c r="P2029" s="8">
        <v>45835</v>
      </c>
      <c r="Q2029" t="s">
        <v>37</v>
      </c>
      <c r="R2029" t="s">
        <v>1325</v>
      </c>
      <c r="W2029" t="s">
        <v>489</v>
      </c>
      <c r="Y2029" t="s">
        <v>40</v>
      </c>
      <c r="Z2029" t="s">
        <v>40</v>
      </c>
      <c r="AC2029" t="s">
        <v>41</v>
      </c>
      <c r="AD2029" t="s">
        <v>42</v>
      </c>
    </row>
    <row r="2030" spans="3:30" x14ac:dyDescent="0.25">
      <c r="C2030" s="32" t="s">
        <v>28</v>
      </c>
      <c r="D2030" s="32" t="s">
        <v>105</v>
      </c>
      <c r="F2030">
        <v>1559</v>
      </c>
      <c r="G2030" t="s">
        <v>4248</v>
      </c>
      <c r="H2030" t="s">
        <v>4249</v>
      </c>
      <c r="I2030" t="s">
        <v>4250</v>
      </c>
      <c r="K2030" t="s">
        <v>717</v>
      </c>
      <c r="L2030" t="s">
        <v>2719</v>
      </c>
      <c r="M2030" t="s">
        <v>36</v>
      </c>
      <c r="N2030" s="8">
        <v>45798</v>
      </c>
      <c r="O2030" s="8">
        <v>45891</v>
      </c>
      <c r="P2030" s="8">
        <v>45891</v>
      </c>
      <c r="Q2030" t="s">
        <v>47</v>
      </c>
      <c r="R2030" t="s">
        <v>489</v>
      </c>
      <c r="W2030" t="s">
        <v>754</v>
      </c>
      <c r="Y2030" t="s">
        <v>754</v>
      </c>
      <c r="Z2030" t="s">
        <v>754</v>
      </c>
      <c r="AC2030" t="s">
        <v>41</v>
      </c>
      <c r="AD2030" t="s">
        <v>42</v>
      </c>
    </row>
    <row r="2031" spans="3:30" x14ac:dyDescent="0.25">
      <c r="C2031" s="32" t="s">
        <v>43</v>
      </c>
      <c r="D2031" s="32" t="s">
        <v>105</v>
      </c>
      <c r="F2031">
        <v>2200</v>
      </c>
      <c r="G2031" t="s">
        <v>4251</v>
      </c>
      <c r="H2031" t="s">
        <v>4252</v>
      </c>
      <c r="I2031" t="s">
        <v>4253</v>
      </c>
      <c r="K2031" t="s">
        <v>724</v>
      </c>
      <c r="L2031" t="s">
        <v>2719</v>
      </c>
      <c r="M2031" t="s">
        <v>36</v>
      </c>
      <c r="N2031" s="8">
        <v>45740</v>
      </c>
      <c r="O2031" s="8">
        <v>45849</v>
      </c>
      <c r="P2031" s="8">
        <v>45835</v>
      </c>
      <c r="Q2031" t="s">
        <v>127</v>
      </c>
      <c r="R2031" t="s">
        <v>1401</v>
      </c>
      <c r="S2031" t="s">
        <v>4254</v>
      </c>
      <c r="U2031" t="s">
        <v>112</v>
      </c>
      <c r="W2031" t="s">
        <v>111</v>
      </c>
      <c r="Y2031" t="s">
        <v>111</v>
      </c>
      <c r="Z2031" t="s">
        <v>111</v>
      </c>
      <c r="AA2031" t="s">
        <v>255</v>
      </c>
      <c r="AC2031" t="s">
        <v>41</v>
      </c>
      <c r="AD2031" t="s">
        <v>42</v>
      </c>
    </row>
    <row r="2032" spans="3:30" x14ac:dyDescent="0.25">
      <c r="C2032" s="32" t="s">
        <v>198</v>
      </c>
      <c r="D2032" s="32" t="s">
        <v>105</v>
      </c>
      <c r="F2032">
        <v>-763.73</v>
      </c>
      <c r="G2032" t="s">
        <v>4251</v>
      </c>
      <c r="H2032" t="s">
        <v>4252</v>
      </c>
      <c r="I2032" t="s">
        <v>4255</v>
      </c>
      <c r="K2032" t="s">
        <v>724</v>
      </c>
      <c r="L2032" t="s">
        <v>2719</v>
      </c>
      <c r="M2032" t="s">
        <v>36</v>
      </c>
      <c r="N2032" s="8">
        <v>45740</v>
      </c>
      <c r="O2032" s="8"/>
      <c r="P2032" s="8"/>
      <c r="Q2032" t="s">
        <v>64</v>
      </c>
      <c r="AC2032" t="s">
        <v>64</v>
      </c>
      <c r="AD2032" t="s">
        <v>42</v>
      </c>
    </row>
    <row r="2033" spans="3:30" x14ac:dyDescent="0.25">
      <c r="C2033" s="32" t="s">
        <v>104</v>
      </c>
      <c r="D2033" s="32" t="s">
        <v>105</v>
      </c>
      <c r="F2033">
        <v>1295</v>
      </c>
      <c r="G2033" t="s">
        <v>4256</v>
      </c>
      <c r="H2033" t="s">
        <v>4257</v>
      </c>
      <c r="I2033" t="s">
        <v>4258</v>
      </c>
      <c r="K2033" t="s">
        <v>724</v>
      </c>
      <c r="L2033" t="s">
        <v>2719</v>
      </c>
      <c r="M2033" t="s">
        <v>36</v>
      </c>
      <c r="N2033" s="8">
        <v>45776</v>
      </c>
      <c r="O2033" s="8">
        <v>45835</v>
      </c>
      <c r="P2033" s="8">
        <v>45835</v>
      </c>
      <c r="Q2033" t="s">
        <v>37</v>
      </c>
      <c r="R2033" t="s">
        <v>1658</v>
      </c>
      <c r="S2033" t="s">
        <v>4259</v>
      </c>
      <c r="T2033" t="s">
        <v>4260</v>
      </c>
      <c r="U2033" t="s">
        <v>57</v>
      </c>
      <c r="W2033" t="s">
        <v>111</v>
      </c>
      <c r="X2033" t="s">
        <v>489</v>
      </c>
      <c r="Y2033" t="s">
        <v>111</v>
      </c>
      <c r="Z2033" t="s">
        <v>111</v>
      </c>
      <c r="AC2033" t="s">
        <v>41</v>
      </c>
      <c r="AD2033" t="s">
        <v>42</v>
      </c>
    </row>
    <row r="2034" spans="3:30" x14ac:dyDescent="0.25">
      <c r="C2034" s="32" t="s">
        <v>198</v>
      </c>
      <c r="D2034" s="32" t="s">
        <v>44</v>
      </c>
      <c r="E2034" s="32" t="s">
        <v>4210</v>
      </c>
      <c r="F2034">
        <v>-427.31999999999988</v>
      </c>
      <c r="G2034" t="s">
        <v>4261</v>
      </c>
      <c r="H2034" t="s">
        <v>4262</v>
      </c>
      <c r="I2034" t="s">
        <v>4263</v>
      </c>
      <c r="K2034" t="s">
        <v>34</v>
      </c>
      <c r="L2034" t="s">
        <v>2719</v>
      </c>
      <c r="M2034" t="s">
        <v>36</v>
      </c>
      <c r="N2034" s="8">
        <v>45631</v>
      </c>
      <c r="O2034" s="8">
        <v>45805</v>
      </c>
      <c r="P2034" s="8">
        <v>45805</v>
      </c>
      <c r="Q2034" t="s">
        <v>64</v>
      </c>
      <c r="R2034" t="s">
        <v>4264</v>
      </c>
      <c r="U2034" t="s">
        <v>241</v>
      </c>
      <c r="Y2034" t="s">
        <v>241</v>
      </c>
      <c r="Z2034" t="s">
        <v>241</v>
      </c>
      <c r="AC2034" t="s">
        <v>64</v>
      </c>
      <c r="AD2034" t="s">
        <v>42</v>
      </c>
    </row>
    <row r="2035" spans="3:30" x14ac:dyDescent="0.25">
      <c r="C2035" s="32" t="s">
        <v>198</v>
      </c>
      <c r="D2035" s="32" t="s">
        <v>44</v>
      </c>
      <c r="E2035" s="32" t="s">
        <v>4210</v>
      </c>
      <c r="F2035">
        <v>165</v>
      </c>
      <c r="G2035" t="s">
        <v>4261</v>
      </c>
      <c r="H2035" t="s">
        <v>4262</v>
      </c>
      <c r="I2035" t="s">
        <v>4265</v>
      </c>
      <c r="K2035" t="s">
        <v>34</v>
      </c>
      <c r="L2035" t="s">
        <v>2719</v>
      </c>
      <c r="M2035" t="s">
        <v>36</v>
      </c>
      <c r="N2035" s="8">
        <v>45631</v>
      </c>
      <c r="O2035" s="8"/>
      <c r="P2035" s="8"/>
      <c r="Q2035" t="s">
        <v>47</v>
      </c>
      <c r="AC2035" t="s">
        <v>41</v>
      </c>
      <c r="AD2035" t="s">
        <v>42</v>
      </c>
    </row>
    <row r="2036" spans="3:30" x14ac:dyDescent="0.25">
      <c r="C2036" s="32" t="s">
        <v>198</v>
      </c>
      <c r="D2036" s="32" t="s">
        <v>44</v>
      </c>
      <c r="E2036" s="32" t="s">
        <v>4210</v>
      </c>
      <c r="F2036">
        <v>165</v>
      </c>
      <c r="G2036" t="s">
        <v>4261</v>
      </c>
      <c r="H2036" t="s">
        <v>4262</v>
      </c>
      <c r="I2036" t="s">
        <v>4266</v>
      </c>
      <c r="K2036" t="s">
        <v>34</v>
      </c>
      <c r="L2036" t="s">
        <v>2719</v>
      </c>
      <c r="M2036" t="s">
        <v>36</v>
      </c>
      <c r="N2036" s="8">
        <v>45631</v>
      </c>
      <c r="O2036" s="8"/>
      <c r="P2036" s="8"/>
      <c r="Q2036" t="s">
        <v>37</v>
      </c>
      <c r="AC2036" t="s">
        <v>41</v>
      </c>
      <c r="AD2036" t="s">
        <v>42</v>
      </c>
    </row>
    <row r="2037" spans="3:30" x14ac:dyDescent="0.25">
      <c r="C2037" s="32" t="s">
        <v>43</v>
      </c>
      <c r="D2037" s="32" t="s">
        <v>543</v>
      </c>
      <c r="F2037">
        <v>1160</v>
      </c>
      <c r="G2037" t="s">
        <v>4267</v>
      </c>
      <c r="H2037" t="s">
        <v>4268</v>
      </c>
      <c r="I2037" t="s">
        <v>4269</v>
      </c>
      <c r="K2037" t="s">
        <v>724</v>
      </c>
      <c r="L2037" t="s">
        <v>2719</v>
      </c>
      <c r="M2037" t="s">
        <v>36</v>
      </c>
      <c r="N2037" s="8">
        <v>45750</v>
      </c>
      <c r="O2037" s="8">
        <v>45849</v>
      </c>
      <c r="P2037" s="8">
        <v>45849</v>
      </c>
      <c r="Q2037" t="s">
        <v>37</v>
      </c>
      <c r="R2037" t="s">
        <v>1648</v>
      </c>
      <c r="S2037" t="s">
        <v>4270</v>
      </c>
      <c r="T2037" t="s">
        <v>4271</v>
      </c>
      <c r="U2037" t="s">
        <v>111</v>
      </c>
      <c r="W2037" t="s">
        <v>86</v>
      </c>
      <c r="X2037" t="s">
        <v>1004</v>
      </c>
      <c r="Y2037" t="s">
        <v>255</v>
      </c>
      <c r="Z2037" t="s">
        <v>255</v>
      </c>
      <c r="AC2037" t="s">
        <v>41</v>
      </c>
      <c r="AD2037" t="s">
        <v>42</v>
      </c>
    </row>
    <row r="2038" spans="3:30" x14ac:dyDescent="0.25">
      <c r="C2038" s="32" t="s">
        <v>198</v>
      </c>
      <c r="D2038" s="32" t="s">
        <v>232</v>
      </c>
      <c r="E2038" s="32" t="s">
        <v>4272</v>
      </c>
      <c r="F2038">
        <v>3111</v>
      </c>
      <c r="G2038" t="s">
        <v>4273</v>
      </c>
      <c r="H2038" t="s">
        <v>4274</v>
      </c>
      <c r="I2038" t="s">
        <v>4275</v>
      </c>
      <c r="K2038" t="s">
        <v>717</v>
      </c>
      <c r="L2038" t="s">
        <v>2719</v>
      </c>
      <c r="M2038" t="s">
        <v>36</v>
      </c>
      <c r="N2038" s="8">
        <v>45723</v>
      </c>
      <c r="O2038" s="8">
        <v>45824</v>
      </c>
      <c r="P2038" s="8">
        <v>45824</v>
      </c>
      <c r="Q2038" t="s">
        <v>37</v>
      </c>
      <c r="Y2038" t="s">
        <v>989</v>
      </c>
      <c r="Z2038" t="s">
        <v>989</v>
      </c>
      <c r="AC2038" t="s">
        <v>41</v>
      </c>
      <c r="AD2038" t="s">
        <v>42</v>
      </c>
    </row>
    <row r="2039" spans="3:30" x14ac:dyDescent="0.25">
      <c r="C2039" s="32" t="s">
        <v>198</v>
      </c>
      <c r="D2039" s="32" t="s">
        <v>232</v>
      </c>
      <c r="E2039" s="32" t="s">
        <v>4272</v>
      </c>
      <c r="F2039">
        <v>-3051.47</v>
      </c>
      <c r="G2039" t="s">
        <v>4273</v>
      </c>
      <c r="H2039" t="s">
        <v>4274</v>
      </c>
      <c r="I2039" t="s">
        <v>4276</v>
      </c>
      <c r="K2039" t="s">
        <v>717</v>
      </c>
      <c r="L2039" t="s">
        <v>2719</v>
      </c>
      <c r="M2039" t="s">
        <v>36</v>
      </c>
      <c r="N2039" s="8">
        <v>45723</v>
      </c>
      <c r="O2039" s="8">
        <v>45835</v>
      </c>
      <c r="P2039" s="8">
        <v>45835</v>
      </c>
      <c r="Q2039" t="s">
        <v>64</v>
      </c>
      <c r="R2039" t="s">
        <v>4277</v>
      </c>
      <c r="S2039" t="s">
        <v>4278</v>
      </c>
      <c r="T2039" t="s">
        <v>4279</v>
      </c>
      <c r="W2039" t="s">
        <v>4280</v>
      </c>
      <c r="Y2039" t="s">
        <v>111</v>
      </c>
      <c r="Z2039" t="s">
        <v>111</v>
      </c>
      <c r="AC2039" t="s">
        <v>64</v>
      </c>
      <c r="AD2039" t="s">
        <v>42</v>
      </c>
    </row>
    <row r="2040" spans="3:30" x14ac:dyDescent="0.25">
      <c r="C2040" s="32" t="s">
        <v>28</v>
      </c>
      <c r="D2040" s="32" t="s">
        <v>1169</v>
      </c>
      <c r="E2040" s="32" t="s">
        <v>4281</v>
      </c>
      <c r="F2040">
        <v>895</v>
      </c>
      <c r="G2040" t="s">
        <v>4282</v>
      </c>
      <c r="H2040" t="s">
        <v>4283</v>
      </c>
      <c r="I2040" t="s">
        <v>4284</v>
      </c>
      <c r="K2040" t="s">
        <v>724</v>
      </c>
      <c r="L2040" t="s">
        <v>2719</v>
      </c>
      <c r="M2040" t="s">
        <v>36</v>
      </c>
      <c r="N2040" s="8">
        <v>45706</v>
      </c>
      <c r="O2040" s="8">
        <v>45835</v>
      </c>
      <c r="P2040" s="8">
        <v>45793</v>
      </c>
      <c r="Q2040" t="s">
        <v>47</v>
      </c>
      <c r="R2040" t="s">
        <v>1658</v>
      </c>
      <c r="U2040" t="s">
        <v>39</v>
      </c>
      <c r="W2040" t="s">
        <v>111</v>
      </c>
      <c r="Y2040" t="s">
        <v>460</v>
      </c>
      <c r="Z2040" t="s">
        <v>460</v>
      </c>
      <c r="AA2040" t="s">
        <v>111</v>
      </c>
      <c r="AC2040" t="s">
        <v>41</v>
      </c>
      <c r="AD2040" t="s">
        <v>42</v>
      </c>
    </row>
    <row r="2041" spans="3:30" x14ac:dyDescent="0.25">
      <c r="C2041" s="32" t="s">
        <v>104</v>
      </c>
      <c r="D2041" s="32" t="s">
        <v>105</v>
      </c>
      <c r="E2041" s="32" t="s">
        <v>4285</v>
      </c>
      <c r="F2041">
        <v>2095</v>
      </c>
      <c r="G2041" t="s">
        <v>4286</v>
      </c>
      <c r="H2041" t="s">
        <v>4287</v>
      </c>
      <c r="I2041" t="s">
        <v>4288</v>
      </c>
      <c r="K2041" t="s">
        <v>724</v>
      </c>
      <c r="L2041" t="s">
        <v>2719</v>
      </c>
      <c r="M2041" t="s">
        <v>36</v>
      </c>
      <c r="N2041" s="8">
        <v>45775</v>
      </c>
      <c r="O2041" s="8">
        <v>45863</v>
      </c>
      <c r="P2041" s="8">
        <v>45863</v>
      </c>
      <c r="Q2041" t="s">
        <v>37</v>
      </c>
      <c r="R2041" t="s">
        <v>217</v>
      </c>
      <c r="S2041" t="s">
        <v>4289</v>
      </c>
      <c r="T2041" t="s">
        <v>4290</v>
      </c>
      <c r="U2041" t="s">
        <v>476</v>
      </c>
      <c r="W2041" t="s">
        <v>475</v>
      </c>
      <c r="X2041" t="s">
        <v>39</v>
      </c>
      <c r="Y2041" t="s">
        <v>475</v>
      </c>
      <c r="Z2041" t="s">
        <v>475</v>
      </c>
      <c r="AC2041" t="s">
        <v>41</v>
      </c>
      <c r="AD2041" t="s">
        <v>42</v>
      </c>
    </row>
    <row r="2042" spans="3:30" x14ac:dyDescent="0.25">
      <c r="C2042" s="32" t="s">
        <v>71</v>
      </c>
      <c r="D2042" s="32" t="s">
        <v>232</v>
      </c>
      <c r="E2042" s="32" t="s">
        <v>4291</v>
      </c>
      <c r="F2042">
        <v>1495</v>
      </c>
      <c r="G2042" t="s">
        <v>4292</v>
      </c>
      <c r="H2042" t="s">
        <v>4293</v>
      </c>
      <c r="I2042" t="s">
        <v>4294</v>
      </c>
      <c r="K2042" t="s">
        <v>717</v>
      </c>
      <c r="L2042" t="s">
        <v>2719</v>
      </c>
      <c r="M2042" t="s">
        <v>36</v>
      </c>
      <c r="N2042" s="8">
        <v>45560</v>
      </c>
      <c r="O2042" s="8"/>
      <c r="P2042" s="8"/>
      <c r="Q2042" t="s">
        <v>37</v>
      </c>
      <c r="R2042" t="s">
        <v>4295</v>
      </c>
      <c r="AC2042" t="s">
        <v>41</v>
      </c>
      <c r="AD2042" t="s">
        <v>42</v>
      </c>
    </row>
    <row r="2043" spans="3:30" x14ac:dyDescent="0.25">
      <c r="C2043" s="32" t="s">
        <v>71</v>
      </c>
      <c r="D2043" s="32" t="s">
        <v>232</v>
      </c>
      <c r="E2043" s="32" t="s">
        <v>4291</v>
      </c>
      <c r="F2043">
        <v>-1065.8599999999999</v>
      </c>
      <c r="G2043" t="s">
        <v>4292</v>
      </c>
      <c r="H2043" t="s">
        <v>4293</v>
      </c>
      <c r="I2043" t="s">
        <v>4296</v>
      </c>
      <c r="K2043" t="s">
        <v>717</v>
      </c>
      <c r="L2043" t="s">
        <v>2719</v>
      </c>
      <c r="M2043" t="s">
        <v>36</v>
      </c>
      <c r="N2043" s="8">
        <v>45560</v>
      </c>
      <c r="O2043" s="8"/>
      <c r="P2043" s="8"/>
      <c r="Q2043" t="s">
        <v>64</v>
      </c>
      <c r="R2043" t="s">
        <v>4297</v>
      </c>
      <c r="S2043" t="s">
        <v>4298</v>
      </c>
      <c r="T2043" t="s">
        <v>4299</v>
      </c>
      <c r="W2043" t="s">
        <v>4300</v>
      </c>
      <c r="AC2043" t="s">
        <v>64</v>
      </c>
      <c r="AD2043" t="s">
        <v>42</v>
      </c>
    </row>
    <row r="2044" spans="3:30" x14ac:dyDescent="0.25">
      <c r="C2044" s="32" t="s">
        <v>71</v>
      </c>
      <c r="D2044" s="32" t="s">
        <v>232</v>
      </c>
      <c r="E2044" s="32" t="s">
        <v>4291</v>
      </c>
      <c r="F2044">
        <v>57.890000000000327</v>
      </c>
      <c r="G2044" t="s">
        <v>4292</v>
      </c>
      <c r="H2044" t="s">
        <v>4293</v>
      </c>
      <c r="I2044" t="s">
        <v>4301</v>
      </c>
      <c r="K2044" t="s">
        <v>717</v>
      </c>
      <c r="L2044" t="s">
        <v>2719</v>
      </c>
      <c r="M2044" t="s">
        <v>36</v>
      </c>
      <c r="N2044" s="8">
        <v>45560</v>
      </c>
      <c r="O2044" s="8"/>
      <c r="P2044" s="8"/>
      <c r="Q2044" t="s">
        <v>64</v>
      </c>
      <c r="R2044" t="s">
        <v>4302</v>
      </c>
      <c r="W2044" t="s">
        <v>4300</v>
      </c>
      <c r="AC2044" t="s">
        <v>64</v>
      </c>
      <c r="AD2044" t="s">
        <v>42</v>
      </c>
    </row>
    <row r="2045" spans="3:30" x14ac:dyDescent="0.25">
      <c r="C2045" s="32" t="s">
        <v>104</v>
      </c>
      <c r="D2045" s="32" t="s">
        <v>105</v>
      </c>
      <c r="E2045" s="32" t="s">
        <v>3585</v>
      </c>
      <c r="F2045">
        <v>895</v>
      </c>
      <c r="G2045" t="s">
        <v>4303</v>
      </c>
      <c r="H2045" t="s">
        <v>4304</v>
      </c>
      <c r="I2045" t="s">
        <v>4305</v>
      </c>
      <c r="K2045" t="s">
        <v>724</v>
      </c>
      <c r="L2045" t="s">
        <v>2719</v>
      </c>
      <c r="M2045" t="s">
        <v>36</v>
      </c>
      <c r="N2045" s="8">
        <v>45756</v>
      </c>
      <c r="O2045" s="8">
        <v>45821</v>
      </c>
      <c r="P2045" s="8">
        <v>45821</v>
      </c>
      <c r="Q2045" t="s">
        <v>37</v>
      </c>
      <c r="R2045" t="s">
        <v>1648</v>
      </c>
      <c r="S2045" t="s">
        <v>4306</v>
      </c>
      <c r="T2045" t="s">
        <v>4307</v>
      </c>
      <c r="U2045" t="s">
        <v>86</v>
      </c>
      <c r="W2045" t="s">
        <v>86</v>
      </c>
      <c r="X2045" t="s">
        <v>460</v>
      </c>
      <c r="Y2045" t="s">
        <v>87</v>
      </c>
      <c r="Z2045" t="s">
        <v>87</v>
      </c>
      <c r="AC2045" t="s">
        <v>41</v>
      </c>
      <c r="AD2045" t="s">
        <v>42</v>
      </c>
    </row>
    <row r="2046" spans="3:30" x14ac:dyDescent="0.25">
      <c r="C2046" s="32" t="s">
        <v>198</v>
      </c>
      <c r="D2046" s="32" t="s">
        <v>79</v>
      </c>
      <c r="E2046" s="32" t="s">
        <v>4308</v>
      </c>
      <c r="F2046">
        <v>200</v>
      </c>
      <c r="G2046" t="s">
        <v>4309</v>
      </c>
      <c r="H2046" t="s">
        <v>4310</v>
      </c>
      <c r="I2046" t="s">
        <v>4311</v>
      </c>
      <c r="K2046" t="s">
        <v>34</v>
      </c>
      <c r="L2046" t="s">
        <v>2719</v>
      </c>
      <c r="M2046" t="s">
        <v>36</v>
      </c>
      <c r="N2046" s="8">
        <v>45559</v>
      </c>
      <c r="O2046" s="8"/>
      <c r="P2046" s="8"/>
      <c r="Q2046" t="s">
        <v>47</v>
      </c>
      <c r="AC2046" t="s">
        <v>41</v>
      </c>
      <c r="AD2046" t="s">
        <v>42</v>
      </c>
    </row>
    <row r="2047" spans="3:30" x14ac:dyDescent="0.25">
      <c r="C2047" s="32" t="s">
        <v>198</v>
      </c>
      <c r="D2047" s="32" t="s">
        <v>79</v>
      </c>
      <c r="E2047" s="32" t="s">
        <v>4308</v>
      </c>
      <c r="F2047">
        <v>-1710.58</v>
      </c>
      <c r="G2047" t="s">
        <v>4309</v>
      </c>
      <c r="H2047" t="s">
        <v>4310</v>
      </c>
      <c r="I2047" t="s">
        <v>4312</v>
      </c>
      <c r="K2047" t="s">
        <v>34</v>
      </c>
      <c r="L2047" t="s">
        <v>2719</v>
      </c>
      <c r="M2047" t="s">
        <v>36</v>
      </c>
      <c r="N2047" s="8">
        <v>45559</v>
      </c>
      <c r="O2047" s="8"/>
      <c r="P2047" s="8"/>
      <c r="Q2047" t="s">
        <v>64</v>
      </c>
      <c r="U2047" t="s">
        <v>217</v>
      </c>
      <c r="W2047" t="s">
        <v>4313</v>
      </c>
      <c r="AC2047" t="s">
        <v>64</v>
      </c>
      <c r="AD2047" t="s">
        <v>42</v>
      </c>
    </row>
    <row r="2048" spans="3:30" x14ac:dyDescent="0.25">
      <c r="C2048" s="32" t="s">
        <v>43</v>
      </c>
      <c r="D2048" s="32" t="s">
        <v>105</v>
      </c>
      <c r="F2048">
        <v>4095</v>
      </c>
      <c r="G2048" t="s">
        <v>4314</v>
      </c>
      <c r="H2048" t="s">
        <v>4315</v>
      </c>
      <c r="I2048" t="s">
        <v>4316</v>
      </c>
      <c r="K2048" t="s">
        <v>724</v>
      </c>
      <c r="L2048" t="s">
        <v>2719</v>
      </c>
      <c r="M2048" t="s">
        <v>36</v>
      </c>
      <c r="N2048" s="8">
        <v>45786</v>
      </c>
      <c r="O2048" s="8"/>
      <c r="P2048" s="8"/>
      <c r="Q2048" t="s">
        <v>37</v>
      </c>
      <c r="R2048" t="s">
        <v>341</v>
      </c>
      <c r="S2048" t="s">
        <v>4317</v>
      </c>
      <c r="T2048" t="s">
        <v>4318</v>
      </c>
      <c r="W2048" t="s">
        <v>87</v>
      </c>
      <c r="AC2048" t="s">
        <v>41</v>
      </c>
      <c r="AD2048" t="s">
        <v>42</v>
      </c>
    </row>
    <row r="2049" spans="3:30" x14ac:dyDescent="0.25">
      <c r="C2049" s="32" t="s">
        <v>198</v>
      </c>
      <c r="D2049" s="32" t="s">
        <v>105</v>
      </c>
      <c r="F2049">
        <v>855</v>
      </c>
      <c r="G2049" t="s">
        <v>4319</v>
      </c>
      <c r="H2049" t="s">
        <v>4320</v>
      </c>
      <c r="I2049" t="s">
        <v>4321</v>
      </c>
      <c r="K2049" t="s">
        <v>717</v>
      </c>
      <c r="L2049" t="s">
        <v>2719</v>
      </c>
      <c r="M2049" t="s">
        <v>36</v>
      </c>
      <c r="N2049" s="8">
        <v>45779</v>
      </c>
      <c r="O2049" s="8">
        <v>45863</v>
      </c>
      <c r="P2049" s="8">
        <v>45863</v>
      </c>
      <c r="Q2049" t="s">
        <v>37</v>
      </c>
      <c r="U2049" t="s">
        <v>476</v>
      </c>
      <c r="Y2049" t="s">
        <v>475</v>
      </c>
      <c r="Z2049" t="s">
        <v>475</v>
      </c>
      <c r="AC2049" t="s">
        <v>41</v>
      </c>
      <c r="AD2049" t="s">
        <v>42</v>
      </c>
    </row>
    <row r="2050" spans="3:30" x14ac:dyDescent="0.25">
      <c r="C2050" s="32" t="s">
        <v>198</v>
      </c>
      <c r="D2050" s="32" t="s">
        <v>105</v>
      </c>
      <c r="F2050">
        <v>855</v>
      </c>
      <c r="G2050" t="s">
        <v>4319</v>
      </c>
      <c r="H2050" t="s">
        <v>4320</v>
      </c>
      <c r="I2050" t="s">
        <v>4322</v>
      </c>
      <c r="K2050" t="s">
        <v>717</v>
      </c>
      <c r="L2050" t="s">
        <v>2719</v>
      </c>
      <c r="M2050" t="s">
        <v>36</v>
      </c>
      <c r="N2050" s="8">
        <v>45779</v>
      </c>
      <c r="O2050" s="8">
        <v>45863</v>
      </c>
      <c r="P2050" s="8">
        <v>45863</v>
      </c>
      <c r="Q2050" t="s">
        <v>47</v>
      </c>
      <c r="R2050" t="s">
        <v>492</v>
      </c>
      <c r="U2050" t="s">
        <v>476</v>
      </c>
      <c r="W2050" t="s">
        <v>477</v>
      </c>
      <c r="Y2050" t="s">
        <v>475</v>
      </c>
      <c r="Z2050" t="s">
        <v>475</v>
      </c>
      <c r="AC2050" t="s">
        <v>41</v>
      </c>
      <c r="AD2050" t="s">
        <v>42</v>
      </c>
    </row>
    <row r="2051" spans="3:30" x14ac:dyDescent="0.25">
      <c r="C2051" s="32" t="s">
        <v>198</v>
      </c>
      <c r="D2051" s="32" t="s">
        <v>105</v>
      </c>
      <c r="F2051">
        <v>1100</v>
      </c>
      <c r="G2051" t="s">
        <v>4319</v>
      </c>
      <c r="H2051" t="s">
        <v>4320</v>
      </c>
      <c r="I2051" t="s">
        <v>4323</v>
      </c>
      <c r="K2051" t="s">
        <v>717</v>
      </c>
      <c r="L2051" t="s">
        <v>2719</v>
      </c>
      <c r="M2051" t="s">
        <v>36</v>
      </c>
      <c r="N2051" s="8">
        <v>45779</v>
      </c>
      <c r="O2051" s="8"/>
      <c r="P2051" s="8"/>
      <c r="Q2051" t="s">
        <v>37</v>
      </c>
      <c r="R2051" t="s">
        <v>492</v>
      </c>
      <c r="W2051" t="s">
        <v>111</v>
      </c>
      <c r="AC2051" t="s">
        <v>41</v>
      </c>
      <c r="AD2051" t="s">
        <v>42</v>
      </c>
    </row>
    <row r="2052" spans="3:30" x14ac:dyDescent="0.25">
      <c r="C2052" s="32" t="s">
        <v>198</v>
      </c>
      <c r="D2052" s="32" t="s">
        <v>105</v>
      </c>
      <c r="F2052">
        <v>299.5</v>
      </c>
      <c r="G2052" t="s">
        <v>4319</v>
      </c>
      <c r="H2052" t="s">
        <v>4320</v>
      </c>
      <c r="I2052" t="s">
        <v>4324</v>
      </c>
      <c r="K2052" t="s">
        <v>717</v>
      </c>
      <c r="L2052" t="s">
        <v>2719</v>
      </c>
      <c r="M2052" t="s">
        <v>36</v>
      </c>
      <c r="N2052" s="8">
        <v>45779</v>
      </c>
      <c r="O2052" s="8"/>
      <c r="P2052" s="8"/>
      <c r="Q2052" t="s">
        <v>37</v>
      </c>
      <c r="R2052" t="s">
        <v>59</v>
      </c>
      <c r="AC2052" t="s">
        <v>41</v>
      </c>
      <c r="AD2052" t="s">
        <v>42</v>
      </c>
    </row>
    <row r="2053" spans="3:30" x14ac:dyDescent="0.25">
      <c r="C2053" s="32" t="s">
        <v>198</v>
      </c>
      <c r="D2053" s="32" t="s">
        <v>105</v>
      </c>
      <c r="F2053">
        <v>299.5</v>
      </c>
      <c r="G2053" t="s">
        <v>4319</v>
      </c>
      <c r="H2053" t="s">
        <v>4320</v>
      </c>
      <c r="I2053" t="s">
        <v>4325</v>
      </c>
      <c r="K2053" t="s">
        <v>717</v>
      </c>
      <c r="L2053" t="s">
        <v>2719</v>
      </c>
      <c r="M2053" t="s">
        <v>36</v>
      </c>
      <c r="N2053" s="8">
        <v>45779</v>
      </c>
      <c r="O2053" s="8"/>
      <c r="P2053" s="8"/>
      <c r="Q2053" t="s">
        <v>37</v>
      </c>
      <c r="R2053" t="s">
        <v>59</v>
      </c>
      <c r="AC2053" t="s">
        <v>41</v>
      </c>
      <c r="AD2053" t="s">
        <v>42</v>
      </c>
    </row>
    <row r="2054" spans="3:30" x14ac:dyDescent="0.25">
      <c r="C2054" s="32" t="s">
        <v>198</v>
      </c>
      <c r="D2054" s="32" t="s">
        <v>105</v>
      </c>
      <c r="F2054">
        <v>1100</v>
      </c>
      <c r="G2054" t="s">
        <v>4319</v>
      </c>
      <c r="H2054" t="s">
        <v>4320</v>
      </c>
      <c r="I2054" t="s">
        <v>4326</v>
      </c>
      <c r="K2054" t="s">
        <v>717</v>
      </c>
      <c r="L2054" t="s">
        <v>2719</v>
      </c>
      <c r="M2054" t="s">
        <v>36</v>
      </c>
      <c r="N2054" s="8">
        <v>45779</v>
      </c>
      <c r="O2054" s="8">
        <v>45835</v>
      </c>
      <c r="P2054" s="8">
        <v>45835</v>
      </c>
      <c r="Q2054" t="s">
        <v>37</v>
      </c>
      <c r="R2054" t="s">
        <v>492</v>
      </c>
      <c r="S2054" t="s">
        <v>4327</v>
      </c>
      <c r="U2054" t="s">
        <v>57</v>
      </c>
      <c r="W2054" t="s">
        <v>111</v>
      </c>
      <c r="Y2054" t="s">
        <v>111</v>
      </c>
      <c r="Z2054" t="s">
        <v>111</v>
      </c>
      <c r="AC2054" t="s">
        <v>41</v>
      </c>
      <c r="AD2054" t="s">
        <v>42</v>
      </c>
    </row>
    <row r="2055" spans="3:30" x14ac:dyDescent="0.25">
      <c r="C2055" s="32" t="s">
        <v>198</v>
      </c>
      <c r="D2055" s="32" t="s">
        <v>105</v>
      </c>
      <c r="F2055">
        <v>1250</v>
      </c>
      <c r="G2055" t="s">
        <v>4319</v>
      </c>
      <c r="H2055" t="s">
        <v>4320</v>
      </c>
      <c r="I2055" t="s">
        <v>4328</v>
      </c>
      <c r="K2055" t="s">
        <v>717</v>
      </c>
      <c r="L2055" t="s">
        <v>2719</v>
      </c>
      <c r="M2055" t="s">
        <v>36</v>
      </c>
      <c r="N2055" s="8">
        <v>45779</v>
      </c>
      <c r="O2055" s="8">
        <v>45863</v>
      </c>
      <c r="P2055" s="8">
        <v>45863</v>
      </c>
      <c r="Q2055" t="s">
        <v>47</v>
      </c>
      <c r="R2055" t="s">
        <v>492</v>
      </c>
      <c r="U2055" t="s">
        <v>476</v>
      </c>
      <c r="W2055" t="s">
        <v>477</v>
      </c>
      <c r="Y2055" t="s">
        <v>475</v>
      </c>
      <c r="Z2055" t="s">
        <v>475</v>
      </c>
      <c r="AC2055" t="s">
        <v>41</v>
      </c>
      <c r="AD2055" t="s">
        <v>42</v>
      </c>
    </row>
    <row r="2056" spans="3:30" x14ac:dyDescent="0.25">
      <c r="C2056" s="32" t="s">
        <v>198</v>
      </c>
      <c r="D2056" s="32" t="s">
        <v>105</v>
      </c>
      <c r="F2056">
        <v>299.5</v>
      </c>
      <c r="G2056" t="s">
        <v>4319</v>
      </c>
      <c r="H2056" t="s">
        <v>4320</v>
      </c>
      <c r="I2056" t="s">
        <v>4329</v>
      </c>
      <c r="K2056" t="s">
        <v>717</v>
      </c>
      <c r="L2056" t="s">
        <v>2719</v>
      </c>
      <c r="M2056" t="s">
        <v>36</v>
      </c>
      <c r="N2056" s="8">
        <v>45779</v>
      </c>
      <c r="O2056" s="8"/>
      <c r="P2056" s="8"/>
      <c r="Q2056" t="s">
        <v>47</v>
      </c>
      <c r="R2056" t="s">
        <v>59</v>
      </c>
      <c r="AC2056" t="s">
        <v>41</v>
      </c>
      <c r="AD2056" t="s">
        <v>42</v>
      </c>
    </row>
    <row r="2057" spans="3:30" x14ac:dyDescent="0.25">
      <c r="C2057" s="32" t="s">
        <v>198</v>
      </c>
      <c r="D2057" s="32" t="s">
        <v>105</v>
      </c>
      <c r="F2057">
        <v>299.5</v>
      </c>
      <c r="G2057" t="s">
        <v>4319</v>
      </c>
      <c r="H2057" t="s">
        <v>4320</v>
      </c>
      <c r="I2057" t="s">
        <v>4330</v>
      </c>
      <c r="K2057" t="s">
        <v>717</v>
      </c>
      <c r="L2057" t="s">
        <v>2719</v>
      </c>
      <c r="M2057" t="s">
        <v>36</v>
      </c>
      <c r="N2057" s="8">
        <v>45779</v>
      </c>
      <c r="O2057" s="8"/>
      <c r="P2057" s="8"/>
      <c r="Q2057" t="s">
        <v>47</v>
      </c>
      <c r="R2057" t="s">
        <v>59</v>
      </c>
      <c r="AC2057" t="s">
        <v>41</v>
      </c>
      <c r="AD2057" t="s">
        <v>42</v>
      </c>
    </row>
    <row r="2058" spans="3:30" x14ac:dyDescent="0.25">
      <c r="C2058" s="32" t="s">
        <v>104</v>
      </c>
      <c r="D2058" s="32" t="s">
        <v>105</v>
      </c>
      <c r="E2058" s="32" t="s">
        <v>4331</v>
      </c>
      <c r="F2058">
        <v>1495</v>
      </c>
      <c r="G2058" t="s">
        <v>4332</v>
      </c>
      <c r="H2058" t="s">
        <v>4333</v>
      </c>
      <c r="I2058" t="s">
        <v>4334</v>
      </c>
      <c r="K2058" t="s">
        <v>724</v>
      </c>
      <c r="L2058" t="s">
        <v>2719</v>
      </c>
      <c r="M2058" t="s">
        <v>36</v>
      </c>
      <c r="N2058" s="8">
        <v>45740</v>
      </c>
      <c r="O2058" s="8">
        <v>45828</v>
      </c>
      <c r="P2058" s="8">
        <v>45828</v>
      </c>
      <c r="Q2058" t="s">
        <v>47</v>
      </c>
      <c r="R2058" t="s">
        <v>1325</v>
      </c>
      <c r="U2058" t="s">
        <v>87</v>
      </c>
      <c r="W2058" t="s">
        <v>87</v>
      </c>
      <c r="X2058" t="s">
        <v>505</v>
      </c>
      <c r="Y2058" t="s">
        <v>57</v>
      </c>
      <c r="Z2058" t="s">
        <v>57</v>
      </c>
      <c r="AC2058" t="s">
        <v>41</v>
      </c>
      <c r="AD2058" t="s">
        <v>42</v>
      </c>
    </row>
    <row r="2059" spans="3:30" ht="27.6" x14ac:dyDescent="0.25">
      <c r="C2059" s="32" t="s">
        <v>198</v>
      </c>
      <c r="D2059" s="46" t="s">
        <v>29</v>
      </c>
      <c r="F2059">
        <v>0</v>
      </c>
      <c r="G2059" t="s">
        <v>4335</v>
      </c>
      <c r="H2059" t="s">
        <v>4336</v>
      </c>
      <c r="I2059" t="s">
        <v>4337</v>
      </c>
      <c r="J2059" t="s">
        <v>4338</v>
      </c>
      <c r="K2059" t="s">
        <v>267</v>
      </c>
      <c r="L2059" t="s">
        <v>2719</v>
      </c>
      <c r="M2059" t="s">
        <v>276</v>
      </c>
      <c r="N2059" s="8">
        <v>45800</v>
      </c>
      <c r="O2059" s="8">
        <v>45821</v>
      </c>
      <c r="P2059" s="8">
        <v>45821</v>
      </c>
      <c r="Q2059" t="s">
        <v>64</v>
      </c>
      <c r="W2059" t="s">
        <v>57</v>
      </c>
      <c r="AC2059" t="s">
        <v>64</v>
      </c>
      <c r="AD2059" t="s">
        <v>231</v>
      </c>
    </row>
    <row r="2060" spans="3:30" ht="27.6" x14ac:dyDescent="0.25">
      <c r="C2060" s="32" t="s">
        <v>198</v>
      </c>
      <c r="D2060" s="46" t="s">
        <v>29</v>
      </c>
      <c r="F2060">
        <v>0</v>
      </c>
      <c r="G2060" t="s">
        <v>4335</v>
      </c>
      <c r="H2060" t="s">
        <v>4336</v>
      </c>
      <c r="I2060" t="s">
        <v>4339</v>
      </c>
      <c r="J2060" t="s">
        <v>4340</v>
      </c>
      <c r="K2060" t="s">
        <v>267</v>
      </c>
      <c r="L2060" t="s">
        <v>2719</v>
      </c>
      <c r="M2060" t="s">
        <v>276</v>
      </c>
      <c r="N2060" s="8">
        <v>45800</v>
      </c>
      <c r="O2060" s="8">
        <v>45821</v>
      </c>
      <c r="P2060" s="8">
        <v>45821</v>
      </c>
      <c r="Q2060" t="s">
        <v>64</v>
      </c>
      <c r="W2060" t="s">
        <v>57</v>
      </c>
      <c r="AC2060" t="s">
        <v>64</v>
      </c>
      <c r="AD2060" t="s">
        <v>231</v>
      </c>
    </row>
    <row r="2061" spans="3:30" ht="27.6" x14ac:dyDescent="0.25">
      <c r="C2061" s="32" t="s">
        <v>198</v>
      </c>
      <c r="D2061" s="46" t="s">
        <v>29</v>
      </c>
      <c r="F2061">
        <v>60</v>
      </c>
      <c r="G2061" t="s">
        <v>4335</v>
      </c>
      <c r="H2061" t="s">
        <v>4336</v>
      </c>
      <c r="I2061" t="s">
        <v>4341</v>
      </c>
      <c r="J2061" t="s">
        <v>4342</v>
      </c>
      <c r="K2061" t="s">
        <v>267</v>
      </c>
      <c r="L2061" t="s">
        <v>2719</v>
      </c>
      <c r="M2061" t="s">
        <v>276</v>
      </c>
      <c r="N2061" s="8">
        <v>45800</v>
      </c>
      <c r="O2061" s="8">
        <v>45821</v>
      </c>
      <c r="P2061" s="8">
        <v>45821</v>
      </c>
      <c r="Q2061" t="s">
        <v>37</v>
      </c>
      <c r="W2061" t="s">
        <v>57</v>
      </c>
      <c r="AC2061" t="s">
        <v>41</v>
      </c>
      <c r="AD2061" t="s">
        <v>231</v>
      </c>
    </row>
    <row r="2062" spans="3:30" ht="27.6" x14ac:dyDescent="0.25">
      <c r="C2062" s="32" t="s">
        <v>198</v>
      </c>
      <c r="D2062" s="46" t="s">
        <v>29</v>
      </c>
      <c r="F2062">
        <v>0</v>
      </c>
      <c r="G2062" t="s">
        <v>4335</v>
      </c>
      <c r="H2062" t="s">
        <v>4336</v>
      </c>
      <c r="I2062" t="s">
        <v>4343</v>
      </c>
      <c r="J2062" t="s">
        <v>4344</v>
      </c>
      <c r="K2062" t="s">
        <v>267</v>
      </c>
      <c r="L2062" t="s">
        <v>2719</v>
      </c>
      <c r="M2062" t="s">
        <v>276</v>
      </c>
      <c r="N2062" s="8">
        <v>45800</v>
      </c>
      <c r="O2062" s="8">
        <v>45821</v>
      </c>
      <c r="P2062" s="8">
        <v>45821</v>
      </c>
      <c r="Q2062" t="s">
        <v>37</v>
      </c>
      <c r="W2062" t="s">
        <v>57</v>
      </c>
      <c r="AC2062" t="s">
        <v>41</v>
      </c>
      <c r="AD2062" t="s">
        <v>231</v>
      </c>
    </row>
    <row r="2063" spans="3:30" x14ac:dyDescent="0.25">
      <c r="N2063" s="8"/>
      <c r="O2063" s="8"/>
      <c r="P2063" s="8"/>
    </row>
    <row r="2064" spans="3:30" x14ac:dyDescent="0.25">
      <c r="N2064" s="8"/>
      <c r="O2064" s="8"/>
      <c r="P2064" s="8"/>
    </row>
    <row r="2065" spans="14:16" x14ac:dyDescent="0.25">
      <c r="N2065" s="8"/>
      <c r="O2065" s="8"/>
      <c r="P2065" s="8"/>
    </row>
    <row r="2066" spans="14:16" x14ac:dyDescent="0.25">
      <c r="N2066" s="8"/>
      <c r="O2066" s="8"/>
      <c r="P2066" s="8"/>
    </row>
    <row r="2067" spans="14:16" x14ac:dyDescent="0.25">
      <c r="N2067" s="8"/>
      <c r="O2067" s="8"/>
      <c r="P2067" s="8"/>
    </row>
    <row r="2068" spans="14:16" x14ac:dyDescent="0.25">
      <c r="N2068" s="8"/>
      <c r="O2068" s="8"/>
      <c r="P2068" s="8"/>
    </row>
    <row r="2069" spans="14:16" x14ac:dyDescent="0.25">
      <c r="N2069" s="8"/>
      <c r="O2069" s="8"/>
      <c r="P2069" s="8"/>
    </row>
    <row r="2070" spans="14:16" x14ac:dyDescent="0.25">
      <c r="N2070" s="8"/>
      <c r="O2070" s="8"/>
      <c r="P2070" s="8"/>
    </row>
    <row r="2071" spans="14:16" x14ac:dyDescent="0.25">
      <c r="N2071" s="8"/>
      <c r="O2071" s="8"/>
      <c r="P2071" s="8"/>
    </row>
    <row r="2072" spans="14:16" x14ac:dyDescent="0.25">
      <c r="N2072" s="8"/>
      <c r="O2072" s="8"/>
      <c r="P2072" s="8"/>
    </row>
    <row r="2073" spans="14:16" x14ac:dyDescent="0.25">
      <c r="N2073" s="8"/>
      <c r="O2073" s="8"/>
      <c r="P2073" s="8"/>
    </row>
    <row r="2074" spans="14:16" x14ac:dyDescent="0.25">
      <c r="N2074" s="8"/>
      <c r="O2074" s="8"/>
      <c r="P2074" s="8"/>
    </row>
    <row r="2075" spans="14:16" x14ac:dyDescent="0.25">
      <c r="N2075" s="8"/>
      <c r="O2075" s="8"/>
      <c r="P2075" s="8"/>
    </row>
    <row r="2076" spans="14:16" x14ac:dyDescent="0.25">
      <c r="N2076" s="8"/>
      <c r="O2076" s="8"/>
      <c r="P2076" s="8"/>
    </row>
    <row r="2077" spans="14:16" x14ac:dyDescent="0.25">
      <c r="N2077" s="8"/>
      <c r="O2077" s="8"/>
      <c r="P2077" s="8"/>
    </row>
    <row r="2078" spans="14:16" x14ac:dyDescent="0.25">
      <c r="N2078" s="8"/>
      <c r="O2078" s="8"/>
      <c r="P2078" s="8"/>
    </row>
    <row r="2079" spans="14:16" x14ac:dyDescent="0.25">
      <c r="N2079" s="8"/>
      <c r="O2079" s="8"/>
      <c r="P2079" s="8"/>
    </row>
    <row r="2080" spans="14:16" x14ac:dyDescent="0.25">
      <c r="N2080" s="8"/>
      <c r="O2080" s="8"/>
      <c r="P2080" s="8"/>
    </row>
    <row r="2081" spans="14:16" x14ac:dyDescent="0.25">
      <c r="N2081" s="8"/>
      <c r="O2081" s="8"/>
      <c r="P2081" s="8"/>
    </row>
    <row r="2082" spans="14:16" x14ac:dyDescent="0.25">
      <c r="N2082" s="8"/>
      <c r="O2082" s="8"/>
      <c r="P2082" s="8"/>
    </row>
    <row r="2083" spans="14:16" x14ac:dyDescent="0.25">
      <c r="N2083" s="8"/>
      <c r="O2083" s="8"/>
      <c r="P2083" s="8"/>
    </row>
    <row r="2084" spans="14:16" x14ac:dyDescent="0.25">
      <c r="N2084" s="8"/>
      <c r="O2084" s="8"/>
      <c r="P2084" s="8"/>
    </row>
    <row r="2085" spans="14:16" x14ac:dyDescent="0.25">
      <c r="N2085" s="8"/>
      <c r="O2085" s="8"/>
      <c r="P2085" s="8"/>
    </row>
    <row r="2086" spans="14:16" x14ac:dyDescent="0.25">
      <c r="N2086" s="8"/>
      <c r="O2086" s="8"/>
      <c r="P2086" s="8"/>
    </row>
    <row r="2087" spans="14:16" x14ac:dyDescent="0.25">
      <c r="N2087" s="8"/>
      <c r="O2087" s="8"/>
      <c r="P2087" s="8"/>
    </row>
    <row r="2088" spans="14:16" x14ac:dyDescent="0.25">
      <c r="N2088" s="8"/>
      <c r="O2088" s="8"/>
      <c r="P2088" s="8"/>
    </row>
    <row r="2089" spans="14:16" x14ac:dyDescent="0.25">
      <c r="N2089" s="8"/>
      <c r="O2089" s="8"/>
      <c r="P2089" s="8"/>
    </row>
    <row r="2090" spans="14:16" x14ac:dyDescent="0.25">
      <c r="N2090" s="8"/>
      <c r="O2090" s="8"/>
      <c r="P2090" s="8"/>
    </row>
    <row r="2091" spans="14:16" x14ac:dyDescent="0.25">
      <c r="N2091" s="8"/>
      <c r="O2091" s="8"/>
      <c r="P2091" s="8"/>
    </row>
    <row r="2092" spans="14:16" x14ac:dyDescent="0.25">
      <c r="N2092" s="8"/>
      <c r="O2092" s="8"/>
      <c r="P2092" s="8"/>
    </row>
    <row r="2093" spans="14:16" x14ac:dyDescent="0.25">
      <c r="N2093" s="8"/>
      <c r="O2093" s="8"/>
      <c r="P2093" s="8"/>
    </row>
    <row r="2094" spans="14:16" x14ac:dyDescent="0.25">
      <c r="N2094" s="8"/>
      <c r="O2094" s="8"/>
      <c r="P2094" s="8"/>
    </row>
    <row r="2095" spans="14:16" x14ac:dyDescent="0.25">
      <c r="N2095" s="8"/>
      <c r="O2095" s="8"/>
      <c r="P2095" s="8"/>
    </row>
    <row r="2096" spans="14:16" x14ac:dyDescent="0.25">
      <c r="N2096" s="8"/>
      <c r="O2096" s="8"/>
      <c r="P2096" s="8"/>
    </row>
    <row r="2097" spans="14:16" x14ac:dyDescent="0.25">
      <c r="N2097" s="8"/>
      <c r="O2097" s="8"/>
      <c r="P2097" s="8"/>
    </row>
    <row r="2098" spans="14:16" x14ac:dyDescent="0.25">
      <c r="N2098" s="8"/>
      <c r="O2098" s="8"/>
      <c r="P2098" s="8"/>
    </row>
    <row r="2099" spans="14:16" x14ac:dyDescent="0.25">
      <c r="N2099" s="8"/>
      <c r="O2099" s="8"/>
      <c r="P2099" s="8"/>
    </row>
    <row r="2100" spans="14:16" x14ac:dyDescent="0.25">
      <c r="N2100" s="8"/>
      <c r="O2100" s="8"/>
      <c r="P2100" s="8"/>
    </row>
    <row r="2101" spans="14:16" x14ac:dyDescent="0.25">
      <c r="N2101" s="8"/>
      <c r="O2101" s="8"/>
      <c r="P2101" s="8"/>
    </row>
    <row r="2102" spans="14:16" x14ac:dyDescent="0.25">
      <c r="N2102" s="8"/>
      <c r="O2102" s="8"/>
      <c r="P2102" s="8"/>
    </row>
    <row r="2103" spans="14:16" x14ac:dyDescent="0.25">
      <c r="N2103" s="8"/>
      <c r="O2103" s="8"/>
      <c r="P2103" s="8"/>
    </row>
    <row r="2104" spans="14:16" x14ac:dyDescent="0.25">
      <c r="N2104" s="8"/>
      <c r="O2104" s="8"/>
      <c r="P2104" s="8"/>
    </row>
    <row r="2105" spans="14:16" x14ac:dyDescent="0.25">
      <c r="N2105" s="8"/>
      <c r="O2105" s="8"/>
      <c r="P2105" s="8"/>
    </row>
    <row r="2106" spans="14:16" x14ac:dyDescent="0.25">
      <c r="N2106" s="8"/>
      <c r="O2106" s="8"/>
      <c r="P2106" s="8"/>
    </row>
    <row r="2107" spans="14:16" x14ac:dyDescent="0.25">
      <c r="N2107" s="8"/>
      <c r="O2107" s="8"/>
      <c r="P2107" s="8"/>
    </row>
    <row r="2108" spans="14:16" x14ac:dyDescent="0.25">
      <c r="N2108" s="8"/>
      <c r="O2108" s="8"/>
      <c r="P2108" s="8"/>
    </row>
    <row r="2109" spans="14:16" x14ac:dyDescent="0.25">
      <c r="N2109" s="8"/>
      <c r="O2109" s="8"/>
      <c r="P2109" s="8"/>
    </row>
    <row r="2110" spans="14:16" x14ac:dyDescent="0.25">
      <c r="N2110" s="8"/>
      <c r="O2110" s="8"/>
      <c r="P2110" s="8"/>
    </row>
    <row r="2111" spans="14:16" x14ac:dyDescent="0.25">
      <c r="N2111" s="8"/>
      <c r="O2111" s="8"/>
      <c r="P2111" s="8"/>
    </row>
    <row r="2112" spans="14:16" x14ac:dyDescent="0.25">
      <c r="N2112" s="8"/>
      <c r="O2112" s="8"/>
      <c r="P2112" s="8"/>
    </row>
    <row r="2113" spans="14:16" x14ac:dyDescent="0.25">
      <c r="N2113" s="8"/>
      <c r="O2113" s="8"/>
      <c r="P2113" s="8"/>
    </row>
    <row r="2114" spans="14:16" x14ac:dyDescent="0.25">
      <c r="N2114" s="8"/>
      <c r="O2114" s="8"/>
      <c r="P2114" s="8"/>
    </row>
    <row r="2115" spans="14:16" x14ac:dyDescent="0.25">
      <c r="N2115" s="8"/>
      <c r="O2115" s="8"/>
      <c r="P2115" s="8"/>
    </row>
    <row r="2116" spans="14:16" x14ac:dyDescent="0.25">
      <c r="N2116" s="8"/>
      <c r="O2116" s="8"/>
      <c r="P2116" s="8"/>
    </row>
    <row r="2117" spans="14:16" x14ac:dyDescent="0.25">
      <c r="N2117" s="8"/>
      <c r="O2117" s="8"/>
      <c r="P2117" s="8"/>
    </row>
    <row r="2118" spans="14:16" x14ac:dyDescent="0.25">
      <c r="N2118" s="8"/>
      <c r="O2118" s="8"/>
      <c r="P2118" s="8"/>
    </row>
    <row r="2119" spans="14:16" x14ac:dyDescent="0.25">
      <c r="N2119" s="8"/>
      <c r="O2119" s="8"/>
      <c r="P2119" s="8"/>
    </row>
    <row r="2120" spans="14:16" x14ac:dyDescent="0.25">
      <c r="N2120" s="8"/>
      <c r="O2120" s="8"/>
      <c r="P2120" s="8"/>
    </row>
    <row r="2121" spans="14:16" x14ac:dyDescent="0.25">
      <c r="N2121" s="8"/>
      <c r="O2121" s="8"/>
      <c r="P2121" s="8"/>
    </row>
    <row r="2122" spans="14:16" x14ac:dyDescent="0.25">
      <c r="N2122" s="8"/>
      <c r="O2122" s="8"/>
      <c r="P2122" s="8"/>
    </row>
    <row r="2123" spans="14:16" x14ac:dyDescent="0.25">
      <c r="N2123" s="8"/>
      <c r="O2123" s="8"/>
      <c r="P2123" s="8"/>
    </row>
    <row r="2124" spans="14:16" x14ac:dyDescent="0.25">
      <c r="N2124" s="8"/>
      <c r="O2124" s="8"/>
      <c r="P2124" s="8"/>
    </row>
    <row r="2125" spans="14:16" x14ac:dyDescent="0.25">
      <c r="N2125" s="8"/>
      <c r="O2125" s="8"/>
      <c r="P2125" s="8"/>
    </row>
    <row r="2126" spans="14:16" x14ac:dyDescent="0.25">
      <c r="N2126" s="8"/>
      <c r="O2126" s="8"/>
      <c r="P2126" s="8"/>
    </row>
    <row r="2127" spans="14:16" x14ac:dyDescent="0.25">
      <c r="N2127" s="8"/>
      <c r="O2127" s="8"/>
      <c r="P2127" s="8"/>
    </row>
    <row r="2128" spans="14:16" x14ac:dyDescent="0.25">
      <c r="N2128" s="8"/>
      <c r="O2128" s="8"/>
      <c r="P2128" s="8"/>
    </row>
    <row r="2129" spans="5:16" x14ac:dyDescent="0.25">
      <c r="N2129" s="8"/>
      <c r="O2129" s="8"/>
      <c r="P2129" s="8"/>
    </row>
    <row r="2130" spans="5:16" x14ac:dyDescent="0.25">
      <c r="N2130" s="8"/>
      <c r="O2130" s="8"/>
      <c r="P2130" s="8"/>
    </row>
    <row r="2131" spans="5:16" x14ac:dyDescent="0.25">
      <c r="N2131" s="8"/>
      <c r="O2131" s="8"/>
      <c r="P2131" s="8"/>
    </row>
    <row r="2132" spans="5:16" x14ac:dyDescent="0.25">
      <c r="N2132" s="8"/>
      <c r="O2132" s="8"/>
      <c r="P2132" s="8"/>
    </row>
    <row r="2133" spans="5:16" x14ac:dyDescent="0.25">
      <c r="N2133" s="8"/>
      <c r="O2133" s="8"/>
      <c r="P2133" s="8"/>
    </row>
    <row r="2134" spans="5:16" x14ac:dyDescent="0.25">
      <c r="N2134" s="8"/>
      <c r="O2134" s="8"/>
      <c r="P2134" s="8"/>
    </row>
    <row r="2135" spans="5:16" x14ac:dyDescent="0.25">
      <c r="N2135" s="8"/>
      <c r="O2135" s="8"/>
      <c r="P2135" s="8"/>
    </row>
    <row r="2136" spans="5:16" x14ac:dyDescent="0.25">
      <c r="N2136" s="8"/>
      <c r="O2136" s="8"/>
      <c r="P2136" s="8"/>
    </row>
    <row r="2137" spans="5:16" x14ac:dyDescent="0.25">
      <c r="N2137" s="8"/>
      <c r="O2137" s="8"/>
      <c r="P2137" s="8"/>
    </row>
    <row r="2138" spans="5:16" x14ac:dyDescent="0.25">
      <c r="N2138" s="8"/>
      <c r="O2138" s="8"/>
      <c r="P2138" s="8"/>
    </row>
    <row r="2139" spans="5:16" x14ac:dyDescent="0.25">
      <c r="N2139" s="8"/>
      <c r="O2139" s="8"/>
      <c r="P2139" s="8"/>
    </row>
    <row r="2140" spans="5:16" x14ac:dyDescent="0.25">
      <c r="N2140" s="8"/>
      <c r="O2140" s="8"/>
      <c r="P2140" s="8"/>
    </row>
    <row r="2141" spans="5:16" x14ac:dyDescent="0.25">
      <c r="E2141" s="33"/>
      <c r="N2141" s="8"/>
      <c r="O2141" s="8"/>
      <c r="P2141" s="8"/>
    </row>
    <row r="2142" spans="5:16" x14ac:dyDescent="0.25">
      <c r="E2142" s="33"/>
      <c r="N2142" s="8"/>
      <c r="O2142" s="8"/>
      <c r="P2142" s="8"/>
    </row>
    <row r="2143" spans="5:16" x14ac:dyDescent="0.25">
      <c r="N2143" s="8"/>
      <c r="O2143" s="8"/>
      <c r="P2143" s="8"/>
    </row>
    <row r="2144" spans="5:16" x14ac:dyDescent="0.25">
      <c r="N2144" s="8"/>
      <c r="O2144" s="8"/>
      <c r="P2144" s="8"/>
    </row>
    <row r="2145" spans="14:16" x14ac:dyDescent="0.25">
      <c r="N2145" s="8"/>
      <c r="O2145" s="8"/>
      <c r="P2145" s="8"/>
    </row>
    <row r="2146" spans="14:16" x14ac:dyDescent="0.25">
      <c r="N2146" s="8"/>
      <c r="O2146" s="8"/>
      <c r="P2146" s="8"/>
    </row>
    <row r="2147" spans="14:16" x14ac:dyDescent="0.25">
      <c r="N2147" s="8"/>
      <c r="O2147" s="8"/>
      <c r="P2147" s="8"/>
    </row>
    <row r="2148" spans="14:16" x14ac:dyDescent="0.25">
      <c r="N2148" s="8"/>
      <c r="O2148" s="8"/>
      <c r="P2148" s="8"/>
    </row>
    <row r="2149" spans="14:16" x14ac:dyDescent="0.25">
      <c r="N2149" s="8"/>
      <c r="O2149" s="8"/>
      <c r="P2149" s="8"/>
    </row>
    <row r="2150" spans="14:16" x14ac:dyDescent="0.25">
      <c r="N2150" s="8"/>
      <c r="O2150" s="8"/>
      <c r="P2150" s="8"/>
    </row>
    <row r="2151" spans="14:16" x14ac:dyDescent="0.25">
      <c r="N2151" s="8"/>
      <c r="O2151" s="8"/>
      <c r="P2151" s="8"/>
    </row>
    <row r="2152" spans="14:16" x14ac:dyDescent="0.25">
      <c r="N2152" s="8"/>
      <c r="O2152" s="8"/>
      <c r="P2152" s="8"/>
    </row>
    <row r="2153" spans="14:16" x14ac:dyDescent="0.25">
      <c r="N2153" s="8"/>
      <c r="O2153" s="8"/>
      <c r="P2153" s="8"/>
    </row>
    <row r="2154" spans="14:16" x14ac:dyDescent="0.25">
      <c r="N2154" s="8"/>
      <c r="O2154" s="8"/>
      <c r="P2154" s="8"/>
    </row>
    <row r="2155" spans="14:16" x14ac:dyDescent="0.25">
      <c r="N2155" s="8"/>
      <c r="O2155" s="8"/>
      <c r="P2155" s="8"/>
    </row>
    <row r="2156" spans="14:16" x14ac:dyDescent="0.25">
      <c r="N2156" s="8"/>
      <c r="O2156" s="8"/>
      <c r="P2156" s="8"/>
    </row>
    <row r="2157" spans="14:16" x14ac:dyDescent="0.25">
      <c r="N2157" s="8"/>
      <c r="O2157" s="8"/>
      <c r="P2157" s="8"/>
    </row>
    <row r="2158" spans="14:16" x14ac:dyDescent="0.25">
      <c r="N2158" s="8"/>
      <c r="O2158" s="8"/>
      <c r="P2158" s="8"/>
    </row>
    <row r="2159" spans="14:16" x14ac:dyDescent="0.25">
      <c r="N2159" s="8"/>
      <c r="O2159" s="8"/>
      <c r="P2159" s="8"/>
    </row>
    <row r="2160" spans="14:16" x14ac:dyDescent="0.25">
      <c r="N2160" s="8"/>
      <c r="O2160" s="8"/>
      <c r="P2160" s="8"/>
    </row>
    <row r="2161" spans="14:16" x14ac:dyDescent="0.25">
      <c r="N2161" s="8"/>
      <c r="O2161" s="8"/>
      <c r="P2161" s="8"/>
    </row>
    <row r="2162" spans="14:16" x14ac:dyDescent="0.25">
      <c r="N2162" s="8"/>
      <c r="O2162" s="8"/>
      <c r="P2162" s="8"/>
    </row>
    <row r="2163" spans="14:16" x14ac:dyDescent="0.25">
      <c r="N2163" s="8"/>
      <c r="O2163" s="8"/>
      <c r="P2163" s="8"/>
    </row>
    <row r="2164" spans="14:16" x14ac:dyDescent="0.25">
      <c r="N2164" s="8"/>
      <c r="O2164" s="8"/>
      <c r="P2164" s="8"/>
    </row>
    <row r="2165" spans="14:16" x14ac:dyDescent="0.25">
      <c r="N2165" s="8"/>
      <c r="O2165" s="8"/>
      <c r="P2165" s="8"/>
    </row>
    <row r="2166" spans="14:16" x14ac:dyDescent="0.25">
      <c r="N2166" s="8"/>
      <c r="O2166" s="8"/>
      <c r="P2166" s="8"/>
    </row>
    <row r="2167" spans="14:16" x14ac:dyDescent="0.25">
      <c r="N2167" s="8"/>
      <c r="O2167" s="8"/>
      <c r="P2167" s="8"/>
    </row>
    <row r="2168" spans="14:16" x14ac:dyDescent="0.25">
      <c r="N2168" s="8"/>
      <c r="O2168" s="8"/>
      <c r="P2168" s="8"/>
    </row>
    <row r="2169" spans="14:16" x14ac:dyDescent="0.25">
      <c r="N2169" s="8"/>
      <c r="O2169" s="8"/>
      <c r="P2169" s="8"/>
    </row>
    <row r="2170" spans="14:16" x14ac:dyDescent="0.25">
      <c r="N2170" s="8"/>
      <c r="O2170" s="8"/>
      <c r="P2170" s="8"/>
    </row>
    <row r="2171" spans="14:16" x14ac:dyDescent="0.25">
      <c r="N2171" s="8"/>
      <c r="O2171" s="8"/>
      <c r="P2171" s="8"/>
    </row>
    <row r="2172" spans="14:16" x14ac:dyDescent="0.25">
      <c r="N2172" s="8"/>
      <c r="O2172" s="8"/>
      <c r="P2172" s="8"/>
    </row>
    <row r="2173" spans="14:16" x14ac:dyDescent="0.25">
      <c r="N2173" s="8"/>
      <c r="O2173" s="8"/>
      <c r="P2173" s="8"/>
    </row>
    <row r="2174" spans="14:16" x14ac:dyDescent="0.25">
      <c r="N2174" s="8"/>
      <c r="O2174" s="8"/>
      <c r="P2174" s="8"/>
    </row>
    <row r="2175" spans="14:16" x14ac:dyDescent="0.25">
      <c r="N2175" s="8"/>
      <c r="O2175" s="8"/>
      <c r="P2175" s="8"/>
    </row>
    <row r="2176" spans="14:16" x14ac:dyDescent="0.25">
      <c r="N2176" s="8"/>
      <c r="O2176" s="8"/>
      <c r="P2176" s="8"/>
    </row>
    <row r="2177" spans="14:16" x14ac:dyDescent="0.25">
      <c r="N2177" s="8"/>
      <c r="O2177" s="8"/>
      <c r="P2177" s="8"/>
    </row>
    <row r="2178" spans="14:16" x14ac:dyDescent="0.25">
      <c r="N2178" s="8"/>
      <c r="O2178" s="8"/>
      <c r="P2178" s="8"/>
    </row>
    <row r="2179" spans="14:16" x14ac:dyDescent="0.25">
      <c r="N2179" s="8"/>
      <c r="O2179" s="8"/>
      <c r="P2179" s="8"/>
    </row>
    <row r="2180" spans="14:16" x14ac:dyDescent="0.25">
      <c r="N2180" s="8"/>
      <c r="O2180" s="8"/>
      <c r="P2180" s="8"/>
    </row>
    <row r="2181" spans="14:16" x14ac:dyDescent="0.25">
      <c r="N2181" s="8"/>
      <c r="O2181" s="8"/>
      <c r="P2181" s="8"/>
    </row>
    <row r="2182" spans="14:16" x14ac:dyDescent="0.25">
      <c r="N2182" s="8"/>
      <c r="O2182" s="8"/>
      <c r="P2182" s="8"/>
    </row>
    <row r="2183" spans="14:16" x14ac:dyDescent="0.25">
      <c r="N2183" s="8"/>
      <c r="O2183" s="8"/>
      <c r="P2183" s="8"/>
    </row>
    <row r="2184" spans="14:16" x14ac:dyDescent="0.25">
      <c r="N2184" s="8"/>
      <c r="O2184" s="8"/>
      <c r="P2184" s="8"/>
    </row>
    <row r="2185" spans="14:16" x14ac:dyDescent="0.25">
      <c r="N2185" s="8"/>
      <c r="O2185" s="8"/>
      <c r="P2185" s="8"/>
    </row>
    <row r="2186" spans="14:16" x14ac:dyDescent="0.25">
      <c r="N2186" s="8"/>
      <c r="O2186" s="8"/>
      <c r="P2186" s="8"/>
    </row>
    <row r="2187" spans="14:16" x14ac:dyDescent="0.25">
      <c r="N2187" s="8"/>
      <c r="O2187" s="8"/>
      <c r="P2187" s="8"/>
    </row>
    <row r="2188" spans="14:16" x14ac:dyDescent="0.25">
      <c r="N2188" s="8"/>
      <c r="O2188" s="8"/>
      <c r="P2188" s="8"/>
    </row>
    <row r="2189" spans="14:16" x14ac:dyDescent="0.25">
      <c r="N2189" s="8"/>
      <c r="O2189" s="8"/>
      <c r="P2189" s="8"/>
    </row>
    <row r="2190" spans="14:16" x14ac:dyDescent="0.25">
      <c r="N2190" s="8"/>
      <c r="O2190" s="8"/>
      <c r="P2190" s="8"/>
    </row>
    <row r="2191" spans="14:16" x14ac:dyDescent="0.25">
      <c r="N2191" s="8"/>
      <c r="O2191" s="8"/>
      <c r="P2191" s="8"/>
    </row>
    <row r="2192" spans="14:16" x14ac:dyDescent="0.25">
      <c r="N2192" s="8"/>
      <c r="O2192" s="8"/>
      <c r="P2192" s="8"/>
    </row>
    <row r="2193" spans="14:16" x14ac:dyDescent="0.25">
      <c r="N2193" s="8"/>
      <c r="O2193" s="8"/>
      <c r="P2193" s="8"/>
    </row>
    <row r="2194" spans="14:16" x14ac:dyDescent="0.25">
      <c r="N2194" s="8"/>
      <c r="O2194" s="8"/>
      <c r="P2194" s="8"/>
    </row>
    <row r="2195" spans="14:16" x14ac:dyDescent="0.25">
      <c r="N2195" s="8"/>
      <c r="O2195" s="8"/>
      <c r="P2195" s="8"/>
    </row>
    <row r="2196" spans="14:16" x14ac:dyDescent="0.25">
      <c r="N2196" s="8"/>
      <c r="O2196" s="8"/>
      <c r="P2196" s="8"/>
    </row>
    <row r="2197" spans="14:16" x14ac:dyDescent="0.25">
      <c r="N2197" s="8"/>
      <c r="O2197" s="8"/>
      <c r="P2197" s="8"/>
    </row>
    <row r="2198" spans="14:16" x14ac:dyDescent="0.25">
      <c r="N2198" s="8"/>
      <c r="O2198" s="8"/>
      <c r="P2198" s="8"/>
    </row>
    <row r="2199" spans="14:16" x14ac:dyDescent="0.25">
      <c r="N2199" s="8"/>
      <c r="O2199" s="8"/>
      <c r="P2199" s="8"/>
    </row>
    <row r="2200" spans="14:16" x14ac:dyDescent="0.25">
      <c r="N2200" s="8"/>
      <c r="O2200" s="8"/>
      <c r="P2200" s="8"/>
    </row>
    <row r="2201" spans="14:16" x14ac:dyDescent="0.25">
      <c r="N2201" s="8"/>
      <c r="O2201" s="8"/>
      <c r="P2201" s="8"/>
    </row>
    <row r="2202" spans="14:16" x14ac:dyDescent="0.25">
      <c r="N2202" s="8"/>
      <c r="O2202" s="8"/>
      <c r="P2202" s="8"/>
    </row>
    <row r="2203" spans="14:16" x14ac:dyDescent="0.25">
      <c r="N2203" s="8"/>
      <c r="O2203" s="8"/>
      <c r="P2203" s="8"/>
    </row>
    <row r="2204" spans="14:16" x14ac:dyDescent="0.25">
      <c r="N2204" s="8"/>
      <c r="O2204" s="8"/>
      <c r="P2204" s="8"/>
    </row>
    <row r="2205" spans="14:16" x14ac:dyDescent="0.25">
      <c r="N2205" s="8"/>
      <c r="O2205" s="8"/>
      <c r="P2205" s="8"/>
    </row>
    <row r="2206" spans="14:16" x14ac:dyDescent="0.25">
      <c r="N2206" s="8"/>
      <c r="O2206" s="8"/>
      <c r="P2206" s="8"/>
    </row>
    <row r="2207" spans="14:16" x14ac:dyDescent="0.25">
      <c r="N2207" s="8"/>
      <c r="O2207" s="8"/>
      <c r="P2207" s="8"/>
    </row>
    <row r="2208" spans="14:16" x14ac:dyDescent="0.25">
      <c r="N2208" s="8"/>
      <c r="O2208" s="8"/>
      <c r="P2208" s="8"/>
    </row>
    <row r="2209" spans="14:16" x14ac:dyDescent="0.25">
      <c r="N2209" s="8"/>
      <c r="O2209" s="8"/>
      <c r="P2209" s="8"/>
    </row>
    <row r="2210" spans="14:16" x14ac:dyDescent="0.25">
      <c r="N2210" s="8"/>
      <c r="O2210" s="8"/>
      <c r="P2210" s="8"/>
    </row>
    <row r="2211" spans="14:16" x14ac:dyDescent="0.25">
      <c r="N2211" s="8"/>
      <c r="O2211" s="8"/>
      <c r="P2211" s="8"/>
    </row>
    <row r="2212" spans="14:16" x14ac:dyDescent="0.25">
      <c r="N2212" s="8"/>
      <c r="O2212" s="8"/>
      <c r="P2212" s="8"/>
    </row>
    <row r="2213" spans="14:16" x14ac:dyDescent="0.25">
      <c r="N2213" s="8"/>
      <c r="O2213" s="8"/>
      <c r="P2213" s="8"/>
    </row>
    <row r="2214" spans="14:16" x14ac:dyDescent="0.25">
      <c r="N2214" s="8"/>
      <c r="O2214" s="8"/>
      <c r="P2214" s="8"/>
    </row>
    <row r="2215" spans="14:16" x14ac:dyDescent="0.25">
      <c r="N2215" s="8"/>
      <c r="O2215" s="8"/>
      <c r="P2215" s="8"/>
    </row>
    <row r="2216" spans="14:16" x14ac:dyDescent="0.25">
      <c r="N2216" s="8"/>
      <c r="O2216" s="8"/>
      <c r="P2216" s="8"/>
    </row>
    <row r="2217" spans="14:16" x14ac:dyDescent="0.25">
      <c r="N2217" s="8"/>
      <c r="O2217" s="8"/>
      <c r="P2217" s="8"/>
    </row>
    <row r="2218" spans="14:16" x14ac:dyDescent="0.25">
      <c r="N2218" s="8"/>
      <c r="O2218" s="8"/>
      <c r="P2218" s="8"/>
    </row>
    <row r="2219" spans="14:16" x14ac:dyDescent="0.25">
      <c r="N2219" s="8"/>
      <c r="O2219" s="8"/>
      <c r="P2219" s="8"/>
    </row>
    <row r="2220" spans="14:16" x14ac:dyDescent="0.25">
      <c r="N2220" s="8"/>
      <c r="O2220" s="8"/>
      <c r="P2220" s="8"/>
    </row>
    <row r="2221" spans="14:16" x14ac:dyDescent="0.25">
      <c r="N2221" s="8"/>
      <c r="O2221" s="8"/>
      <c r="P2221" s="8"/>
    </row>
    <row r="2222" spans="14:16" x14ac:dyDescent="0.25">
      <c r="N2222" s="8"/>
      <c r="O2222" s="8"/>
      <c r="P2222" s="8"/>
    </row>
    <row r="2223" spans="14:16" x14ac:dyDescent="0.25">
      <c r="N2223" s="8"/>
      <c r="O2223" s="8"/>
      <c r="P2223" s="8"/>
    </row>
    <row r="2224" spans="14:16" x14ac:dyDescent="0.25">
      <c r="N2224" s="8"/>
      <c r="O2224" s="8"/>
      <c r="P2224" s="8"/>
    </row>
    <row r="2225" spans="14:16" x14ac:dyDescent="0.25">
      <c r="N2225" s="8"/>
      <c r="O2225" s="8"/>
      <c r="P2225" s="8"/>
    </row>
    <row r="2226" spans="14:16" x14ac:dyDescent="0.25">
      <c r="N2226" s="8"/>
      <c r="O2226" s="8"/>
      <c r="P2226" s="8"/>
    </row>
    <row r="2227" spans="14:16" x14ac:dyDescent="0.25">
      <c r="N2227" s="8"/>
      <c r="O2227" s="8"/>
      <c r="P2227" s="8"/>
    </row>
    <row r="2228" spans="14:16" x14ac:dyDescent="0.25">
      <c r="N2228" s="8"/>
      <c r="O2228" s="8"/>
      <c r="P2228" s="8"/>
    </row>
    <row r="2229" spans="14:16" x14ac:dyDescent="0.25">
      <c r="N2229" s="8"/>
      <c r="O2229" s="8"/>
      <c r="P2229" s="8"/>
    </row>
    <row r="2230" spans="14:16" x14ac:dyDescent="0.25">
      <c r="N2230" s="8"/>
      <c r="O2230" s="8"/>
      <c r="P2230" s="8"/>
    </row>
    <row r="2231" spans="14:16" x14ac:dyDescent="0.25">
      <c r="N2231" s="8"/>
      <c r="O2231" s="8"/>
      <c r="P2231" s="8"/>
    </row>
    <row r="2232" spans="14:16" x14ac:dyDescent="0.25">
      <c r="N2232" s="8"/>
      <c r="O2232" s="8"/>
      <c r="P2232" s="8"/>
    </row>
    <row r="2233" spans="14:16" x14ac:dyDescent="0.25">
      <c r="N2233" s="8"/>
      <c r="O2233" s="8"/>
      <c r="P2233" s="8"/>
    </row>
    <row r="2234" spans="14:16" x14ac:dyDescent="0.25">
      <c r="N2234" s="8"/>
      <c r="O2234" s="8"/>
      <c r="P2234" s="8"/>
    </row>
    <row r="2235" spans="14:16" x14ac:dyDescent="0.25">
      <c r="N2235" s="8"/>
      <c r="O2235" s="8"/>
      <c r="P2235" s="8"/>
    </row>
    <row r="2236" spans="14:16" x14ac:dyDescent="0.25">
      <c r="N2236" s="8"/>
      <c r="O2236" s="8"/>
      <c r="P2236" s="8"/>
    </row>
    <row r="2237" spans="14:16" x14ac:dyDescent="0.25">
      <c r="N2237" s="8"/>
      <c r="O2237" s="8"/>
      <c r="P2237" s="8"/>
    </row>
    <row r="2238" spans="14:16" x14ac:dyDescent="0.25">
      <c r="N2238" s="8"/>
      <c r="O2238" s="8"/>
      <c r="P2238" s="8"/>
    </row>
    <row r="2239" spans="14:16" x14ac:dyDescent="0.25">
      <c r="N2239" s="8"/>
      <c r="O2239" s="8"/>
      <c r="P2239" s="8"/>
    </row>
    <row r="2240" spans="14:16" x14ac:dyDescent="0.25">
      <c r="N2240" s="8"/>
      <c r="O2240" s="8"/>
      <c r="P2240" s="8"/>
    </row>
    <row r="2241" spans="14:16" x14ac:dyDescent="0.25">
      <c r="N2241" s="8"/>
      <c r="O2241" s="8"/>
      <c r="P2241" s="8"/>
    </row>
    <row r="2242" spans="14:16" x14ac:dyDescent="0.25">
      <c r="N2242" s="8"/>
      <c r="O2242" s="8"/>
      <c r="P2242" s="8"/>
    </row>
    <row r="2243" spans="14:16" x14ac:dyDescent="0.25">
      <c r="N2243" s="8"/>
      <c r="O2243" s="8"/>
      <c r="P2243" s="8"/>
    </row>
    <row r="2244" spans="14:16" x14ac:dyDescent="0.25">
      <c r="N2244" s="8"/>
      <c r="O2244" s="8"/>
      <c r="P2244" s="8"/>
    </row>
    <row r="2245" spans="14:16" x14ac:dyDescent="0.25">
      <c r="N2245" s="8"/>
      <c r="O2245" s="8"/>
      <c r="P2245" s="8"/>
    </row>
    <row r="2246" spans="14:16" x14ac:dyDescent="0.25">
      <c r="N2246" s="8"/>
      <c r="O2246" s="8"/>
      <c r="P2246" s="8"/>
    </row>
    <row r="2247" spans="14:16" x14ac:dyDescent="0.25">
      <c r="N2247" s="8"/>
      <c r="O2247" s="8"/>
      <c r="P2247" s="8"/>
    </row>
    <row r="2248" spans="14:16" x14ac:dyDescent="0.25">
      <c r="N2248" s="8"/>
      <c r="O2248" s="8"/>
      <c r="P2248" s="8"/>
    </row>
    <row r="2249" spans="14:16" x14ac:dyDescent="0.25">
      <c r="N2249" s="8"/>
      <c r="O2249" s="8"/>
      <c r="P2249" s="8"/>
    </row>
    <row r="2250" spans="14:16" x14ac:dyDescent="0.25">
      <c r="N2250" s="8"/>
      <c r="O2250" s="8"/>
      <c r="P2250" s="8"/>
    </row>
    <row r="2251" spans="14:16" x14ac:dyDescent="0.25">
      <c r="N2251" s="8"/>
      <c r="O2251" s="8"/>
      <c r="P2251" s="8"/>
    </row>
    <row r="2252" spans="14:16" x14ac:dyDescent="0.25">
      <c r="N2252" s="8"/>
      <c r="O2252" s="8"/>
      <c r="P2252" s="8"/>
    </row>
    <row r="2253" spans="14:16" x14ac:dyDescent="0.25">
      <c r="N2253" s="8"/>
      <c r="O2253" s="8"/>
      <c r="P2253" s="8"/>
    </row>
    <row r="2254" spans="14:16" x14ac:dyDescent="0.25">
      <c r="N2254" s="8"/>
      <c r="O2254" s="8"/>
      <c r="P2254" s="8"/>
    </row>
    <row r="2255" spans="14:16" x14ac:dyDescent="0.25">
      <c r="N2255" s="8"/>
      <c r="O2255" s="8"/>
      <c r="P2255" s="8"/>
    </row>
    <row r="2256" spans="14:16" x14ac:dyDescent="0.25">
      <c r="N2256" s="8"/>
      <c r="O2256" s="8"/>
      <c r="P2256" s="8"/>
    </row>
    <row r="2257" spans="14:16" x14ac:dyDescent="0.25">
      <c r="N2257" s="8"/>
      <c r="O2257" s="8"/>
      <c r="P2257" s="8"/>
    </row>
    <row r="2258" spans="14:16" x14ac:dyDescent="0.25">
      <c r="N2258" s="8"/>
      <c r="O2258" s="8"/>
      <c r="P2258" s="8"/>
    </row>
    <row r="2259" spans="14:16" x14ac:dyDescent="0.25">
      <c r="N2259" s="8"/>
      <c r="O2259" s="8"/>
      <c r="P2259" s="8"/>
    </row>
    <row r="2260" spans="14:16" x14ac:dyDescent="0.25">
      <c r="N2260" s="8"/>
      <c r="O2260" s="8"/>
      <c r="P2260" s="8"/>
    </row>
    <row r="2261" spans="14:16" x14ac:dyDescent="0.25">
      <c r="N2261" s="8"/>
      <c r="O2261" s="8"/>
      <c r="P2261" s="8"/>
    </row>
    <row r="2262" spans="14:16" x14ac:dyDescent="0.25">
      <c r="N2262" s="8"/>
      <c r="O2262" s="8"/>
      <c r="P2262" s="8"/>
    </row>
    <row r="2263" spans="14:16" x14ac:dyDescent="0.25">
      <c r="N2263" s="8"/>
      <c r="O2263" s="8"/>
      <c r="P2263" s="8"/>
    </row>
    <row r="2264" spans="14:16" x14ac:dyDescent="0.25">
      <c r="N2264" s="8"/>
      <c r="O2264" s="8"/>
      <c r="P2264" s="8"/>
    </row>
    <row r="2265" spans="14:16" x14ac:dyDescent="0.25">
      <c r="N2265" s="8"/>
      <c r="O2265" s="8"/>
      <c r="P2265" s="8"/>
    </row>
    <row r="2266" spans="14:16" x14ac:dyDescent="0.25">
      <c r="N2266" s="8"/>
      <c r="O2266" s="8"/>
      <c r="P2266" s="8"/>
    </row>
    <row r="2267" spans="14:16" x14ac:dyDescent="0.25">
      <c r="N2267" s="8"/>
      <c r="O2267" s="8"/>
      <c r="P2267" s="8"/>
    </row>
    <row r="2268" spans="14:16" x14ac:dyDescent="0.25">
      <c r="N2268" s="8"/>
      <c r="O2268" s="8"/>
      <c r="P2268" s="8"/>
    </row>
    <row r="2269" spans="14:16" x14ac:dyDescent="0.25">
      <c r="N2269" s="8"/>
      <c r="O2269" s="8"/>
      <c r="P2269" s="8"/>
    </row>
    <row r="2270" spans="14:16" x14ac:dyDescent="0.25">
      <c r="N2270" s="8"/>
      <c r="O2270" s="8"/>
      <c r="P2270" s="8"/>
    </row>
    <row r="2271" spans="14:16" x14ac:dyDescent="0.25">
      <c r="N2271" s="8"/>
      <c r="O2271" s="8"/>
      <c r="P2271" s="8"/>
    </row>
    <row r="2272" spans="14:16" x14ac:dyDescent="0.25">
      <c r="N2272" s="8"/>
      <c r="O2272" s="8"/>
      <c r="P2272" s="8"/>
    </row>
    <row r="2273" spans="14:16" x14ac:dyDescent="0.25">
      <c r="N2273" s="8"/>
      <c r="O2273" s="8"/>
      <c r="P2273" s="8"/>
    </row>
    <row r="2274" spans="14:16" x14ac:dyDescent="0.25">
      <c r="N2274" s="8"/>
      <c r="O2274" s="8"/>
      <c r="P2274" s="8"/>
    </row>
    <row r="2275" spans="14:16" x14ac:dyDescent="0.25">
      <c r="N2275" s="8"/>
      <c r="O2275" s="8"/>
      <c r="P2275" s="8"/>
    </row>
    <row r="2276" spans="14:16" x14ac:dyDescent="0.25">
      <c r="N2276" s="8"/>
      <c r="O2276" s="8"/>
      <c r="P2276" s="8"/>
    </row>
    <row r="2277" spans="14:16" x14ac:dyDescent="0.25">
      <c r="N2277" s="8"/>
      <c r="O2277" s="8"/>
      <c r="P2277" s="8"/>
    </row>
    <row r="2278" spans="14:16" x14ac:dyDescent="0.25">
      <c r="N2278" s="8"/>
      <c r="O2278" s="8"/>
      <c r="P2278" s="8"/>
    </row>
    <row r="2279" spans="14:16" x14ac:dyDescent="0.25">
      <c r="N2279" s="8"/>
      <c r="O2279" s="8"/>
      <c r="P2279" s="8"/>
    </row>
    <row r="2280" spans="14:16" x14ac:dyDescent="0.25">
      <c r="N2280" s="8"/>
      <c r="O2280" s="8"/>
      <c r="P2280" s="8"/>
    </row>
    <row r="2281" spans="14:16" x14ac:dyDescent="0.25">
      <c r="N2281" s="8"/>
      <c r="O2281" s="8"/>
      <c r="P2281" s="8"/>
    </row>
    <row r="2282" spans="14:16" x14ac:dyDescent="0.25">
      <c r="N2282" s="8"/>
      <c r="O2282" s="8"/>
      <c r="P2282" s="8"/>
    </row>
    <row r="2283" spans="14:16" x14ac:dyDescent="0.25">
      <c r="N2283" s="8"/>
      <c r="O2283" s="8"/>
      <c r="P2283" s="8"/>
    </row>
    <row r="2284" spans="14:16" x14ac:dyDescent="0.25">
      <c r="N2284" s="8"/>
      <c r="O2284" s="8"/>
      <c r="P2284" s="8"/>
    </row>
    <row r="2285" spans="14:16" x14ac:dyDescent="0.25">
      <c r="N2285" s="8"/>
      <c r="O2285" s="8"/>
      <c r="P2285" s="8"/>
    </row>
    <row r="2286" spans="14:16" x14ac:dyDescent="0.25">
      <c r="N2286" s="8"/>
      <c r="O2286" s="8"/>
      <c r="P2286" s="8"/>
    </row>
    <row r="2287" spans="14:16" x14ac:dyDescent="0.25">
      <c r="N2287" s="8"/>
      <c r="O2287" s="8"/>
      <c r="P2287" s="8"/>
    </row>
    <row r="2288" spans="14:16" x14ac:dyDescent="0.25">
      <c r="N2288" s="8"/>
      <c r="O2288" s="8"/>
      <c r="P2288" s="8"/>
    </row>
    <row r="2289" spans="14:16" x14ac:dyDescent="0.25">
      <c r="N2289" s="8"/>
      <c r="O2289" s="8"/>
      <c r="P2289" s="8"/>
    </row>
    <row r="2290" spans="14:16" x14ac:dyDescent="0.25">
      <c r="N2290" s="1"/>
    </row>
    <row r="2291" spans="14:16" x14ac:dyDescent="0.25">
      <c r="N2291" s="1"/>
    </row>
    <row r="2292" spans="14:16" x14ac:dyDescent="0.25">
      <c r="N2292" s="1"/>
    </row>
    <row r="2293" spans="14:16" x14ac:dyDescent="0.25">
      <c r="N2293" s="1"/>
    </row>
    <row r="2294" spans="14:16" x14ac:dyDescent="0.25">
      <c r="N2294" s="1"/>
    </row>
    <row r="2295" spans="14:16" x14ac:dyDescent="0.25">
      <c r="N2295" s="1"/>
      <c r="O2295" s="1"/>
      <c r="P2295" s="1"/>
    </row>
    <row r="2296" spans="14:16" x14ac:dyDescent="0.25">
      <c r="N2296" s="1"/>
    </row>
    <row r="2297" spans="14:16" x14ac:dyDescent="0.25">
      <c r="N2297" s="1"/>
      <c r="O2297" s="1"/>
      <c r="P2297" s="1"/>
    </row>
    <row r="2298" spans="14:16" x14ac:dyDescent="0.25">
      <c r="N2298" s="1"/>
      <c r="O2298" s="1"/>
      <c r="P2298" s="1"/>
    </row>
    <row r="2299" spans="14:16" x14ac:dyDescent="0.25">
      <c r="N2299" s="1"/>
      <c r="O2299" s="1"/>
      <c r="P2299" s="1"/>
    </row>
    <row r="2300" spans="14:16" x14ac:dyDescent="0.25">
      <c r="N2300" s="1"/>
      <c r="O2300" s="1"/>
      <c r="P2300" s="1"/>
    </row>
    <row r="2301" spans="14:16" x14ac:dyDescent="0.25">
      <c r="N2301" s="1"/>
    </row>
    <row r="2302" spans="14:16" x14ac:dyDescent="0.25">
      <c r="N2302" s="1"/>
    </row>
    <row r="2303" spans="14:16" x14ac:dyDescent="0.25">
      <c r="N2303" s="1"/>
    </row>
    <row r="2304" spans="14:16" x14ac:dyDescent="0.25">
      <c r="N2304" s="1"/>
    </row>
    <row r="2305" spans="14:14" x14ac:dyDescent="0.25">
      <c r="N2305" s="1"/>
    </row>
    <row r="2306" spans="14:14" x14ac:dyDescent="0.25">
      <c r="N2306" s="1"/>
    </row>
    <row r="2307" spans="14:14" x14ac:dyDescent="0.25">
      <c r="N2307" s="1"/>
    </row>
    <row r="2308" spans="14:14" x14ac:dyDescent="0.25">
      <c r="N2308" s="1"/>
    </row>
    <row r="2309" spans="14:14" x14ac:dyDescent="0.25">
      <c r="N2309" s="1"/>
    </row>
    <row r="2310" spans="14:14" x14ac:dyDescent="0.25">
      <c r="N2310" s="1"/>
    </row>
    <row r="2311" spans="14:14" x14ac:dyDescent="0.25">
      <c r="N2311" s="1"/>
    </row>
    <row r="2312" spans="14:14" x14ac:dyDescent="0.25">
      <c r="N2312" s="1"/>
    </row>
    <row r="2313" spans="14:14" x14ac:dyDescent="0.25">
      <c r="N2313" s="1"/>
    </row>
    <row r="2314" spans="14:14" x14ac:dyDescent="0.25">
      <c r="N2314" s="1"/>
    </row>
    <row r="2315" spans="14:14" x14ac:dyDescent="0.25">
      <c r="N2315" s="1"/>
    </row>
    <row r="2316" spans="14:14" x14ac:dyDescent="0.25">
      <c r="N2316" s="1"/>
    </row>
    <row r="2317" spans="14:14" x14ac:dyDescent="0.25">
      <c r="N2317" s="1"/>
    </row>
    <row r="2318" spans="14:14" x14ac:dyDescent="0.25">
      <c r="N2318" s="1"/>
    </row>
    <row r="2319" spans="14:14" x14ac:dyDescent="0.25">
      <c r="N2319" s="1"/>
    </row>
    <row r="2320" spans="14:14" x14ac:dyDescent="0.25">
      <c r="N2320" s="1"/>
    </row>
    <row r="2321" spans="14:16" x14ac:dyDescent="0.25">
      <c r="N2321" s="1"/>
    </row>
    <row r="2322" spans="14:16" x14ac:dyDescent="0.25">
      <c r="N2322" s="1"/>
    </row>
    <row r="2323" spans="14:16" x14ac:dyDescent="0.25">
      <c r="N2323" s="1"/>
    </row>
    <row r="2324" spans="14:16" x14ac:dyDescent="0.25">
      <c r="N2324" s="1"/>
    </row>
    <row r="2325" spans="14:16" x14ac:dyDescent="0.25">
      <c r="N2325" s="1"/>
    </row>
    <row r="2326" spans="14:16" x14ac:dyDescent="0.25">
      <c r="N2326" s="1"/>
    </row>
    <row r="2327" spans="14:16" x14ac:dyDescent="0.25">
      <c r="N2327" s="1"/>
    </row>
    <row r="2328" spans="14:16" x14ac:dyDescent="0.25">
      <c r="N2328" s="1"/>
    </row>
    <row r="2329" spans="14:16" x14ac:dyDescent="0.25">
      <c r="N2329" s="1"/>
    </row>
    <row r="2330" spans="14:16" x14ac:dyDescent="0.25">
      <c r="N2330" s="1"/>
    </row>
    <row r="2331" spans="14:16" x14ac:dyDescent="0.25">
      <c r="N2331" s="1"/>
    </row>
    <row r="2332" spans="14:16" x14ac:dyDescent="0.25">
      <c r="N2332" s="1"/>
    </row>
    <row r="2333" spans="14:16" x14ac:dyDescent="0.25">
      <c r="N2333" s="1"/>
      <c r="O2333" s="1"/>
      <c r="P2333" s="1"/>
    </row>
    <row r="2334" spans="14:16" x14ac:dyDescent="0.25">
      <c r="N2334" s="1"/>
      <c r="O2334" s="1"/>
      <c r="P2334" s="1"/>
    </row>
    <row r="2335" spans="14:16" x14ac:dyDescent="0.25">
      <c r="N2335" s="1"/>
    </row>
    <row r="2336" spans="14:16" x14ac:dyDescent="0.25">
      <c r="N2336" s="1"/>
    </row>
    <row r="2337" spans="14:16" x14ac:dyDescent="0.25">
      <c r="N2337" s="1"/>
      <c r="O2337" s="1"/>
      <c r="P2337" s="1"/>
    </row>
    <row r="2338" spans="14:16" x14ac:dyDescent="0.25">
      <c r="N2338" s="1"/>
    </row>
    <row r="2339" spans="14:16" x14ac:dyDescent="0.25">
      <c r="N2339" s="1"/>
    </row>
    <row r="2340" spans="14:16" x14ac:dyDescent="0.25">
      <c r="N2340" s="1"/>
    </row>
    <row r="2341" spans="14:16" x14ac:dyDescent="0.25">
      <c r="N2341" s="1"/>
    </row>
    <row r="2342" spans="14:16" x14ac:dyDescent="0.25">
      <c r="N2342" s="1"/>
    </row>
    <row r="2343" spans="14:16" x14ac:dyDescent="0.25">
      <c r="N2343" s="1"/>
    </row>
    <row r="2344" spans="14:16" x14ac:dyDescent="0.25">
      <c r="N2344" s="1"/>
      <c r="O2344" s="1"/>
      <c r="P2344" s="1"/>
    </row>
    <row r="2345" spans="14:16" x14ac:dyDescent="0.25">
      <c r="N2345" s="1"/>
    </row>
    <row r="2346" spans="14:16" x14ac:dyDescent="0.25">
      <c r="N2346" s="1"/>
      <c r="O2346" s="1"/>
      <c r="P2346" s="1"/>
    </row>
    <row r="2347" spans="14:16" x14ac:dyDescent="0.25">
      <c r="N2347" s="1"/>
      <c r="O2347" s="1"/>
      <c r="P2347" s="1"/>
    </row>
    <row r="2348" spans="14:16" x14ac:dyDescent="0.25">
      <c r="N2348" s="1"/>
      <c r="O2348" s="1"/>
      <c r="P2348" s="1"/>
    </row>
    <row r="2349" spans="14:16" x14ac:dyDescent="0.25">
      <c r="N2349" s="1"/>
      <c r="O2349" s="1"/>
      <c r="P2349" s="1"/>
    </row>
    <row r="2350" spans="14:16" x14ac:dyDescent="0.25">
      <c r="N2350" s="1"/>
    </row>
    <row r="2351" spans="14:16" x14ac:dyDescent="0.25">
      <c r="N2351" s="1"/>
      <c r="O2351" s="1"/>
      <c r="P2351" s="1"/>
    </row>
    <row r="2352" spans="14:16" x14ac:dyDescent="0.25">
      <c r="N2352" s="1"/>
    </row>
    <row r="2353" spans="14:16" x14ac:dyDescent="0.25">
      <c r="N2353" s="1"/>
    </row>
    <row r="2354" spans="14:16" x14ac:dyDescent="0.25">
      <c r="N2354" s="1"/>
      <c r="O2354" s="1"/>
    </row>
    <row r="2355" spans="14:16" x14ac:dyDescent="0.25">
      <c r="N2355" s="1"/>
      <c r="O2355" s="1"/>
    </row>
    <row r="2356" spans="14:16" x14ac:dyDescent="0.25">
      <c r="N2356" s="1"/>
    </row>
    <row r="2357" spans="14:16" x14ac:dyDescent="0.25">
      <c r="N2357" s="1"/>
      <c r="O2357" s="1"/>
      <c r="P2357" s="1"/>
    </row>
    <row r="2358" spans="14:16" x14ac:dyDescent="0.25">
      <c r="N2358" s="1"/>
      <c r="O2358" s="1"/>
      <c r="P2358" s="1"/>
    </row>
    <row r="2359" spans="14:16" x14ac:dyDescent="0.25">
      <c r="N2359" s="1"/>
      <c r="O2359" s="1"/>
      <c r="P2359" s="1"/>
    </row>
    <row r="2360" spans="14:16" x14ac:dyDescent="0.25">
      <c r="N2360" s="1"/>
      <c r="O2360" s="1"/>
    </row>
    <row r="2361" spans="14:16" x14ac:dyDescent="0.25">
      <c r="N2361" s="1"/>
      <c r="O2361" s="1"/>
    </row>
    <row r="2362" spans="14:16" x14ac:dyDescent="0.25">
      <c r="N2362" s="1"/>
      <c r="O2362" s="1"/>
    </row>
    <row r="2363" spans="14:16" x14ac:dyDescent="0.25">
      <c r="N2363" s="1"/>
      <c r="O2363" s="1"/>
    </row>
    <row r="2364" spans="14:16" x14ac:dyDescent="0.25">
      <c r="N2364" s="1"/>
      <c r="O2364" s="1"/>
    </row>
    <row r="2365" spans="14:16" x14ac:dyDescent="0.25">
      <c r="N2365" s="1"/>
      <c r="O2365" s="1"/>
    </row>
    <row r="2366" spans="14:16" x14ac:dyDescent="0.25">
      <c r="N2366" s="1"/>
      <c r="O2366" s="1"/>
      <c r="P2366" s="1"/>
    </row>
    <row r="2367" spans="14:16" x14ac:dyDescent="0.25">
      <c r="N2367" s="1"/>
    </row>
    <row r="2368" spans="14:16" x14ac:dyDescent="0.25">
      <c r="N2368" s="1"/>
    </row>
    <row r="2369" spans="14:16" x14ac:dyDescent="0.25">
      <c r="N2369" s="1"/>
      <c r="O2369" s="1"/>
      <c r="P2369" s="1"/>
    </row>
    <row r="2370" spans="14:16" x14ac:dyDescent="0.25">
      <c r="N2370" s="1"/>
      <c r="O2370" s="1"/>
      <c r="P2370" s="1"/>
    </row>
    <row r="2371" spans="14:16" x14ac:dyDescent="0.25">
      <c r="N2371" s="1"/>
      <c r="O2371" s="1"/>
      <c r="P2371" s="1"/>
    </row>
    <row r="2372" spans="14:16" x14ac:dyDescent="0.25">
      <c r="N2372" s="1"/>
      <c r="O2372" s="1"/>
      <c r="P2372" s="1"/>
    </row>
    <row r="2373" spans="14:16" x14ac:dyDescent="0.25">
      <c r="N2373" s="1"/>
      <c r="O2373" s="1"/>
    </row>
    <row r="2374" spans="14:16" x14ac:dyDescent="0.25">
      <c r="N2374" s="1"/>
    </row>
    <row r="2375" spans="14:16" x14ac:dyDescent="0.25">
      <c r="N2375" s="1"/>
      <c r="O2375" s="1"/>
      <c r="P2375" s="1"/>
    </row>
    <row r="2376" spans="14:16" x14ac:dyDescent="0.25">
      <c r="N2376" s="1"/>
      <c r="O2376" s="1"/>
      <c r="P2376" s="1"/>
    </row>
    <row r="2377" spans="14:16" x14ac:dyDescent="0.25">
      <c r="N2377" s="1"/>
      <c r="O2377" s="1"/>
    </row>
    <row r="2378" spans="14:16" x14ac:dyDescent="0.25">
      <c r="N2378" s="1"/>
      <c r="O2378" s="1"/>
    </row>
    <row r="2379" spans="14:16" x14ac:dyDescent="0.25">
      <c r="N2379" s="1"/>
      <c r="O2379" s="1"/>
    </row>
    <row r="2380" spans="14:16" x14ac:dyDescent="0.25">
      <c r="N2380" s="1"/>
      <c r="O2380" s="1"/>
    </row>
    <row r="2381" spans="14:16" x14ac:dyDescent="0.25">
      <c r="N2381" s="1"/>
      <c r="O2381" s="1"/>
    </row>
    <row r="2382" spans="14:16" x14ac:dyDescent="0.25">
      <c r="N2382" s="1"/>
      <c r="O2382" s="1"/>
    </row>
    <row r="2383" spans="14:16" x14ac:dyDescent="0.25">
      <c r="N2383" s="1"/>
    </row>
    <row r="2384" spans="14:16" x14ac:dyDescent="0.25">
      <c r="N2384" s="1"/>
    </row>
    <row r="2385" spans="14:16" x14ac:dyDescent="0.25">
      <c r="N2385" s="1"/>
    </row>
    <row r="2386" spans="14:16" x14ac:dyDescent="0.25">
      <c r="N2386" s="1"/>
    </row>
    <row r="2387" spans="14:16" x14ac:dyDescent="0.25">
      <c r="N2387" s="1"/>
    </row>
    <row r="2388" spans="14:16" x14ac:dyDescent="0.25">
      <c r="N2388" s="1"/>
      <c r="O2388" s="1"/>
    </row>
    <row r="2389" spans="14:16" x14ac:dyDescent="0.25">
      <c r="N2389" s="1"/>
      <c r="O2389" s="1"/>
    </row>
    <row r="2390" spans="14:16" x14ac:dyDescent="0.25">
      <c r="N2390" s="1"/>
      <c r="O2390" s="1"/>
    </row>
    <row r="2391" spans="14:16" x14ac:dyDescent="0.25">
      <c r="N2391" s="1"/>
      <c r="O2391" s="1"/>
    </row>
    <row r="2392" spans="14:16" x14ac:dyDescent="0.25">
      <c r="N2392" s="1"/>
      <c r="O2392" s="1"/>
      <c r="P2392" s="1"/>
    </row>
    <row r="2393" spans="14:16" x14ac:dyDescent="0.25">
      <c r="N2393" s="1"/>
      <c r="O2393" s="1"/>
      <c r="P2393" s="1"/>
    </row>
    <row r="2394" spans="14:16" x14ac:dyDescent="0.25">
      <c r="N2394" s="1"/>
    </row>
    <row r="2395" spans="14:16" x14ac:dyDescent="0.25">
      <c r="N2395" s="1"/>
      <c r="O2395" s="1"/>
      <c r="P2395" s="1"/>
    </row>
    <row r="2396" spans="14:16" x14ac:dyDescent="0.25">
      <c r="N2396" s="1"/>
      <c r="O2396" s="1"/>
      <c r="P2396" s="1"/>
    </row>
    <row r="2397" spans="14:16" x14ac:dyDescent="0.25">
      <c r="N2397" s="1"/>
    </row>
    <row r="2398" spans="14:16" x14ac:dyDescent="0.25">
      <c r="N2398" s="1"/>
    </row>
    <row r="2399" spans="14:16" x14ac:dyDescent="0.25">
      <c r="N2399" s="1"/>
    </row>
    <row r="2400" spans="14:16" x14ac:dyDescent="0.25">
      <c r="N2400" s="1"/>
    </row>
    <row r="2401" spans="14:14" x14ac:dyDescent="0.25">
      <c r="N2401" s="1"/>
    </row>
    <row r="2402" spans="14:14" x14ac:dyDescent="0.25">
      <c r="N2402" s="1"/>
    </row>
    <row r="2403" spans="14:14" x14ac:dyDescent="0.25">
      <c r="N2403" s="1"/>
    </row>
    <row r="2404" spans="14:14" x14ac:dyDescent="0.25">
      <c r="N2404" s="1"/>
    </row>
    <row r="2405" spans="14:14" x14ac:dyDescent="0.25">
      <c r="N2405" s="1"/>
    </row>
    <row r="2406" spans="14:14" x14ac:dyDescent="0.25">
      <c r="N2406" s="1"/>
    </row>
    <row r="2407" spans="14:14" x14ac:dyDescent="0.25">
      <c r="N2407" s="1"/>
    </row>
    <row r="2408" spans="14:14" x14ac:dyDescent="0.25">
      <c r="N2408" s="1"/>
    </row>
    <row r="2409" spans="14:14" x14ac:dyDescent="0.25">
      <c r="N2409" s="1"/>
    </row>
    <row r="2410" spans="14:14" x14ac:dyDescent="0.25">
      <c r="N2410" s="1"/>
    </row>
    <row r="2411" spans="14:14" x14ac:dyDescent="0.25">
      <c r="N2411" s="1"/>
    </row>
    <row r="2412" spans="14:14" x14ac:dyDescent="0.25">
      <c r="N2412" s="1"/>
    </row>
    <row r="2413" spans="14:14" x14ac:dyDescent="0.25">
      <c r="N2413" s="1"/>
    </row>
    <row r="2414" spans="14:14" x14ac:dyDescent="0.25">
      <c r="N2414" s="1"/>
    </row>
    <row r="2415" spans="14:14" x14ac:dyDescent="0.25">
      <c r="N2415" s="1"/>
    </row>
    <row r="2416" spans="14:14" x14ac:dyDescent="0.25">
      <c r="N2416" s="1"/>
    </row>
    <row r="2417" spans="14:16" x14ac:dyDescent="0.25">
      <c r="N2417" s="1"/>
    </row>
    <row r="2418" spans="14:16" x14ac:dyDescent="0.25">
      <c r="N2418" s="1"/>
    </row>
    <row r="2419" spans="14:16" x14ac:dyDescent="0.25">
      <c r="N2419" s="1"/>
    </row>
    <row r="2420" spans="14:16" x14ac:dyDescent="0.25">
      <c r="N2420" s="1"/>
      <c r="O2420" s="1"/>
      <c r="P2420" s="1"/>
    </row>
    <row r="2421" spans="14:16" x14ac:dyDescent="0.25">
      <c r="N2421" s="1"/>
      <c r="O2421" s="1"/>
      <c r="P2421" s="1"/>
    </row>
    <row r="2422" spans="14:16" x14ac:dyDescent="0.25">
      <c r="N2422" s="1"/>
      <c r="O2422" s="1"/>
      <c r="P2422" s="1"/>
    </row>
    <row r="2423" spans="14:16" x14ac:dyDescent="0.25">
      <c r="N2423" s="1"/>
      <c r="O2423" s="1"/>
      <c r="P2423" s="1"/>
    </row>
    <row r="2424" spans="14:16" x14ac:dyDescent="0.25">
      <c r="N2424" s="1"/>
      <c r="O2424" s="1"/>
      <c r="P2424" s="1"/>
    </row>
    <row r="2425" spans="14:16" x14ac:dyDescent="0.25">
      <c r="N2425" s="1"/>
      <c r="O2425" s="1"/>
      <c r="P2425" s="1"/>
    </row>
    <row r="2426" spans="14:16" x14ac:dyDescent="0.25">
      <c r="N2426" s="1"/>
      <c r="O2426" s="1"/>
      <c r="P2426" s="1"/>
    </row>
    <row r="2427" spans="14:16" x14ac:dyDescent="0.25">
      <c r="N2427" s="1"/>
      <c r="O2427" s="1"/>
      <c r="P2427" s="1"/>
    </row>
    <row r="2428" spans="14:16" x14ac:dyDescent="0.25">
      <c r="N2428" s="1"/>
      <c r="O2428" s="1"/>
      <c r="P2428" s="1"/>
    </row>
    <row r="2429" spans="14:16" x14ac:dyDescent="0.25">
      <c r="N2429" s="1"/>
      <c r="O2429" s="1"/>
      <c r="P2429" s="1"/>
    </row>
    <row r="2430" spans="14:16" x14ac:dyDescent="0.25">
      <c r="N2430" s="1"/>
      <c r="O2430" s="1"/>
      <c r="P2430" s="1"/>
    </row>
    <row r="2431" spans="14:16" x14ac:dyDescent="0.25">
      <c r="N2431" s="1"/>
      <c r="O2431" s="1"/>
      <c r="P2431" s="1"/>
    </row>
    <row r="2432" spans="14:16" x14ac:dyDescent="0.25">
      <c r="N2432" s="1"/>
      <c r="O2432" s="1"/>
      <c r="P2432" s="1"/>
    </row>
    <row r="2433" spans="14:16" x14ac:dyDescent="0.25">
      <c r="N2433" s="1"/>
      <c r="O2433" s="1"/>
      <c r="P2433" s="1"/>
    </row>
    <row r="2434" spans="14:16" x14ac:dyDescent="0.25">
      <c r="N2434" s="1"/>
      <c r="O2434" s="1"/>
      <c r="P2434" s="1"/>
    </row>
    <row r="2435" spans="14:16" x14ac:dyDescent="0.25">
      <c r="N2435" s="1"/>
      <c r="O2435" s="1"/>
      <c r="P2435" s="1"/>
    </row>
    <row r="2436" spans="14:16" x14ac:dyDescent="0.25">
      <c r="N2436" s="1"/>
      <c r="O2436" s="1"/>
      <c r="P2436" s="1"/>
    </row>
    <row r="2437" spans="14:16" x14ac:dyDescent="0.25">
      <c r="N2437" s="1"/>
      <c r="O2437" s="1"/>
      <c r="P2437" s="1"/>
    </row>
    <row r="2438" spans="14:16" x14ac:dyDescent="0.25">
      <c r="N2438" s="1"/>
      <c r="O2438" s="1"/>
      <c r="P2438" s="1"/>
    </row>
    <row r="2439" spans="14:16" x14ac:dyDescent="0.25">
      <c r="N2439" s="1"/>
      <c r="O2439" s="1"/>
      <c r="P2439" s="1"/>
    </row>
    <row r="2440" spans="14:16" x14ac:dyDescent="0.25">
      <c r="N2440" s="1"/>
      <c r="O2440" s="1"/>
      <c r="P2440" s="1"/>
    </row>
    <row r="2441" spans="14:16" x14ac:dyDescent="0.25">
      <c r="N2441" s="1"/>
      <c r="O2441" s="1"/>
      <c r="P2441" s="1"/>
    </row>
    <row r="2442" spans="14:16" x14ac:dyDescent="0.25">
      <c r="N2442" s="1"/>
      <c r="O2442" s="1"/>
      <c r="P2442" s="1"/>
    </row>
    <row r="2443" spans="14:16" x14ac:dyDescent="0.25">
      <c r="N2443" s="1"/>
      <c r="O2443" s="1"/>
      <c r="P2443" s="1"/>
    </row>
    <row r="2444" spans="14:16" x14ac:dyDescent="0.25">
      <c r="N2444" s="1"/>
      <c r="O2444" s="1"/>
      <c r="P2444" s="1"/>
    </row>
    <row r="2445" spans="14:16" x14ac:dyDescent="0.25">
      <c r="N2445" s="1"/>
      <c r="O2445" s="1"/>
      <c r="P2445" s="1"/>
    </row>
    <row r="2446" spans="14:16" x14ac:dyDescent="0.25">
      <c r="N2446" s="1"/>
      <c r="O2446" s="1"/>
      <c r="P2446" s="1"/>
    </row>
    <row r="2447" spans="14:16" x14ac:dyDescent="0.25">
      <c r="N2447" s="1"/>
      <c r="O2447" s="1"/>
      <c r="P2447" s="1"/>
    </row>
    <row r="2448" spans="14:16" x14ac:dyDescent="0.25">
      <c r="N2448" s="1"/>
      <c r="O2448" s="1"/>
      <c r="P2448" s="1"/>
    </row>
    <row r="2449" spans="14:16" x14ac:dyDescent="0.25">
      <c r="N2449" s="1"/>
      <c r="O2449" s="1"/>
      <c r="P2449" s="1"/>
    </row>
    <row r="2450" spans="14:16" x14ac:dyDescent="0.25">
      <c r="N2450" s="1"/>
      <c r="O2450" s="1"/>
      <c r="P2450" s="1"/>
    </row>
    <row r="2451" spans="14:16" x14ac:dyDescent="0.25">
      <c r="N2451" s="1"/>
      <c r="O2451" s="1"/>
      <c r="P2451" s="1"/>
    </row>
    <row r="2452" spans="14:16" x14ac:dyDescent="0.25">
      <c r="N2452" s="1"/>
      <c r="O2452" s="1"/>
      <c r="P2452" s="1"/>
    </row>
    <row r="2453" spans="14:16" x14ac:dyDescent="0.25">
      <c r="N2453" s="1"/>
      <c r="O2453" s="1"/>
      <c r="P2453" s="1"/>
    </row>
    <row r="2454" spans="14:16" x14ac:dyDescent="0.25">
      <c r="N2454" s="1"/>
      <c r="O2454" s="1"/>
      <c r="P2454" s="1"/>
    </row>
    <row r="2455" spans="14:16"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sortState xmlns:xlrd2="http://schemas.microsoft.com/office/spreadsheetml/2017/richdata2" ref="C483:AD1947">
      <sortCondition ref="G1:G2455"/>
    </sortState>
  </autoFilter>
  <conditionalFormatting sqref="C2:D9714">
    <cfRule type="expression" dxfId="0"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D1425:D1520 D126:D1412 D1414:D1416 D2:D105 D107:D123 D1523:D3335</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386"/>
  <sheetViews>
    <sheetView showGridLines="0" topLeftCell="A250" zoomScale="62" zoomScaleNormal="90" workbookViewId="0">
      <selection activeCell="A152" sqref="A152"/>
    </sheetView>
  </sheetViews>
  <sheetFormatPr defaultColWidth="8.69921875" defaultRowHeight="13.8" outlineLevelRow="1" x14ac:dyDescent="0.25"/>
  <cols>
    <col min="1" max="1" width="17.19921875" customWidth="1"/>
    <col min="2" max="2" width="48.69921875" customWidth="1"/>
    <col min="3" max="3" width="5.69921875" customWidth="1"/>
    <col min="4" max="6" width="15.69921875" customWidth="1"/>
    <col min="7" max="7" width="20.19921875" customWidth="1"/>
    <col min="8" max="15" width="15.69921875" customWidth="1"/>
    <col min="16" max="16" width="30.19921875" customWidth="1"/>
    <col min="17" max="17" width="20.5" customWidth="1"/>
    <col min="18" max="18" width="18.69921875" customWidth="1"/>
    <col min="19" max="19" width="15.69921875" customWidth="1"/>
    <col min="20" max="20" width="59.19921875" customWidth="1"/>
    <col min="21" max="21" width="13.19921875" customWidth="1"/>
    <col min="22" max="24" width="15.69921875" customWidth="1"/>
    <col min="25" max="25" width="20.19921875" customWidth="1"/>
    <col min="26" max="33" width="15.69921875" customWidth="1"/>
    <col min="34" max="34" width="30.19921875" customWidth="1"/>
    <col min="35" max="35" width="20.5" customWidth="1"/>
    <col min="36" max="36" width="18.69921875" customWidth="1"/>
  </cols>
  <sheetData>
    <row r="1" spans="1:36" x14ac:dyDescent="0.25">
      <c r="A1" s="44"/>
      <c r="C1" s="9"/>
    </row>
    <row r="2" spans="1:36" x14ac:dyDescent="0.25">
      <c r="C2" s="8"/>
    </row>
    <row r="3" spans="1:36" x14ac:dyDescent="0.25">
      <c r="A3" s="36" t="s">
        <v>4345</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4345</v>
      </c>
      <c r="C5" s="5"/>
      <c r="D5" s="5"/>
      <c r="E5" s="5"/>
      <c r="F5" s="5"/>
      <c r="G5" s="5"/>
      <c r="H5" s="5"/>
      <c r="I5" s="5"/>
      <c r="J5" s="5"/>
      <c r="K5" s="5"/>
    </row>
    <row r="6" spans="1:36" ht="14.4" x14ac:dyDescent="0.3">
      <c r="B6" s="6" t="s">
        <v>12</v>
      </c>
      <c r="C6" s="6"/>
      <c r="D6" s="41">
        <v>45778</v>
      </c>
      <c r="E6" s="41">
        <f>EOMONTH(D6,0)+1</f>
        <v>45809</v>
      </c>
      <c r="F6" s="41">
        <f t="shared" ref="F6:I6" si="0">EOMONTH(E6,0)+1</f>
        <v>45839</v>
      </c>
      <c r="G6" s="41">
        <f t="shared" si="0"/>
        <v>45870</v>
      </c>
      <c r="H6" s="41">
        <f t="shared" si="0"/>
        <v>45901</v>
      </c>
      <c r="I6" s="41">
        <f t="shared" si="0"/>
        <v>45931</v>
      </c>
      <c r="J6" s="42" t="s">
        <v>4346</v>
      </c>
      <c r="K6" s="40"/>
    </row>
    <row r="7" spans="1:36" ht="14.4" x14ac:dyDescent="0.3">
      <c r="B7" s="37" t="s">
        <v>4347</v>
      </c>
      <c r="C7" s="37" t="s">
        <v>4348</v>
      </c>
      <c r="D7" s="14">
        <f>SUM(D8:D9)</f>
        <v>156</v>
      </c>
      <c r="E7" s="14">
        <f t="shared" ref="E7:H7" si="1">SUM(E8:E9)</f>
        <v>577</v>
      </c>
      <c r="F7" s="14">
        <f t="shared" si="1"/>
        <v>282</v>
      </c>
      <c r="G7" s="14">
        <f t="shared" si="1"/>
        <v>177</v>
      </c>
      <c r="H7" s="14">
        <f t="shared" si="1"/>
        <v>30</v>
      </c>
      <c r="I7" s="13"/>
      <c r="J7" s="14">
        <f>SUM(D7:H7)</f>
        <v>1222</v>
      </c>
      <c r="K7" s="13"/>
    </row>
    <row r="8" spans="1:36" ht="14.4" hidden="1" outlineLevel="1" x14ac:dyDescent="0.3">
      <c r="B8" s="7" t="s">
        <v>41</v>
      </c>
      <c r="C8" s="12"/>
      <c r="D8" s="13">
        <f>COUNTIFS('1. Output sheet'!$AC$2:$AC$5000,$B8,'1. Output sheet'!$O$2:$O$5000,"&gt;="&amp;D$6,'1. Output sheet'!$O$2:$O$5000,"&lt;"&amp;E$6)</f>
        <v>131</v>
      </c>
      <c r="E8" s="13">
        <f>COUNTIFS('1. Output sheet'!$AC$2:$AC$5000,$B8,'1. Output sheet'!$O$2:$O$5000,"&gt;="&amp;E$6,'1. Output sheet'!$O$2:$O$5000,"&lt;"&amp;F$6)</f>
        <v>486</v>
      </c>
      <c r="F8" s="13">
        <f>COUNTIFS('1. Output sheet'!$AC$2:$AC$5000,$B8,'1. Output sheet'!$O$2:$O$5000,"&gt;="&amp;F$6,'1. Output sheet'!$O$2:$O$5000,"&lt;"&amp;G$6)</f>
        <v>267</v>
      </c>
      <c r="G8" s="13">
        <f>COUNTIFS('1. Output sheet'!$AC$2:$AC$5000,$B8,'1. Output sheet'!$O$2:$O$5000,"&gt;="&amp;G$6,'1. Output sheet'!$O$2:$O$5000,"&lt;"&amp;H$6)</f>
        <v>167</v>
      </c>
      <c r="H8" s="13">
        <f>COUNTIFS('1. Output sheet'!$AC$2:$AC$5000,$B8,'1. Output sheet'!$O$2:$O$5000,"&gt;="&amp;H$6,'1. Output sheet'!$O$2:$O$5000,"&lt;"&amp;I$6)</f>
        <v>30</v>
      </c>
      <c r="I8" s="13"/>
      <c r="J8" s="14">
        <f t="shared" ref="J8:J15" si="2">SUM(D8:H8)</f>
        <v>1081</v>
      </c>
      <c r="K8" s="13"/>
    </row>
    <row r="9" spans="1:36" ht="14.4" hidden="1" outlineLevel="1" x14ac:dyDescent="0.3">
      <c r="B9" s="7" t="s">
        <v>64</v>
      </c>
      <c r="C9" s="12"/>
      <c r="D9" s="13">
        <f>COUNTIFS('1. Output sheet'!$AC$2:$AC$5000,$B9,'1. Output sheet'!$O$2:$O$5000,"&gt;="&amp;D$6,'1. Output sheet'!$O$2:$O$5000,"&lt;"&amp;E$6)</f>
        <v>25</v>
      </c>
      <c r="E9" s="13">
        <f>COUNTIFS('1. Output sheet'!$AC$2:$AC$5000,$B9,'1. Output sheet'!$O$2:$O$5000,"&gt;="&amp;E$6,'1. Output sheet'!$O$2:$O$5000,"&lt;"&amp;F$6)</f>
        <v>91</v>
      </c>
      <c r="F9" s="13">
        <f>COUNTIFS('1. Output sheet'!$AC$2:$AC$5000,$B9,'1. Output sheet'!$O$2:$O$5000,"&gt;="&amp;F$6,'1. Output sheet'!$O$2:$O$5000,"&lt;"&amp;G$6)</f>
        <v>15</v>
      </c>
      <c r="G9" s="13">
        <f>COUNTIFS('1. Output sheet'!$AC$2:$AC$5000,$B9,'1. Output sheet'!$O$2:$O$5000,"&gt;="&amp;G$6,'1. Output sheet'!$O$2:$O$5000,"&lt;"&amp;H$6)</f>
        <v>10</v>
      </c>
      <c r="H9" s="13">
        <f>COUNTIFS('1. Output sheet'!$AC$2:$AC$5000,$B9,'1. Output sheet'!$O$2:$O$5000,"&gt;="&amp;H$6,'1. Output sheet'!$O$2:$O$5000,"&lt;"&amp;I$6)</f>
        <v>0</v>
      </c>
      <c r="I9" s="13"/>
      <c r="J9" s="14">
        <f t="shared" si="2"/>
        <v>141</v>
      </c>
      <c r="K9" s="13"/>
    </row>
    <row r="10" spans="1:36" ht="14.4" collapsed="1" x14ac:dyDescent="0.3">
      <c r="B10" s="37" t="s">
        <v>4349</v>
      </c>
      <c r="C10" s="37" t="s">
        <v>4348</v>
      </c>
      <c r="D10" s="14">
        <f>SUM(D11:D12)</f>
        <v>169362.12333333335</v>
      </c>
      <c r="E10" s="14">
        <f t="shared" ref="E10:H10" si="3">SUM(E11:E12)</f>
        <v>543007.29333333333</v>
      </c>
      <c r="F10" s="14">
        <f t="shared" si="3"/>
        <v>243541.29666666672</v>
      </c>
      <c r="G10" s="14">
        <f t="shared" si="3"/>
        <v>209725.75</v>
      </c>
      <c r="H10" s="14">
        <f t="shared" si="3"/>
        <v>115044.4</v>
      </c>
      <c r="I10" s="13"/>
      <c r="J10" s="14">
        <f t="shared" si="2"/>
        <v>1280680.8633333333</v>
      </c>
      <c r="K10" s="13"/>
    </row>
    <row r="11" spans="1:36" ht="14.4" outlineLevel="1" x14ac:dyDescent="0.3">
      <c r="B11" s="7" t="s">
        <v>41</v>
      </c>
      <c r="C11" s="12"/>
      <c r="D11" s="13">
        <f>SUMIFS('1. Output sheet'!$F$2:$F$5000,'1. Output sheet'!$AC$2:$AC$5000,$B11,'1. Output sheet'!$O$2:$O$5000,"&gt;="&amp;D$6,'1. Output sheet'!$O$2:$O$5000,"&lt;"&amp;E$6)</f>
        <v>182255.98</v>
      </c>
      <c r="E11" s="13">
        <f>SUMIFS('1. Output sheet'!$F$2:$F$5000,'1. Output sheet'!$AC$2:$AC$5000,$B11,'1. Output sheet'!$O$2:$O$5000,"&gt;="&amp;E$6,'1. Output sheet'!$O$2:$O$5000,"&lt;"&amp;F$6)</f>
        <v>517092.73</v>
      </c>
      <c r="F11" s="13">
        <f>SUMIFS('1. Output sheet'!$F$2:$F$5000,'1. Output sheet'!$AC$2:$AC$5000,$B11,'1. Output sheet'!$O$2:$O$5000,"&gt;="&amp;F$6,'1. Output sheet'!$O$2:$O$5000,"&lt;"&amp;G$6)</f>
        <v>237544.25000000006</v>
      </c>
      <c r="G11" s="13">
        <f>SUMIFS('1. Output sheet'!$F$2:$F$5000,'1. Output sheet'!$AC$2:$AC$5000,$B11,'1. Output sheet'!$O$2:$O$5000,"&gt;="&amp;G$6,'1. Output sheet'!$O$2:$O$5000,"&lt;"&amp;H$6)</f>
        <v>210405.77</v>
      </c>
      <c r="H11" s="13">
        <f>SUMIFS('1. Output sheet'!$F$2:$F$5000,'1. Output sheet'!$AC$2:$AC$5000,$B11,'1. Output sheet'!$O$2:$O$5000,"&gt;="&amp;H$6,'1. Output sheet'!$O$2:$O$5000,"&lt;"&amp;I$6)</f>
        <v>115044.4</v>
      </c>
      <c r="I11" s="13"/>
      <c r="J11" s="14">
        <f t="shared" si="2"/>
        <v>1262343.1299999999</v>
      </c>
      <c r="K11" s="13"/>
    </row>
    <row r="12" spans="1:36" ht="14.4" outlineLevel="1" x14ac:dyDescent="0.3">
      <c r="B12" s="7" t="s">
        <v>64</v>
      </c>
      <c r="C12" s="12"/>
      <c r="D12" s="13">
        <f>SUMIFS('1. Output sheet'!$F$2:$F$5000,'1. Output sheet'!$AC$2:$AC$5000,$B12,'1. Output sheet'!$O$2:$O$5000,"&gt;="&amp;D$6,'1. Output sheet'!$O$2:$O$5000,"&lt;"&amp;E$6)</f>
        <v>-12893.856666666661</v>
      </c>
      <c r="E12" s="13">
        <f>SUMIFS('1. Output sheet'!$F$2:$F$5000,'1. Output sheet'!$AC$2:$AC$5000,$B12,'1. Output sheet'!$O$2:$O$5000,"&gt;="&amp;E$6,'1. Output sheet'!$O$2:$O$5000,"&lt;"&amp;F$6)</f>
        <v>25914.563333333343</v>
      </c>
      <c r="F12" s="13">
        <f>SUMIFS('1. Output sheet'!$F$2:$F$5000,'1. Output sheet'!$AC$2:$AC$5000,$B12,'1. Output sheet'!$O$2:$O$5000,"&gt;="&amp;F$6,'1. Output sheet'!$O$2:$O$5000,"&lt;"&amp;G$6)</f>
        <v>5997.0466666666662</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18337.733333333348</v>
      </c>
      <c r="K12" s="13"/>
    </row>
    <row r="13" spans="1:36" ht="14.4" x14ac:dyDescent="0.3">
      <c r="B13" s="37" t="s">
        <v>4350</v>
      </c>
      <c r="C13" s="37" t="s">
        <v>4348</v>
      </c>
      <c r="D13" s="14">
        <f t="shared" ref="D13:H15" si="4">D10*$B$4</f>
        <v>22707.87221395403</v>
      </c>
      <c r="E13" s="14">
        <f t="shared" si="4"/>
        <v>72805.77253976553</v>
      </c>
      <c r="F13" s="14">
        <f t="shared" si="4"/>
        <v>32653.727614425094</v>
      </c>
      <c r="G13" s="14">
        <f t="shared" si="4"/>
        <v>28119.779306276225</v>
      </c>
      <c r="H13" s="14">
        <f t="shared" si="4"/>
        <v>15425.016424654408</v>
      </c>
      <c r="I13" s="13"/>
      <c r="J13" s="14">
        <f t="shared" si="2"/>
        <v>171712.16809907529</v>
      </c>
      <c r="K13" s="13"/>
    </row>
    <row r="14" spans="1:36" ht="14.4" outlineLevel="1" x14ac:dyDescent="0.3">
      <c r="B14" s="7" t="s">
        <v>41</v>
      </c>
      <c r="C14" s="12"/>
      <c r="D14" s="13">
        <f t="shared" si="4"/>
        <v>24436.665191799737</v>
      </c>
      <c r="E14" s="13">
        <f t="shared" si="4"/>
        <v>69331.178686832107</v>
      </c>
      <c r="F14" s="13">
        <f t="shared" si="4"/>
        <v>31849.650724695981</v>
      </c>
      <c r="G14" s="13">
        <f t="shared" si="4"/>
        <v>28210.955579689737</v>
      </c>
      <c r="H14" s="13">
        <f t="shared" si="4"/>
        <v>15425.016424654408</v>
      </c>
      <c r="I14" s="13"/>
      <c r="J14" s="14">
        <f t="shared" si="2"/>
        <v>169253.46660767196</v>
      </c>
      <c r="K14" s="13"/>
    </row>
    <row r="15" spans="1:36" ht="14.4" outlineLevel="1" x14ac:dyDescent="0.3">
      <c r="B15" s="7" t="s">
        <v>64</v>
      </c>
      <c r="C15" s="12"/>
      <c r="D15" s="13">
        <f t="shared" si="4"/>
        <v>-1728.7929778457101</v>
      </c>
      <c r="E15" s="13">
        <f t="shared" si="4"/>
        <v>3474.5938529334217</v>
      </c>
      <c r="F15" s="13">
        <f t="shared" si="4"/>
        <v>804.07688972911592</v>
      </c>
      <c r="G15" s="13">
        <f t="shared" si="4"/>
        <v>-91.176273413512362</v>
      </c>
      <c r="H15" s="13">
        <f t="shared" si="4"/>
        <v>0</v>
      </c>
      <c r="I15" s="13"/>
      <c r="J15" s="14">
        <f t="shared" si="2"/>
        <v>2458.7014914033152</v>
      </c>
      <c r="K15" s="13"/>
    </row>
    <row r="16" spans="1:36" x14ac:dyDescent="0.25">
      <c r="C16" s="8"/>
    </row>
    <row r="17" spans="1:36" x14ac:dyDescent="0.25">
      <c r="A17" s="36" t="s">
        <v>4351</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4352</v>
      </c>
      <c r="C19" s="5"/>
      <c r="D19" s="5"/>
      <c r="E19" s="5"/>
      <c r="F19" s="5"/>
      <c r="G19" s="5"/>
      <c r="H19" s="5"/>
      <c r="I19" s="5"/>
      <c r="J19" s="5"/>
      <c r="K19" s="5"/>
      <c r="L19" s="5"/>
      <c r="M19" s="5"/>
      <c r="N19" s="5"/>
      <c r="O19" s="5"/>
      <c r="P19" s="5"/>
      <c r="Q19" s="5"/>
      <c r="R19" s="5"/>
    </row>
    <row r="20" spans="1:36" ht="43.2" x14ac:dyDescent="0.3">
      <c r="A20" s="34"/>
      <c r="B20" s="6" t="s">
        <v>4351</v>
      </c>
      <c r="C20" s="6"/>
      <c r="D20" s="10" t="s">
        <v>705</v>
      </c>
      <c r="E20" s="10" t="s">
        <v>206</v>
      </c>
      <c r="F20" s="10" t="s">
        <v>198</v>
      </c>
      <c r="G20" s="11" t="s">
        <v>28</v>
      </c>
      <c r="H20" s="11" t="s">
        <v>795</v>
      </c>
      <c r="I20" s="11" t="s">
        <v>43</v>
      </c>
      <c r="J20" s="11" t="s">
        <v>104</v>
      </c>
      <c r="K20" s="11" t="s">
        <v>808</v>
      </c>
      <c r="L20" s="11" t="s">
        <v>755</v>
      </c>
      <c r="M20" s="11" t="s">
        <v>4353</v>
      </c>
      <c r="N20" s="11" t="s">
        <v>318</v>
      </c>
      <c r="O20" s="11" t="s">
        <v>71</v>
      </c>
      <c r="P20" s="29" t="s">
        <v>4354</v>
      </c>
      <c r="Q20" s="29" t="s">
        <v>4355</v>
      </c>
      <c r="R20" s="29" t="s">
        <v>4356</v>
      </c>
    </row>
    <row r="21" spans="1:36" ht="14.4" outlineLevel="1" x14ac:dyDescent="0.3">
      <c r="A21" s="34"/>
      <c r="B21" s="37" t="s">
        <v>4357</v>
      </c>
      <c r="C21" s="12"/>
      <c r="D21" s="13">
        <f>SUM(D22:D23)</f>
        <v>20</v>
      </c>
      <c r="E21" s="13">
        <f t="shared" ref="E21:L21" si="5">SUM(E22:E23)</f>
        <v>316</v>
      </c>
      <c r="F21" s="13">
        <f t="shared" si="5"/>
        <v>332</v>
      </c>
      <c r="G21" s="13">
        <f t="shared" si="5"/>
        <v>256</v>
      </c>
      <c r="H21" s="13">
        <f t="shared" si="5"/>
        <v>65</v>
      </c>
      <c r="I21" s="13">
        <f t="shared" si="5"/>
        <v>248</v>
      </c>
      <c r="J21" s="13">
        <f t="shared" si="5"/>
        <v>283</v>
      </c>
      <c r="K21" s="13">
        <f t="shared" si="5"/>
        <v>55</v>
      </c>
      <c r="L21" s="13">
        <f t="shared" si="5"/>
        <v>35</v>
      </c>
      <c r="M21" s="13">
        <f t="shared" ref="M21" si="6">SUM(M22:M23)</f>
        <v>0</v>
      </c>
      <c r="N21" s="13">
        <f t="shared" ref="N21" si="7">SUM(N22:N23)</f>
        <v>33</v>
      </c>
      <c r="O21" s="13">
        <f t="shared" ref="O21" si="8">SUM(O22:O23)</f>
        <v>18</v>
      </c>
      <c r="P21" s="14">
        <f>SUM(D21:O21)</f>
        <v>1661</v>
      </c>
      <c r="Q21" s="14">
        <f>SUM(Q22:Q23)</f>
        <v>2020</v>
      </c>
      <c r="R21" s="14">
        <f>Q21-P21</f>
        <v>359</v>
      </c>
    </row>
    <row r="22" spans="1:36" ht="14.4" outlineLevel="1" x14ac:dyDescent="0.3">
      <c r="A22" s="34"/>
      <c r="B22" s="7" t="s">
        <v>41</v>
      </c>
      <c r="C22" s="12"/>
      <c r="D22" s="13">
        <f>COUNTIFS('1. Output sheet'!$AC$2:$AC$5000,$B22,'1. Output sheet'!$C$2:$C$5000,D$20)</f>
        <v>15</v>
      </c>
      <c r="E22" s="13">
        <f>COUNTIFS('1. Output sheet'!$AC$2:$AC$5000,$B22,'1. Output sheet'!$C$2:$C$5000,E$20)</f>
        <v>314</v>
      </c>
      <c r="F22" s="13">
        <f>COUNTIFS('1. Output sheet'!$AC$2:$AC$5000,$B22,'1. Output sheet'!$C$2:$C$5000,F$20)</f>
        <v>210</v>
      </c>
      <c r="G22" s="13">
        <f>COUNTIFS('1. Output sheet'!$AC$2:$AC$5000,$B22,'1. Output sheet'!$C$2:$C$5000,G$20)</f>
        <v>242</v>
      </c>
      <c r="H22" s="13">
        <f>COUNTIFS('1. Output sheet'!$AC$2:$AC$5000,$B22,'1. Output sheet'!$C$2:$C$5000,H$20)</f>
        <v>63</v>
      </c>
      <c r="I22" s="13">
        <f>COUNTIFS('1. Output sheet'!$AC$2:$AC$5000,$B22,'1. Output sheet'!$C$2:$C$5000,I$20)</f>
        <v>198</v>
      </c>
      <c r="J22" s="13">
        <f>COUNTIFS('1. Output sheet'!$AC$2:$AC$5000,$B22,'1. Output sheet'!$C$2:$C$5000,J$20)</f>
        <v>259</v>
      </c>
      <c r="K22" s="13">
        <f>COUNTIFS('1. Output sheet'!$AC$2:$AC$5000,$B22,'1. Output sheet'!$C$2:$C$5000,K$20)</f>
        <v>35</v>
      </c>
      <c r="L22" s="13">
        <f>COUNTIFS('1. Output sheet'!$AC$2:$AC$5000,$B22,'1. Output sheet'!$C$2:$C$5000,L$20)</f>
        <v>9</v>
      </c>
      <c r="M22" s="13">
        <f>COUNTIFS('1. Output sheet'!$AC$2:$AC$5000,$B22,'1. Output sheet'!$C$2:$C$5000,M$20)</f>
        <v>0</v>
      </c>
      <c r="N22" s="13">
        <f>COUNTIFS('1. Output sheet'!$AC$2:$AC$5000,$B22,'1. Output sheet'!$C$2:$C$5000,N$20)</f>
        <v>26</v>
      </c>
      <c r="O22" s="13">
        <f>COUNTIFS('1. Output sheet'!$AC$2:$AC$5000,$B22,'1. Output sheet'!$C$2:$C$5000,O$20)</f>
        <v>14</v>
      </c>
      <c r="P22" s="14">
        <f t="shared" ref="P22:P23" si="9">SUM(D22:O22)</f>
        <v>1385</v>
      </c>
      <c r="Q22" s="14">
        <f>COUNTIFS('1. Output sheet'!$AC$2:$AC$5000,$B22)</f>
        <v>1492</v>
      </c>
      <c r="R22" s="14">
        <f>Q22-P22</f>
        <v>107</v>
      </c>
    </row>
    <row r="23" spans="1:36" ht="14.4" x14ac:dyDescent="0.3">
      <c r="A23" s="34"/>
      <c r="B23" s="7" t="s">
        <v>64</v>
      </c>
      <c r="C23" s="12"/>
      <c r="D23" s="13">
        <f>COUNTIFS('1. Output sheet'!$AC$2:$AC$5000,$B23,'1. Output sheet'!$C$2:$C$5000,D$20)</f>
        <v>5</v>
      </c>
      <c r="E23" s="13">
        <f>COUNTIFS('1. Output sheet'!$AC$2:$AC$5000,$B23,'1. Output sheet'!$C$2:$C$5000,E$20)</f>
        <v>2</v>
      </c>
      <c r="F23" s="13">
        <f>COUNTIFS('1. Output sheet'!$AC$2:$AC$5000,$B23,'1. Output sheet'!$C$2:$C$5000,F$20)</f>
        <v>122</v>
      </c>
      <c r="G23" s="13">
        <f>COUNTIFS('1. Output sheet'!$AC$2:$AC$5000,$B23,'1. Output sheet'!$C$2:$C$5000,G$20)</f>
        <v>14</v>
      </c>
      <c r="H23" s="13">
        <f>COUNTIFS('1. Output sheet'!$AC$2:$AC$5000,$B23,'1. Output sheet'!$C$2:$C$5000,H$20)</f>
        <v>2</v>
      </c>
      <c r="I23" s="13">
        <f>COUNTIFS('1. Output sheet'!$AC$2:$AC$5000,$B23,'1. Output sheet'!$C$2:$C$5000,I$20)</f>
        <v>50</v>
      </c>
      <c r="J23" s="13">
        <f>COUNTIFS('1. Output sheet'!$AC$2:$AC$5000,$B23,'1. Output sheet'!$C$2:$C$5000,J$20)</f>
        <v>24</v>
      </c>
      <c r="K23" s="13">
        <f>COUNTIFS('1. Output sheet'!$AC$2:$AC$5000,$B23,'1. Output sheet'!$C$2:$C$5000,K$20)</f>
        <v>20</v>
      </c>
      <c r="L23" s="13">
        <f>COUNTIFS('1. Output sheet'!$AC$2:$AC$5000,$B23,'1. Output sheet'!$C$2:$C$5000,L$20)</f>
        <v>26</v>
      </c>
      <c r="M23" s="13">
        <f>COUNTIFS('1. Output sheet'!$AC$2:$AC$5000,$B23,'1. Output sheet'!$C$2:$C$5000,M$20)</f>
        <v>0</v>
      </c>
      <c r="N23" s="13">
        <f>COUNTIFS('1. Output sheet'!$AC$2:$AC$5000,$B23,'1. Output sheet'!$C$2:$C$5000,N$20)</f>
        <v>7</v>
      </c>
      <c r="O23" s="13">
        <f>COUNTIFS('1. Output sheet'!$AC$2:$AC$5000,$B23,'1. Output sheet'!$C$2:$C$5000,O$20)</f>
        <v>4</v>
      </c>
      <c r="P23" s="14">
        <f t="shared" si="9"/>
        <v>276</v>
      </c>
      <c r="Q23" s="14">
        <f>COUNTIFS('1. Output sheet'!$AC$2:$AC$5000,$B23)</f>
        <v>528</v>
      </c>
      <c r="R23" s="14">
        <f>Q23-P23</f>
        <v>252</v>
      </c>
    </row>
    <row r="24" spans="1:36" x14ac:dyDescent="0.25">
      <c r="A24" s="34"/>
    </row>
    <row r="25" spans="1:36" x14ac:dyDescent="0.25">
      <c r="A25" s="34"/>
    </row>
    <row r="26" spans="1:36" ht="14.4" x14ac:dyDescent="0.3">
      <c r="A26" s="34"/>
      <c r="B26" s="5" t="s">
        <v>4352</v>
      </c>
      <c r="C26" s="5"/>
      <c r="D26" s="5"/>
      <c r="E26" s="5"/>
      <c r="F26" s="5"/>
      <c r="G26" s="5"/>
      <c r="H26" s="5"/>
      <c r="I26" s="5"/>
      <c r="J26" s="5"/>
      <c r="K26" s="5"/>
      <c r="L26" s="5"/>
      <c r="M26" s="5"/>
      <c r="N26" s="5"/>
      <c r="O26" s="5"/>
      <c r="P26" s="5"/>
      <c r="Q26" s="5"/>
      <c r="R26" s="5"/>
    </row>
    <row r="27" spans="1:36" ht="43.2" x14ac:dyDescent="0.3">
      <c r="A27" s="34"/>
      <c r="B27" s="19" t="s">
        <v>4358</v>
      </c>
      <c r="C27" s="20"/>
      <c r="D27" s="10" t="s">
        <v>705</v>
      </c>
      <c r="E27" s="10" t="s">
        <v>206</v>
      </c>
      <c r="F27" s="10" t="s">
        <v>198</v>
      </c>
      <c r="G27" s="11" t="s">
        <v>28</v>
      </c>
      <c r="H27" s="11" t="s">
        <v>795</v>
      </c>
      <c r="I27" s="11" t="s">
        <v>43</v>
      </c>
      <c r="J27" s="11" t="s">
        <v>104</v>
      </c>
      <c r="K27" s="11" t="s">
        <v>808</v>
      </c>
      <c r="L27" s="11" t="s">
        <v>755</v>
      </c>
      <c r="M27" s="11" t="s">
        <v>4353</v>
      </c>
      <c r="N27" s="11" t="s">
        <v>318</v>
      </c>
      <c r="O27" s="11" t="s">
        <v>71</v>
      </c>
      <c r="P27" s="29" t="s">
        <v>4359</v>
      </c>
      <c r="Q27" s="29" t="s">
        <v>4360</v>
      </c>
      <c r="R27" s="29"/>
    </row>
    <row r="28" spans="1:36" ht="14.4" x14ac:dyDescent="0.3">
      <c r="A28" s="34"/>
      <c r="B28" s="21" t="s">
        <v>232</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85</v>
      </c>
      <c r="G28" s="13">
        <f>COUNTIFS('1. Output sheet'!$D$2:$D$5000,$B28,'1. Output sheet'!$C$2:$C$5000,G$27,'1. Output sheet'!$AC$2:$AC$5000,$B$22)+COUNTIFS('1. Output sheet'!$D$2:$D$5000,$B28,'1. Output sheet'!$C$2:$C$5000,G$27,'1. Output sheet'!$AC$2:$AC$5000,$B$23)</f>
        <v>5</v>
      </c>
      <c r="H28" s="13">
        <f>COUNTIFS('1. Output sheet'!$D$2:$D$5000,$B28,'1. Output sheet'!$C$2:$C$5000,H$27,'1. Output sheet'!$AC$2:$AC$5000,$B$22)+COUNTIFS('1. Output sheet'!$D$2:$D$5000,$B28,'1. Output sheet'!$C$2:$C$5000,H$27,'1. Output sheet'!$AC$2:$AC$5000,$B$23)</f>
        <v>1</v>
      </c>
      <c r="I28" s="13">
        <f>COUNTIFS('1. Output sheet'!$D$2:$D$5000,$B28,'1. Output sheet'!$C$2:$C$5000,I$27,'1. Output sheet'!$AC$2:$AC$5000,$B$22)+COUNTIFS('1. Output sheet'!$D$2:$D$5000,$B28,'1. Output sheet'!$C$2:$C$5000,I$27,'1. Output sheet'!$AC$2:$AC$5000,$B$23)</f>
        <v>6</v>
      </c>
      <c r="J28" s="13">
        <f>COUNTIFS('1. Output sheet'!$D$2:$D$5000,$B28,'1. Output sheet'!$C$2:$C$5000,J$27,'1. Output sheet'!$AC$2:$AC$5000,$B$22)+COUNTIFS('1. Output sheet'!$D$2:$D$5000,$B28,'1. Output sheet'!$C$2:$C$5000,J$27,'1. Output sheet'!$AC$2:$AC$5000,$B$23)</f>
        <v>9</v>
      </c>
      <c r="K28" s="13">
        <f>COUNTIFS('1. Output sheet'!$D$2:$D$5000,$B28,'1. Output sheet'!$C$2:$C$5000,K$27,'1. Output sheet'!$AC$2:$AC$5000,$B$22)+COUNTIFS('1. Output sheet'!$D$2:$D$5000,$B28,'1. Output sheet'!$C$2:$C$5000,K$27,'1. Output sheet'!$AC$2:$AC$5000,$B$23)</f>
        <v>2</v>
      </c>
      <c r="L28" s="13">
        <f>COUNTIFS('1. Output sheet'!$D$2:$D$5000,$B28,'1. Output sheet'!$C$2:$C$5000,L$27,'1. Output sheet'!$AC$2:$AC$5000,$B$22)+COUNTIFS('1. Output sheet'!$D$2:$D$5000,$B28,'1. Output sheet'!$C$2:$C$5000,L$27,'1. Output sheet'!$AC$2:$AC$5000,$B$23)</f>
        <v>0</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4</v>
      </c>
      <c r="P28" s="14">
        <f>SUM(D28:O28)</f>
        <v>115</v>
      </c>
      <c r="Q28" s="14">
        <f>COUNTIFS('1. Output sheet'!$D$2:$D$5000,$B28)</f>
        <v>116</v>
      </c>
      <c r="R28" s="14"/>
    </row>
    <row r="29" spans="1:36" ht="14.4" x14ac:dyDescent="0.3">
      <c r="A29" s="34"/>
      <c r="B29" s="21" t="s">
        <v>221</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28.8" x14ac:dyDescent="0.3">
      <c r="A30" s="34"/>
      <c r="B30" s="21" t="s">
        <v>543</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0</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11</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10</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97</v>
      </c>
      <c r="Q30" s="14">
        <f>COUNTIFS('1. Output sheet'!$D$2:$D$5000,$B30)</f>
        <v>97</v>
      </c>
      <c r="R30" s="14"/>
    </row>
    <row r="31" spans="1:36" ht="14.4" x14ac:dyDescent="0.3">
      <c r="A31" s="34"/>
      <c r="B31" s="21" t="s">
        <v>1169</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2</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1</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17</v>
      </c>
      <c r="Q31" s="14">
        <f>COUNTIFS('1. Output sheet'!$D$2:$D$5000,$B31)</f>
        <v>17</v>
      </c>
      <c r="R31" s="14"/>
    </row>
    <row r="32" spans="1:36" ht="14.4" x14ac:dyDescent="0.3">
      <c r="A32" s="34"/>
      <c r="B32" s="21" t="s">
        <v>199</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11</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14</v>
      </c>
      <c r="Q32" s="14">
        <f>COUNTIFS('1. Output sheet'!$D$2:$D$5000,$B32)</f>
        <v>14</v>
      </c>
      <c r="R32" s="14"/>
    </row>
    <row r="33" spans="1:20" ht="28.8" x14ac:dyDescent="0.3">
      <c r="A33" s="34"/>
      <c r="B33" s="21" t="s">
        <v>29</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25</v>
      </c>
      <c r="G33" s="13">
        <f>COUNTIFS('1. Output sheet'!$D$2:$D$5000,$B33,'1. Output sheet'!$C$2:$C$5000,G$27,'1. Output sheet'!$AC$2:$AC$5000,$B$22)+COUNTIFS('1. Output sheet'!$D$2:$D$5000,$B33,'1. Output sheet'!$C$2:$C$5000,G$27,'1. Output sheet'!$AC$2:$AC$5000,$B$23)</f>
        <v>21</v>
      </c>
      <c r="H33" s="13">
        <f>COUNTIFS('1. Output sheet'!$D$2:$D$5000,$B33,'1. Output sheet'!$C$2:$C$5000,H$27,'1. Output sheet'!$AC$2:$AC$5000,$B$22)+COUNTIFS('1. Output sheet'!$D$2:$D$5000,$B33,'1. Output sheet'!$C$2:$C$5000,H$27,'1. Output sheet'!$AC$2:$AC$5000,$B$23)</f>
        <v>3</v>
      </c>
      <c r="I33" s="13">
        <f>COUNTIFS('1. Output sheet'!$D$2:$D$5000,$B33,'1. Output sheet'!$C$2:$C$5000,I$27,'1. Output sheet'!$AC$2:$AC$5000,$B$22)+COUNTIFS('1. Output sheet'!$D$2:$D$5000,$B33,'1. Output sheet'!$C$2:$C$5000,I$27,'1. Output sheet'!$AC$2:$AC$5000,$B$23)</f>
        <v>39</v>
      </c>
      <c r="J33" s="13">
        <f>COUNTIFS('1. Output sheet'!$D$2:$D$5000,$B33,'1. Output sheet'!$C$2:$C$5000,J$27,'1. Output sheet'!$AC$2:$AC$5000,$B$22)+COUNTIFS('1. Output sheet'!$D$2:$D$5000,$B33,'1. Output sheet'!$C$2:$C$5000,J$27,'1. Output sheet'!$AC$2:$AC$5000,$B$23)</f>
        <v>9</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109</v>
      </c>
      <c r="Q33" s="14">
        <f>COUNTIFS('1. Output sheet'!$D$2:$D$5000,$B33)</f>
        <v>109</v>
      </c>
      <c r="R33" s="14"/>
    </row>
    <row r="34" spans="1:20" ht="14.4" x14ac:dyDescent="0.3">
      <c r="A34" s="34"/>
      <c r="B34" s="21" t="s">
        <v>44</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5</v>
      </c>
      <c r="G34" s="13">
        <f>COUNTIFS('1. Output sheet'!$D$2:$D$5000,$B34,'1. Output sheet'!$C$2:$C$5000,G$27,'1. Output sheet'!$AC$2:$AC$5000,$B$22)+COUNTIFS('1. Output sheet'!$D$2:$D$5000,$B34,'1. Output sheet'!$C$2:$C$5000,G$27,'1. Output sheet'!$AC$2:$AC$5000,$B$23)</f>
        <v>42</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57</v>
      </c>
      <c r="J34" s="13">
        <f>COUNTIFS('1. Output sheet'!$D$2:$D$5000,$B34,'1. Output sheet'!$C$2:$C$5000,J$27,'1. Output sheet'!$AC$2:$AC$5000,$B$22)+COUNTIFS('1. Output sheet'!$D$2:$D$5000,$B34,'1. Output sheet'!$C$2:$C$5000,J$27,'1. Output sheet'!$AC$2:$AC$5000,$B$23)</f>
        <v>7</v>
      </c>
      <c r="K34" s="13">
        <f>COUNTIFS('1. Output sheet'!$D$2:$D$5000,$B34,'1. Output sheet'!$C$2:$C$5000,K$27,'1. Output sheet'!$AC$2:$AC$5000,$B$22)+COUNTIFS('1. Output sheet'!$D$2:$D$5000,$B34,'1. Output sheet'!$C$2:$C$5000,K$27,'1. Output sheet'!$AC$2:$AC$5000,$B$23)</f>
        <v>8</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1</v>
      </c>
      <c r="P34" s="14">
        <f t="shared" si="10"/>
        <v>124</v>
      </c>
      <c r="Q34" s="14">
        <f>COUNTIFS('1. Output sheet'!$D$2:$D$5000,$B34)</f>
        <v>124</v>
      </c>
      <c r="R34" s="14"/>
    </row>
    <row r="35" spans="1:20" ht="28.8" x14ac:dyDescent="0.3">
      <c r="A35" s="34"/>
      <c r="B35" s="21" t="s">
        <v>762</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8</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8</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42</v>
      </c>
      <c r="Q35" s="14">
        <f>COUNTIFS('1. Output sheet'!$D$2:$D$5000,$B35)</f>
        <v>42</v>
      </c>
      <c r="R35" s="14"/>
    </row>
    <row r="36" spans="1:20" ht="14.4" x14ac:dyDescent="0.3">
      <c r="A36" s="34"/>
      <c r="B36" s="21" t="s">
        <v>105</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64</v>
      </c>
      <c r="G36" s="13">
        <f>COUNTIFS('1. Output sheet'!$D$2:$D$5000,$B36,'1. Output sheet'!$C$2:$C$5000,G$27,'1. Output sheet'!$AC$2:$AC$5000,$B$22)+COUNTIFS('1. Output sheet'!$D$2:$D$5000,$B36,'1. Output sheet'!$C$2:$C$5000,G$27,'1. Output sheet'!$AC$2:$AC$5000,$B$23)</f>
        <v>67</v>
      </c>
      <c r="H36" s="13">
        <f>COUNTIFS('1. Output sheet'!$D$2:$D$5000,$B36,'1. Output sheet'!$C$2:$C$5000,H$27,'1. Output sheet'!$AC$2:$AC$5000,$B$22)+COUNTIFS('1. Output sheet'!$D$2:$D$5000,$B36,'1. Output sheet'!$C$2:$C$5000,H$27,'1. Output sheet'!$AC$2:$AC$5000,$B$23)</f>
        <v>41</v>
      </c>
      <c r="I36" s="13">
        <f>COUNTIFS('1. Output sheet'!$D$2:$D$5000,$B36,'1. Output sheet'!$C$2:$C$5000,I$27,'1. Output sheet'!$AC$2:$AC$5000,$B$22)+COUNTIFS('1. Output sheet'!$D$2:$D$5000,$B36,'1. Output sheet'!$C$2:$C$5000,I$27,'1. Output sheet'!$AC$2:$AC$5000,$B$23)</f>
        <v>72</v>
      </c>
      <c r="J36" s="13">
        <f>COUNTIFS('1. Output sheet'!$D$2:$D$5000,$B36,'1. Output sheet'!$C$2:$C$5000,J$27,'1. Output sheet'!$AC$2:$AC$5000,$B$22)+COUNTIFS('1. Output sheet'!$D$2:$D$5000,$B36,'1. Output sheet'!$C$2:$C$5000,J$27,'1. Output sheet'!$AC$2:$AC$5000,$B$23)</f>
        <v>176</v>
      </c>
      <c r="K36" s="13">
        <f>COUNTIFS('1. Output sheet'!$D$2:$D$5000,$B36,'1. Output sheet'!$C$2:$C$5000,K$27,'1. Output sheet'!$AC$2:$AC$5000,$B$22)+COUNTIFS('1. Output sheet'!$D$2:$D$5000,$B36,'1. Output sheet'!$C$2:$C$5000,K$27,'1. Output sheet'!$AC$2:$AC$5000,$B$23)</f>
        <v>31</v>
      </c>
      <c r="L36" s="13">
        <f>COUNTIFS('1. Output sheet'!$D$2:$D$5000,$B36,'1. Output sheet'!$C$2:$C$5000,L$27,'1. Output sheet'!$AC$2:$AC$5000,$B$22)+COUNTIFS('1. Output sheet'!$D$2:$D$5000,$B36,'1. Output sheet'!$C$2:$C$5000,L$27,'1. Output sheet'!$AC$2:$AC$5000,$B$23)</f>
        <v>3</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1</v>
      </c>
      <c r="O36" s="13">
        <f>COUNTIFS('1. Output sheet'!$D$2:$D$5000,$B36,'1. Output sheet'!$C$2:$C$5000,O$27,'1. Output sheet'!$AC$2:$AC$5000,$B$22)+COUNTIFS('1. Output sheet'!$D$2:$D$5000,$B36,'1. Output sheet'!$C$2:$C$5000,O$27,'1. Output sheet'!$AC$2:$AC$5000,$B$23)</f>
        <v>0</v>
      </c>
      <c r="P36" s="14">
        <f t="shared" si="10"/>
        <v>461</v>
      </c>
      <c r="Q36" s="14">
        <f>COUNTIFS('1. Output sheet'!$D$2:$D$5000,$B36)</f>
        <v>468</v>
      </c>
      <c r="R36" s="14"/>
    </row>
    <row r="37" spans="1:20" ht="14.4" x14ac:dyDescent="0.3">
      <c r="A37" s="34"/>
      <c r="B37" s="21" t="s">
        <v>79</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28</v>
      </c>
      <c r="G37" s="13">
        <f>COUNTIFS('1. Output sheet'!$D$2:$D$5000,$B37,'1. Output sheet'!$C$2:$C$5000,G$27,'1. Output sheet'!$AC$2:$AC$5000,$B$22)+COUNTIFS('1. Output sheet'!$D$2:$D$5000,$B37,'1. Output sheet'!$C$2:$C$5000,G$27,'1. Output sheet'!$AC$2:$AC$5000,$B$23)</f>
        <v>72</v>
      </c>
      <c r="H37" s="13">
        <f>COUNTIFS('1. Output sheet'!$D$2:$D$5000,$B37,'1. Output sheet'!$C$2:$C$5000,H$27,'1. Output sheet'!$AC$2:$AC$5000,$B$22)+COUNTIFS('1. Output sheet'!$D$2:$D$5000,$B37,'1. Output sheet'!$C$2:$C$5000,H$27,'1. Output sheet'!$AC$2:$AC$5000,$B$23)</f>
        <v>5</v>
      </c>
      <c r="I37" s="13">
        <f>COUNTIFS('1. Output sheet'!$D$2:$D$5000,$B37,'1. Output sheet'!$C$2:$C$5000,I$27,'1. Output sheet'!$AC$2:$AC$5000,$B$22)+COUNTIFS('1. Output sheet'!$D$2:$D$5000,$B37,'1. Output sheet'!$C$2:$C$5000,I$27,'1. Output sheet'!$AC$2:$AC$5000,$B$23)</f>
        <v>9</v>
      </c>
      <c r="J37" s="13">
        <f>COUNTIFS('1. Output sheet'!$D$2:$D$5000,$B37,'1. Output sheet'!$C$2:$C$5000,J$27,'1. Output sheet'!$AC$2:$AC$5000,$B$22)+COUNTIFS('1. Output sheet'!$D$2:$D$5000,$B37,'1. Output sheet'!$C$2:$C$5000,J$27,'1. Output sheet'!$AC$2:$AC$5000,$B$23)</f>
        <v>35</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2</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153</v>
      </c>
      <c r="Q37" s="14">
        <f>COUNTIFS('1. Output sheet'!$D$2:$D$5000,$B37)</f>
        <v>154</v>
      </c>
      <c r="R37" s="14"/>
    </row>
    <row r="38" spans="1:20" ht="14.4" x14ac:dyDescent="0.3">
      <c r="A38" s="34"/>
      <c r="B38" s="21" t="s">
        <v>49</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5</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14</v>
      </c>
      <c r="Q38" s="14">
        <f>COUNTIFS('1. Output sheet'!$D$2:$D$5000,$B38)</f>
        <v>14</v>
      </c>
      <c r="R38" s="14"/>
    </row>
    <row r="39" spans="1:20" ht="14.4" x14ac:dyDescent="0.3">
      <c r="A39" s="34"/>
      <c r="B39" s="21" t="s">
        <v>638</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2</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4</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14</v>
      </c>
      <c r="Q39" s="14">
        <f>COUNTIFS('1. Output sheet'!$D$2:$D$5000,$B39)</f>
        <v>14</v>
      </c>
      <c r="R39" s="14"/>
    </row>
    <row r="40" spans="1:20" ht="14.4" x14ac:dyDescent="0.3">
      <c r="A40" s="34"/>
      <c r="B40" s="21" t="s">
        <v>2484</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4.4" x14ac:dyDescent="0.3">
      <c r="A41" s="34"/>
      <c r="B41" s="21" t="s">
        <v>2837</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5</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6</v>
      </c>
      <c r="Q41" s="14">
        <f>COUNTIFS('1. Output sheet'!$D$2:$D$5000,$B41)</f>
        <v>6</v>
      </c>
      <c r="R41" s="14"/>
    </row>
    <row r="42" spans="1:20" ht="14.4" x14ac:dyDescent="0.3">
      <c r="A42" s="34"/>
      <c r="B42" s="21" t="s">
        <v>749</v>
      </c>
      <c r="C42" s="20"/>
      <c r="D42" s="13">
        <f>COUNTIFS('1. Output sheet'!$D$2:$D$5000,$B42,'1. Output sheet'!$C$2:$C$5000,D$27,'1. Output sheet'!$AC$2:$AC$5000,$B$22)+COUNTIFS('1. Output sheet'!$D$2:$D$5000,$B42,'1. Output sheet'!$C$2:$C$5000,D$27,'1. Output sheet'!$AC$2:$AC$5000,$B$23)</f>
        <v>1</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2</v>
      </c>
      <c r="G42" s="13">
        <f>COUNTIFS('1. Output sheet'!$D$2:$D$5000,$B42,'1. Output sheet'!$C$2:$C$5000,G$27,'1. Output sheet'!$AC$2:$AC$5000,$B$22)+COUNTIFS('1. Output sheet'!$D$2:$D$5000,$B42,'1. Output sheet'!$C$2:$C$5000,G$27,'1. Output sheet'!$AC$2:$AC$5000,$B$23)</f>
        <v>11</v>
      </c>
      <c r="H42" s="13">
        <f>COUNTIFS('1. Output sheet'!$D$2:$D$5000,$B42,'1. Output sheet'!$C$2:$C$5000,H$27,'1. Output sheet'!$AC$2:$AC$5000,$B$22)+COUNTIFS('1. Output sheet'!$D$2:$D$5000,$B42,'1. Output sheet'!$C$2:$C$5000,H$27,'1. Output sheet'!$AC$2:$AC$5000,$B$23)</f>
        <v>2</v>
      </c>
      <c r="I42" s="13">
        <f>COUNTIFS('1. Output sheet'!$D$2:$D$5000,$B42,'1. Output sheet'!$C$2:$C$5000,I$27,'1. Output sheet'!$AC$2:$AC$5000,$B$22)+COUNTIFS('1. Output sheet'!$D$2:$D$5000,$B42,'1. Output sheet'!$C$2:$C$5000,I$27,'1. Output sheet'!$AC$2:$AC$5000,$B$23)</f>
        <v>11</v>
      </c>
      <c r="J42" s="13">
        <f>COUNTIFS('1. Output sheet'!$D$2:$D$5000,$B42,'1. Output sheet'!$C$2:$C$5000,J$27,'1. Output sheet'!$AC$2:$AC$5000,$B$22)+COUNTIFS('1. Output sheet'!$D$2:$D$5000,$B42,'1. Output sheet'!$C$2:$C$5000,J$27,'1. Output sheet'!$AC$2:$AC$5000,$B$23)</f>
        <v>10</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2</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2</v>
      </c>
      <c r="P42" s="14">
        <f t="shared" si="10"/>
        <v>41</v>
      </c>
      <c r="Q42" s="14">
        <f>COUNTIFS('1. Output sheet'!$D$2:$D$5000,$B42)</f>
        <v>41</v>
      </c>
      <c r="R42" s="14"/>
    </row>
    <row r="43" spans="1:20" ht="14.4" x14ac:dyDescent="0.3">
      <c r="A43" s="34"/>
      <c r="B43" s="21" t="s">
        <v>318</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0</v>
      </c>
      <c r="L43" s="13">
        <f>COUNTIFS('1. Output sheet'!$D$2:$D$5000,$B43,'1. Output sheet'!$C$2:$C$5000,L$27,'1. Output sheet'!$AC$2:$AC$5000,$B$22)+COUNTIFS('1. Output sheet'!$D$2:$D$5000,$B43,'1. Output sheet'!$C$2:$C$5000,L$27,'1. Output sheet'!$AC$2:$AC$5000,$B$23)</f>
        <v>2</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32</v>
      </c>
      <c r="O43" s="13">
        <f>COUNTIFS('1. Output sheet'!$D$2:$D$5000,$B43,'1. Output sheet'!$C$2:$C$5000,O$27,'1. Output sheet'!$AC$2:$AC$5000,$B$22)+COUNTIFS('1. Output sheet'!$D$2:$D$5000,$B43,'1. Output sheet'!$C$2:$C$5000,O$27,'1. Output sheet'!$AC$2:$AC$5000,$B$23)</f>
        <v>0</v>
      </c>
      <c r="P43" s="14">
        <f t="shared" si="10"/>
        <v>34</v>
      </c>
      <c r="Q43" s="14">
        <f>COUNTIFS('1. Output sheet'!$D$2:$D$5000,$B43)</f>
        <v>37</v>
      </c>
      <c r="R43" s="14"/>
    </row>
    <row r="44" spans="1:20" ht="14.4" x14ac:dyDescent="0.3">
      <c r="A44" s="34"/>
      <c r="B44" s="21" t="s">
        <v>72</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309</v>
      </c>
      <c r="F44" s="13">
        <f>COUNTIFS('1. Output sheet'!$D$2:$D$5000,$B44,'1. Output sheet'!$C$2:$C$5000,F$27,'1. Output sheet'!$AC$2:$AC$5000,$B$22)+COUNTIFS('1. Output sheet'!$D$2:$D$5000,$B44,'1. Output sheet'!$C$2:$C$5000,F$27,'1. Output sheet'!$AC$2:$AC$5000,$B$23)</f>
        <v>58</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2</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9</v>
      </c>
      <c r="P44" s="14">
        <f t="shared" si="10"/>
        <v>379</v>
      </c>
      <c r="Q44" s="14">
        <f>COUNTIFS('1. Output sheet'!$D$2:$D$5000,$B44)</f>
        <v>381</v>
      </c>
      <c r="R44" s="14"/>
    </row>
    <row r="45" spans="1:20" ht="14.4" x14ac:dyDescent="0.3">
      <c r="A45" s="34"/>
      <c r="B45" s="21" t="s">
        <v>4361</v>
      </c>
      <c r="C45" s="20"/>
      <c r="D45" s="13">
        <f t="shared" ref="D45:O45" si="11">D21-SUM(D28:D44)</f>
        <v>0</v>
      </c>
      <c r="E45" s="13">
        <f t="shared" si="11"/>
        <v>0</v>
      </c>
      <c r="F45" s="13">
        <f t="shared" si="11"/>
        <v>0</v>
      </c>
      <c r="G45" s="13">
        <f t="shared" si="11"/>
        <v>0</v>
      </c>
      <c r="H45" s="13">
        <f t="shared" si="11"/>
        <v>0</v>
      </c>
      <c r="I45" s="13">
        <f t="shared" si="11"/>
        <v>0</v>
      </c>
      <c r="J45" s="13">
        <f t="shared" si="11"/>
        <v>5</v>
      </c>
      <c r="K45" s="13">
        <f t="shared" si="11"/>
        <v>0</v>
      </c>
      <c r="L45" s="13">
        <f t="shared" si="11"/>
        <v>3</v>
      </c>
      <c r="M45" s="13">
        <f t="shared" si="11"/>
        <v>0</v>
      </c>
      <c r="N45" s="13">
        <f t="shared" si="11"/>
        <v>0</v>
      </c>
      <c r="O45" s="13">
        <f t="shared" si="11"/>
        <v>0</v>
      </c>
      <c r="P45" s="14">
        <f t="shared" si="10"/>
        <v>8</v>
      </c>
      <c r="Q45" s="14">
        <f>SUM(D45:O45)</f>
        <v>8</v>
      </c>
      <c r="R45" s="14"/>
    </row>
    <row r="46" spans="1:20" ht="14.4" x14ac:dyDescent="0.3">
      <c r="A46" s="34"/>
      <c r="B46" s="19" t="s">
        <v>4346</v>
      </c>
      <c r="C46" s="20"/>
      <c r="D46" s="13">
        <f>SUM(D28:D45)</f>
        <v>20</v>
      </c>
      <c r="E46" s="13">
        <f t="shared" ref="E46:O46" si="12">SUM(E28:E45)</f>
        <v>316</v>
      </c>
      <c r="F46" s="13">
        <f t="shared" si="12"/>
        <v>332</v>
      </c>
      <c r="G46" s="13">
        <f t="shared" si="12"/>
        <v>256</v>
      </c>
      <c r="H46" s="13">
        <f t="shared" si="12"/>
        <v>65</v>
      </c>
      <c r="I46" s="13">
        <f t="shared" si="12"/>
        <v>248</v>
      </c>
      <c r="J46" s="13">
        <f t="shared" si="12"/>
        <v>283</v>
      </c>
      <c r="K46" s="13">
        <f t="shared" si="12"/>
        <v>55</v>
      </c>
      <c r="L46" s="13">
        <f t="shared" si="12"/>
        <v>35</v>
      </c>
      <c r="M46" s="13">
        <f t="shared" si="12"/>
        <v>0</v>
      </c>
      <c r="N46" s="13">
        <f t="shared" si="12"/>
        <v>33</v>
      </c>
      <c r="O46" s="13">
        <f t="shared" si="12"/>
        <v>18</v>
      </c>
      <c r="P46" s="14">
        <f>SUM(P28:P45)</f>
        <v>1661</v>
      </c>
      <c r="Q46" s="14">
        <f>SUM(Q28:Q45)</f>
        <v>1675</v>
      </c>
      <c r="R46" s="14"/>
    </row>
    <row r="47" spans="1:20" x14ac:dyDescent="0.25">
      <c r="A47" s="34"/>
    </row>
    <row r="48" spans="1:20" x14ac:dyDescent="0.25">
      <c r="A48" s="34"/>
      <c r="T48">
        <v>0.13407881152541462</v>
      </c>
    </row>
    <row r="49" spans="1:36" ht="14.4" x14ac:dyDescent="0.3">
      <c r="A49" s="34"/>
      <c r="B49" s="5" t="s">
        <v>4362</v>
      </c>
      <c r="C49" s="5"/>
      <c r="D49" s="5"/>
      <c r="E49" s="5"/>
      <c r="F49" s="5"/>
      <c r="G49" s="5"/>
      <c r="H49" s="5"/>
      <c r="I49" s="5"/>
      <c r="J49" s="5"/>
      <c r="K49" s="5"/>
      <c r="L49" s="5"/>
      <c r="M49" s="5"/>
      <c r="N49" s="5"/>
      <c r="O49" s="5"/>
      <c r="P49" s="5"/>
      <c r="Q49" s="5"/>
      <c r="R49" s="5"/>
      <c r="T49" s="5" t="s">
        <v>4362</v>
      </c>
      <c r="U49" s="5"/>
      <c r="V49" s="5"/>
      <c r="W49" s="5"/>
      <c r="X49" s="5"/>
      <c r="Y49" s="5"/>
      <c r="Z49" s="5"/>
      <c r="AA49" s="5"/>
      <c r="AB49" s="5"/>
      <c r="AC49" s="5"/>
      <c r="AD49" s="5"/>
      <c r="AE49" s="5"/>
      <c r="AF49" s="5"/>
      <c r="AG49" s="5"/>
      <c r="AH49" s="5"/>
      <c r="AI49" s="5"/>
      <c r="AJ49" s="5"/>
    </row>
    <row r="50" spans="1:36" ht="43.2" x14ac:dyDescent="0.3">
      <c r="A50" s="34"/>
      <c r="B50" s="6" t="s">
        <v>4363</v>
      </c>
      <c r="C50" s="6"/>
      <c r="D50" s="10" t="s">
        <v>705</v>
      </c>
      <c r="E50" s="10" t="s">
        <v>206</v>
      </c>
      <c r="F50" s="10" t="s">
        <v>198</v>
      </c>
      <c r="G50" s="11" t="s">
        <v>28</v>
      </c>
      <c r="H50" s="11" t="s">
        <v>795</v>
      </c>
      <c r="I50" s="11" t="s">
        <v>43</v>
      </c>
      <c r="J50" s="11" t="s">
        <v>104</v>
      </c>
      <c r="K50" s="11" t="s">
        <v>808</v>
      </c>
      <c r="L50" s="11" t="s">
        <v>755</v>
      </c>
      <c r="M50" s="11" t="s">
        <v>4353</v>
      </c>
      <c r="N50" s="11" t="s">
        <v>318</v>
      </c>
      <c r="O50" s="11" t="s">
        <v>71</v>
      </c>
      <c r="P50" s="29" t="s">
        <v>4354</v>
      </c>
      <c r="Q50" s="29" t="s">
        <v>4355</v>
      </c>
      <c r="R50" s="29" t="s">
        <v>4356</v>
      </c>
      <c r="T50" s="6" t="s">
        <v>4364</v>
      </c>
      <c r="U50" s="6"/>
      <c r="V50" s="10" t="s">
        <v>705</v>
      </c>
      <c r="W50" s="10" t="s">
        <v>206</v>
      </c>
      <c r="X50" s="10" t="s">
        <v>198</v>
      </c>
      <c r="Y50" s="11" t="s">
        <v>28</v>
      </c>
      <c r="Z50" s="11" t="s">
        <v>795</v>
      </c>
      <c r="AA50" s="11" t="s">
        <v>43</v>
      </c>
      <c r="AB50" s="11" t="s">
        <v>104</v>
      </c>
      <c r="AC50" s="11" t="s">
        <v>808</v>
      </c>
      <c r="AD50" s="11" t="s">
        <v>755</v>
      </c>
      <c r="AE50" s="11" t="s">
        <v>4353</v>
      </c>
      <c r="AF50" s="11" t="s">
        <v>318</v>
      </c>
      <c r="AG50" s="11" t="s">
        <v>71</v>
      </c>
      <c r="AH50" s="29" t="s">
        <v>4354</v>
      </c>
      <c r="AI50" s="29" t="s">
        <v>4355</v>
      </c>
      <c r="AJ50" s="29" t="s">
        <v>4356</v>
      </c>
    </row>
    <row r="51" spans="1:36" ht="14.4" outlineLevel="1" x14ac:dyDescent="0.3">
      <c r="A51" s="34"/>
      <c r="B51" s="37" t="s">
        <v>4351</v>
      </c>
      <c r="C51" s="37" t="s">
        <v>4348</v>
      </c>
      <c r="D51" s="13">
        <f>SUM(D52:D53)</f>
        <v>13692.11</v>
      </c>
      <c r="E51" s="13">
        <f t="shared" ref="E51:O51" si="13">SUM(E52:E53)</f>
        <v>294816.51999999996</v>
      </c>
      <c r="F51" s="13">
        <f t="shared" si="13"/>
        <v>334623.61666666664</v>
      </c>
      <c r="G51" s="13">
        <f t="shared" si="13"/>
        <v>285206.19333333336</v>
      </c>
      <c r="H51" s="13">
        <f t="shared" si="13"/>
        <v>64114.559999999998</v>
      </c>
      <c r="I51" s="13">
        <f t="shared" si="13"/>
        <v>227313.27666666667</v>
      </c>
      <c r="J51" s="13">
        <f t="shared" si="13"/>
        <v>346525.02666666667</v>
      </c>
      <c r="K51" s="13">
        <f t="shared" si="13"/>
        <v>48085.109999999993</v>
      </c>
      <c r="L51" s="13">
        <f t="shared" si="13"/>
        <v>43839.75</v>
      </c>
      <c r="M51" s="13">
        <f t="shared" si="13"/>
        <v>0</v>
      </c>
      <c r="N51" s="13">
        <f t="shared" si="13"/>
        <v>46276.92</v>
      </c>
      <c r="O51" s="13">
        <f t="shared" si="13"/>
        <v>21696.44</v>
      </c>
      <c r="P51" s="14">
        <f t="shared" ref="P51:P53" si="14">SUM(D51:O51)</f>
        <v>1726189.5233333332</v>
      </c>
      <c r="Q51" s="14">
        <f>SUM(Q52:Q53)</f>
        <v>1902945.4033333326</v>
      </c>
      <c r="R51" s="14">
        <f>Q51-P51</f>
        <v>176755.87999999942</v>
      </c>
      <c r="T51" s="12" t="s">
        <v>4351</v>
      </c>
      <c r="U51" s="12"/>
      <c r="V51" s="13">
        <f t="shared" ref="V51:AJ53" si="15">D51*$T$48</f>
        <v>1835.8218360752448</v>
      </c>
      <c r="W51" s="13">
        <f t="shared" si="15"/>
        <v>39528.648619658627</v>
      </c>
      <c r="X51" s="13">
        <f t="shared" si="15"/>
        <v>44865.936831002589</v>
      </c>
      <c r="Y51" s="13">
        <f t="shared" si="15"/>
        <v>38240.107441820968</v>
      </c>
      <c r="Z51" s="13">
        <f t="shared" si="15"/>
        <v>8596.4040062748863</v>
      </c>
      <c r="AA51" s="13">
        <f t="shared" si="15"/>
        <v>30477.893979414428</v>
      </c>
      <c r="AB51" s="13">
        <f t="shared" si="15"/>
        <v>46461.663739279276</v>
      </c>
      <c r="AC51" s="13">
        <f t="shared" si="15"/>
        <v>6447.1944008688288</v>
      </c>
      <c r="AD51" s="13">
        <f t="shared" si="15"/>
        <v>5877.9815775712959</v>
      </c>
      <c r="AE51" s="13">
        <f t="shared" si="15"/>
        <v>0</v>
      </c>
      <c r="AF51" s="13">
        <f t="shared" si="15"/>
        <v>6204.7544346566901</v>
      </c>
      <c r="AG51" s="13">
        <f t="shared" si="15"/>
        <v>2909.0328895324665</v>
      </c>
      <c r="AH51" s="14">
        <f t="shared" si="15"/>
        <v>231445.43975615528</v>
      </c>
      <c r="AI51" s="14">
        <f t="shared" si="15"/>
        <v>255144.65807668402</v>
      </c>
      <c r="AJ51" s="14">
        <f t="shared" si="15"/>
        <v>23699.218320528726</v>
      </c>
    </row>
    <row r="52" spans="1:36" ht="14.4" outlineLevel="1" x14ac:dyDescent="0.3">
      <c r="A52" s="34"/>
      <c r="B52" s="7" t="s">
        <v>41</v>
      </c>
      <c r="C52" s="12"/>
      <c r="D52" s="13">
        <f>SUMIFS('1. Output sheet'!$F$2:$F$5000,'1. Output sheet'!$AC$2:$AC$5000,$B52,'1. Output sheet'!$C$2:$C$5000,D$20)</f>
        <v>14337</v>
      </c>
      <c r="E52" s="13">
        <f>SUMIFS('1. Output sheet'!$F$2:$F$5000,'1. Output sheet'!$AC$2:$AC$5000,$B52,'1. Output sheet'!$C$2:$C$5000,E$20)</f>
        <v>311424.09999999998</v>
      </c>
      <c r="F52" s="13">
        <f>SUMIFS('1. Output sheet'!$F$2:$F$5000,'1. Output sheet'!$AC$2:$AC$5000,$B52,'1. Output sheet'!$C$2:$C$5000,F$20)</f>
        <v>289382.95999999996</v>
      </c>
      <c r="G52" s="13">
        <f>SUMIFS('1. Output sheet'!$F$2:$F$5000,'1. Output sheet'!$AC$2:$AC$5000,$B52,'1. Output sheet'!$C$2:$C$5000,G$20)</f>
        <v>285795.75</v>
      </c>
      <c r="H52" s="13">
        <f>SUMIFS('1. Output sheet'!$F$2:$F$5000,'1. Output sheet'!$AC$2:$AC$5000,$B52,'1. Output sheet'!$C$2:$C$5000,H$20)</f>
        <v>62359.56</v>
      </c>
      <c r="I52" s="13">
        <f>SUMIFS('1. Output sheet'!$F$2:$F$5000,'1. Output sheet'!$AC$2:$AC$5000,$B52,'1. Output sheet'!$C$2:$C$5000,I$20)</f>
        <v>248272.05</v>
      </c>
      <c r="J52" s="13">
        <f>SUMIFS('1. Output sheet'!$F$2:$F$5000,'1. Output sheet'!$AC$2:$AC$5000,$B52,'1. Output sheet'!$C$2:$C$5000,J$20)</f>
        <v>356104.82</v>
      </c>
      <c r="K52" s="13">
        <f>SUMIFS('1. Output sheet'!$F$2:$F$5000,'1. Output sheet'!$AC$2:$AC$5000,$B52,'1. Output sheet'!$C$2:$C$5000,K$20)</f>
        <v>35451.009999999995</v>
      </c>
      <c r="L52" s="13">
        <f>SUMIFS('1. Output sheet'!$F$2:$F$5000,'1. Output sheet'!$AC$2:$AC$5000,$B52,'1. Output sheet'!$C$2:$C$5000,L$20)</f>
        <v>9366.630000000001</v>
      </c>
      <c r="M52" s="13">
        <f>SUMIFS('1. Output sheet'!$F$2:$F$5000,'1. Output sheet'!$AC$2:$AC$5000,$B52,'1. Output sheet'!$C$2:$C$5000,M$20)</f>
        <v>0</v>
      </c>
      <c r="N52" s="13">
        <f>SUMIFS('1. Output sheet'!$F$2:$F$5000,'1. Output sheet'!$AC$2:$AC$5000,$B52,'1. Output sheet'!$C$2:$C$5000,N$20)</f>
        <v>40370</v>
      </c>
      <c r="O52" s="13">
        <f>SUMIFS('1. Output sheet'!$F$2:$F$5000,'1. Output sheet'!$AC$2:$AC$5000,$B52,'1. Output sheet'!$C$2:$C$5000,O$20)</f>
        <v>23232.41</v>
      </c>
      <c r="P52" s="14">
        <f t="shared" si="14"/>
        <v>1676096.2899999998</v>
      </c>
      <c r="Q52" s="14">
        <f>SUMIFS('1. Output sheet'!$F$2:$F$5000,'1. Output sheet'!$AC$2:$AC$5000,$B52)</f>
        <v>1820728.6699999992</v>
      </c>
      <c r="R52" s="14">
        <f t="shared" ref="R52:R53" si="16">Q52-P52</f>
        <v>144632.37999999942</v>
      </c>
      <c r="T52" s="7" t="s">
        <v>41</v>
      </c>
      <c r="U52" s="12"/>
      <c r="V52" s="13">
        <f t="shared" si="15"/>
        <v>1922.2879208398695</v>
      </c>
      <c r="W52" s="13">
        <f t="shared" si="15"/>
        <v>41755.373208371871</v>
      </c>
      <c r="X52" s="13">
        <f t="shared" si="15"/>
        <v>38800.123352506591</v>
      </c>
      <c r="Y52" s="13">
        <f t="shared" si="15"/>
        <v>38319.154499014512</v>
      </c>
      <c r="Z52" s="13">
        <f t="shared" si="15"/>
        <v>8361.0956920477838</v>
      </c>
      <c r="AA52" s="13">
        <f t="shared" si="15"/>
        <v>33288.021398978315</v>
      </c>
      <c r="AB52" s="13">
        <f t="shared" si="15"/>
        <v>47746.111044071702</v>
      </c>
      <c r="AC52" s="13">
        <f t="shared" si="15"/>
        <v>4753.2292881755884</v>
      </c>
      <c r="AD52" s="13">
        <f t="shared" si="15"/>
        <v>1255.8666183982946</v>
      </c>
      <c r="AE52" s="13">
        <f t="shared" si="15"/>
        <v>0</v>
      </c>
      <c r="AF52" s="13">
        <f t="shared" si="15"/>
        <v>5412.761621280988</v>
      </c>
      <c r="AG52" s="13">
        <f t="shared" si="15"/>
        <v>3114.9739216711578</v>
      </c>
      <c r="AH52" s="14">
        <f t="shared" si="15"/>
        <v>224728.99856535665</v>
      </c>
      <c r="AI52" s="14">
        <f t="shared" si="15"/>
        <v>244121.13618384872</v>
      </c>
      <c r="AJ52" s="14">
        <f t="shared" si="15"/>
        <v>19392.13761849207</v>
      </c>
    </row>
    <row r="53" spans="1:36" ht="14.4" x14ac:dyDescent="0.3">
      <c r="A53" s="34"/>
      <c r="B53" s="7" t="s">
        <v>64</v>
      </c>
      <c r="C53" s="12"/>
      <c r="D53" s="13">
        <f>SUMIFS('1. Output sheet'!$F$2:$F$5000,'1. Output sheet'!$AC$2:$AC$5000,$B53,'1. Output sheet'!$C$2:$C$5000,D$20)</f>
        <v>-644.88999999999987</v>
      </c>
      <c r="E53" s="13">
        <f>SUMIFS('1. Output sheet'!$F$2:$F$5000,'1. Output sheet'!$AC$2:$AC$5000,$B53,'1. Output sheet'!$C$2:$C$5000,E$20)</f>
        <v>-16607.579999999998</v>
      </c>
      <c r="F53" s="13">
        <f>SUMIFS('1. Output sheet'!$F$2:$F$5000,'1. Output sheet'!$AC$2:$AC$5000,$B53,'1. Output sheet'!$C$2:$C$5000,F$20)</f>
        <v>45240.656666666669</v>
      </c>
      <c r="G53" s="13">
        <f>SUMIFS('1. Output sheet'!$F$2:$F$5000,'1. Output sheet'!$AC$2:$AC$5000,$B53,'1. Output sheet'!$C$2:$C$5000,G$20)</f>
        <v>-589.55666666666912</v>
      </c>
      <c r="H53" s="13">
        <f>SUMIFS('1. Output sheet'!$F$2:$F$5000,'1. Output sheet'!$AC$2:$AC$5000,$B53,'1. Output sheet'!$C$2:$C$5000,H$20)</f>
        <v>1755</v>
      </c>
      <c r="I53" s="13">
        <f>SUMIFS('1. Output sheet'!$F$2:$F$5000,'1. Output sheet'!$AC$2:$AC$5000,$B53,'1. Output sheet'!$C$2:$C$5000,I$20)</f>
        <v>-20958.773333333331</v>
      </c>
      <c r="J53" s="13">
        <f>SUMIFS('1. Output sheet'!$F$2:$F$5000,'1. Output sheet'!$AC$2:$AC$5000,$B53,'1. Output sheet'!$C$2:$C$5000,J$20)</f>
        <v>-9579.7933333333349</v>
      </c>
      <c r="K53" s="13">
        <f>SUMIFS('1. Output sheet'!$F$2:$F$5000,'1. Output sheet'!$AC$2:$AC$5000,$B53,'1. Output sheet'!$C$2:$C$5000,K$20)</f>
        <v>12634.1</v>
      </c>
      <c r="L53" s="13">
        <f>SUMIFS('1. Output sheet'!$F$2:$F$5000,'1. Output sheet'!$AC$2:$AC$5000,$B53,'1. Output sheet'!$C$2:$C$5000,L$20)</f>
        <v>34473.120000000003</v>
      </c>
      <c r="M53" s="13">
        <f>SUMIFS('1. Output sheet'!$F$2:$F$5000,'1. Output sheet'!$AC$2:$AC$5000,$B53,'1. Output sheet'!$C$2:$C$5000,M$20)</f>
        <v>0</v>
      </c>
      <c r="N53" s="13">
        <f>SUMIFS('1. Output sheet'!$F$2:$F$5000,'1. Output sheet'!$AC$2:$AC$5000,$B53,'1. Output sheet'!$C$2:$C$5000,N$20)</f>
        <v>5906.92</v>
      </c>
      <c r="O53" s="13">
        <f>SUMIFS('1. Output sheet'!$F$2:$F$5000,'1. Output sheet'!$AC$2:$AC$5000,$B53,'1. Output sheet'!$C$2:$C$5000,O$20)</f>
        <v>-1535.9699999999996</v>
      </c>
      <c r="P53" s="14">
        <f t="shared" si="14"/>
        <v>50093.233333333337</v>
      </c>
      <c r="Q53" s="14">
        <f>SUMIFS('1. Output sheet'!$F$2:$F$5000,'1. Output sheet'!$AC$2:$AC$5000,$B53)</f>
        <v>82216.733333333337</v>
      </c>
      <c r="R53" s="14">
        <f t="shared" si="16"/>
        <v>32123.5</v>
      </c>
      <c r="T53" s="7" t="s">
        <v>64</v>
      </c>
      <c r="U53" s="12"/>
      <c r="V53" s="13">
        <f t="shared" si="15"/>
        <v>-86.466084764624611</v>
      </c>
      <c r="W53" s="13">
        <f t="shared" si="15"/>
        <v>-2226.7245887132449</v>
      </c>
      <c r="X53" s="13">
        <f t="shared" si="15"/>
        <v>6065.813478495993</v>
      </c>
      <c r="Y53" s="13">
        <f t="shared" si="15"/>
        <v>-79.047057193552021</v>
      </c>
      <c r="Z53" s="13">
        <f t="shared" si="15"/>
        <v>235.30831422710267</v>
      </c>
      <c r="AA53" s="13">
        <f t="shared" si="15"/>
        <v>-2810.1274195638857</v>
      </c>
      <c r="AB53" s="13">
        <f t="shared" si="15"/>
        <v>-1284.4473047924237</v>
      </c>
      <c r="AC53" s="13">
        <f t="shared" si="15"/>
        <v>1693.9651126932408</v>
      </c>
      <c r="AD53" s="13">
        <f t="shared" si="15"/>
        <v>4622.1149591730018</v>
      </c>
      <c r="AE53" s="13">
        <f t="shared" si="15"/>
        <v>0</v>
      </c>
      <c r="AF53" s="13">
        <f t="shared" si="15"/>
        <v>791.9928133757021</v>
      </c>
      <c r="AG53" s="13">
        <f t="shared" si="15"/>
        <v>-205.94103213869104</v>
      </c>
      <c r="AH53" s="14">
        <f t="shared" si="15"/>
        <v>6716.4411907986178</v>
      </c>
      <c r="AI53" s="14">
        <f t="shared" si="15"/>
        <v>11023.521892835275</v>
      </c>
      <c r="AJ53" s="14">
        <f t="shared" si="15"/>
        <v>4307.0807020366565</v>
      </c>
    </row>
    <row r="54" spans="1:36" x14ac:dyDescent="0.25">
      <c r="A54" s="34"/>
    </row>
    <row r="55" spans="1:36" x14ac:dyDescent="0.25">
      <c r="A55" s="34"/>
      <c r="T55">
        <v>0.13407881152541462</v>
      </c>
    </row>
    <row r="56" spans="1:36" ht="14.4" x14ac:dyDescent="0.3">
      <c r="A56" s="34"/>
      <c r="B56" s="5" t="s">
        <v>4365</v>
      </c>
      <c r="C56" s="5" t="s">
        <v>4363</v>
      </c>
      <c r="D56" s="5"/>
      <c r="E56" s="5"/>
      <c r="F56" s="5"/>
      <c r="G56" s="5"/>
      <c r="H56" s="5"/>
      <c r="I56" s="5"/>
      <c r="J56" s="5"/>
      <c r="K56" s="5"/>
      <c r="L56" s="5"/>
      <c r="M56" s="5"/>
      <c r="N56" s="5"/>
      <c r="O56" s="5"/>
      <c r="P56" s="5"/>
      <c r="Q56" s="5"/>
      <c r="R56" s="5"/>
      <c r="T56" s="5" t="s">
        <v>4365</v>
      </c>
      <c r="U56" s="5" t="s">
        <v>4364</v>
      </c>
      <c r="V56" s="5"/>
      <c r="W56" s="5"/>
      <c r="X56" s="5"/>
      <c r="Y56" s="5"/>
      <c r="Z56" s="5"/>
      <c r="AA56" s="5"/>
      <c r="AB56" s="5"/>
      <c r="AC56" s="5"/>
      <c r="AD56" s="5"/>
      <c r="AE56" s="5"/>
      <c r="AF56" s="5"/>
      <c r="AG56" s="5"/>
      <c r="AH56" s="5"/>
      <c r="AI56" s="5"/>
      <c r="AJ56" s="5"/>
    </row>
    <row r="57" spans="1:36" ht="43.2" x14ac:dyDescent="0.3">
      <c r="A57" s="34"/>
      <c r="B57" s="19" t="s">
        <v>4358</v>
      </c>
      <c r="C57" s="20"/>
      <c r="D57" s="10" t="s">
        <v>705</v>
      </c>
      <c r="E57" s="10" t="s">
        <v>206</v>
      </c>
      <c r="F57" s="10" t="s">
        <v>198</v>
      </c>
      <c r="G57" s="11" t="s">
        <v>28</v>
      </c>
      <c r="H57" s="11" t="s">
        <v>795</v>
      </c>
      <c r="I57" s="11" t="s">
        <v>43</v>
      </c>
      <c r="J57" s="11" t="s">
        <v>104</v>
      </c>
      <c r="K57" s="11" t="s">
        <v>808</v>
      </c>
      <c r="L57" s="11" t="s">
        <v>755</v>
      </c>
      <c r="M57" s="11" t="s">
        <v>4353</v>
      </c>
      <c r="N57" s="11" t="s">
        <v>318</v>
      </c>
      <c r="O57" s="11" t="s">
        <v>71</v>
      </c>
      <c r="P57" s="29" t="s">
        <v>4359</v>
      </c>
      <c r="Q57" s="29" t="s">
        <v>4360</v>
      </c>
      <c r="R57" s="29"/>
      <c r="T57" s="19" t="s">
        <v>4358</v>
      </c>
      <c r="U57" s="20"/>
      <c r="V57" s="10" t="s">
        <v>705</v>
      </c>
      <c r="W57" s="10" t="s">
        <v>206</v>
      </c>
      <c r="X57" s="10" t="s">
        <v>198</v>
      </c>
      <c r="Y57" s="11" t="s">
        <v>28</v>
      </c>
      <c r="Z57" s="11" t="s">
        <v>795</v>
      </c>
      <c r="AA57" s="11" t="s">
        <v>43</v>
      </c>
      <c r="AB57" s="11" t="s">
        <v>104</v>
      </c>
      <c r="AC57" s="11" t="s">
        <v>808</v>
      </c>
      <c r="AD57" s="11" t="s">
        <v>755</v>
      </c>
      <c r="AE57" s="11" t="s">
        <v>4353</v>
      </c>
      <c r="AF57" s="11" t="s">
        <v>318</v>
      </c>
      <c r="AG57" s="11" t="s">
        <v>71</v>
      </c>
      <c r="AH57" s="29" t="s">
        <v>4359</v>
      </c>
      <c r="AI57" s="29" t="s">
        <v>4360</v>
      </c>
      <c r="AJ57" s="29"/>
    </row>
    <row r="58" spans="1:36" ht="14.4" x14ac:dyDescent="0.3">
      <c r="A58" s="34"/>
      <c r="B58" s="21" t="s">
        <v>232</v>
      </c>
      <c r="C58" s="20"/>
      <c r="D58" s="45">
        <f>SUMIFS('1. Output sheet'!$F$2:$F$5000,'1. Output sheet'!$D$2:$D$5000,$B58,'1. Output sheet'!$C$2:$C$5000,D$27,'1. Output sheet'!$AC$2:$AC$5000,$B$22)+SUMIFS('1. Output sheet'!$F$2:$F$5000,'1. Output sheet'!$D$2:$D$5000,$B58,'1. Output sheet'!$C$2:$C$5000,D$27,'1. Output sheet'!$AC$2:$AC$5000,$B$23)</f>
        <v>1320</v>
      </c>
      <c r="E58" s="45">
        <f>SUMIFS('1. Output sheet'!$F$2:$F$5000,'1. Output sheet'!$D$2:$D$5000,$B58,'1. Output sheet'!$C$2:$C$5000,E$27,'1. Output sheet'!$AC$2:$AC$5000,$B$22)+SUMIFS('1. Output sheet'!$F$2:$F$5000,'1. Output sheet'!$D$2:$D$5000,$B58,'1. Output sheet'!$C$2:$C$5000,E$27,'1. Output sheet'!$AC$2:$AC$5000,$B$23)</f>
        <v>12805</v>
      </c>
      <c r="F58" s="45">
        <f>SUMIFS('1. Output sheet'!$F$2:$F$5000,'1. Output sheet'!$D$2:$D$5000,$B58,'1. Output sheet'!$C$2:$C$5000,F$27,'1. Output sheet'!$AC$2:$AC$5000,$B$22)+SUMIFS('1. Output sheet'!$F$2:$F$5000,'1. Output sheet'!$D$2:$D$5000,$B58,'1. Output sheet'!$C$2:$C$5000,F$27,'1. Output sheet'!$AC$2:$AC$5000,$B$23)</f>
        <v>159413.95666666667</v>
      </c>
      <c r="G58" s="45">
        <f>SUMIFS('1. Output sheet'!$F$2:$F$5000,'1. Output sheet'!$D$2:$D$5000,$B58,'1. Output sheet'!$C$2:$C$5000,G$27,'1. Output sheet'!$AC$2:$AC$5000,$B$22)+SUMIFS('1. Output sheet'!$F$2:$F$5000,'1. Output sheet'!$D$2:$D$5000,$B58,'1. Output sheet'!$C$2:$C$5000,G$27,'1. Output sheet'!$AC$2:$AC$5000,$B$23)</f>
        <v>15729</v>
      </c>
      <c r="H58" s="45">
        <f>SUMIFS('1. Output sheet'!$F$2:$F$5000,'1. Output sheet'!$D$2:$D$5000,$B58,'1. Output sheet'!$C$2:$C$5000,H$27,'1. Output sheet'!$AC$2:$AC$5000,$B$22)+SUMIFS('1. Output sheet'!$F$2:$F$5000,'1. Output sheet'!$D$2:$D$5000,$B58,'1. Output sheet'!$C$2:$C$5000,H$27,'1. Output sheet'!$AC$2:$AC$5000,$B$23)</f>
        <v>845</v>
      </c>
      <c r="I58" s="45">
        <f>SUMIFS('1. Output sheet'!$F$2:$F$5000,'1. Output sheet'!$D$2:$D$5000,$B58,'1. Output sheet'!$C$2:$C$5000,I$27,'1. Output sheet'!$AC$2:$AC$5000,$B$22)+SUMIFS('1. Output sheet'!$F$2:$F$5000,'1. Output sheet'!$D$2:$D$5000,$B58,'1. Output sheet'!$C$2:$C$5000,I$27,'1. Output sheet'!$AC$2:$AC$5000,$B$23)</f>
        <v>7164.66</v>
      </c>
      <c r="J58" s="45">
        <f>SUMIFS('1. Output sheet'!$F$2:$F$5000,'1. Output sheet'!$D$2:$D$5000,$B58,'1. Output sheet'!$C$2:$C$5000,J$27,'1. Output sheet'!$AC$2:$AC$5000,$B$22)+SUMIFS('1. Output sheet'!$F$2:$F$5000,'1. Output sheet'!$D$2:$D$5000,$B58,'1. Output sheet'!$C$2:$C$5000,J$27,'1. Output sheet'!$AC$2:$AC$5000,$B$23)</f>
        <v>27463.283333333333</v>
      </c>
      <c r="K58" s="45">
        <f>SUMIFS('1. Output sheet'!$F$2:$F$5000,'1. Output sheet'!$D$2:$D$5000,$B58,'1. Output sheet'!$C$2:$C$5000,K$27,'1. Output sheet'!$AC$2:$AC$5000,$B$22)+SUMIFS('1. Output sheet'!$F$2:$F$5000,'1. Output sheet'!$D$2:$D$5000,$B58,'1. Output sheet'!$C$2:$C$5000,K$27,'1. Output sheet'!$AC$2:$AC$5000,$B$23)</f>
        <v>1038</v>
      </c>
      <c r="L58" s="45">
        <f>SUMIFS('1. Output sheet'!$F$2:$F$5000,'1. Output sheet'!$D$2:$D$5000,$B58,'1. Output sheet'!$C$2:$C$5000,L$27,'1. Output sheet'!$AC$2:$AC$5000,$B$22)+SUMIFS('1. Output sheet'!$F$2:$F$5000,'1. Output sheet'!$D$2:$D$5000,$B58,'1. Output sheet'!$C$2:$C$5000,L$27,'1. Output sheet'!$AC$2:$AC$5000,$B$23)</f>
        <v>0</v>
      </c>
      <c r="M58" s="45">
        <f>SUMIFS('1. Output sheet'!$F$2:$F$5000,'1. Output sheet'!$D$2:$D$5000,$B58,'1. Output sheet'!$C$2:$C$5000,M$27,'1. Output sheet'!$AC$2:$AC$5000,$B$22)+SUMIFS('1. Output sheet'!$F$2:$F$5000,'1. Output sheet'!$D$2:$D$5000,$B58,'1. Output sheet'!$C$2:$C$5000,M$27,'1. Output sheet'!$AC$2:$AC$5000,$B$23)</f>
        <v>0</v>
      </c>
      <c r="N58" s="45">
        <f>SUMIFS('1. Output sheet'!$F$2:$F$5000,'1. Output sheet'!$D$2:$D$5000,$B58,'1. Output sheet'!$C$2:$C$5000,N$27,'1. Output sheet'!$AC$2:$AC$5000,$B$22)+SUMIFS('1. Output sheet'!$F$2:$F$5000,'1. Output sheet'!$D$2:$D$5000,$B58,'1. Output sheet'!$C$2:$C$5000,N$27,'1. Output sheet'!$AC$2:$AC$5000,$B$23)</f>
        <v>0</v>
      </c>
      <c r="O58" s="45">
        <f>SUMIFS('1. Output sheet'!$F$2:$F$5000,'1. Output sheet'!$D$2:$D$5000,$B58,'1. Output sheet'!$C$2:$C$5000,O$27,'1. Output sheet'!$AC$2:$AC$5000,$B$22)+SUMIFS('1. Output sheet'!$F$2:$F$5000,'1. Output sheet'!$D$2:$D$5000,$B58,'1. Output sheet'!$C$2:$C$5000,O$27,'1. Output sheet'!$AC$2:$AC$5000,$B$23)</f>
        <v>2082.0300000000007</v>
      </c>
      <c r="P58" s="14">
        <f t="shared" ref="P58:P75" si="17">SUM(D58:O58)</f>
        <v>227860.93</v>
      </c>
      <c r="Q58" s="14">
        <f>SUMIFS('1. Output sheet'!$F$2:$F$5000,'1. Output sheet'!$D$2:$D$5000,$B58)</f>
        <v>228697.93000000002</v>
      </c>
      <c r="R58" s="14"/>
      <c r="T58" s="21" t="s">
        <v>232</v>
      </c>
      <c r="U58" s="20"/>
      <c r="V58" s="45">
        <f t="shared" ref="V58:V76" si="18">D58*$T$55</f>
        <v>176.9840312135473</v>
      </c>
      <c r="W58" s="45">
        <f t="shared" ref="W58:W76" si="19">E58*$T$55</f>
        <v>1716.8791815829343</v>
      </c>
      <c r="X58" s="45">
        <f t="shared" ref="X58:X76" si="20">F58*$T$55</f>
        <v>21374.033850430613</v>
      </c>
      <c r="Y58" s="45">
        <f t="shared" ref="Y58:Y76" si="21">G58*$T$55</f>
        <v>2108.9256264832466</v>
      </c>
      <c r="Z58" s="45">
        <f t="shared" ref="Z58:Z76" si="22">H58*$T$55</f>
        <v>113.29659573897536</v>
      </c>
      <c r="AA58" s="45">
        <f t="shared" ref="AA58:AA76" si="23">I58*$T$55</f>
        <v>960.62909778367714</v>
      </c>
      <c r="AB58" s="45">
        <f t="shared" ref="AB58:AB76" si="24">J58*$T$55</f>
        <v>3682.2443899190607</v>
      </c>
      <c r="AC58" s="45">
        <f t="shared" ref="AC58:AC76" si="25">K58*$T$55</f>
        <v>139.17380636338038</v>
      </c>
      <c r="AD58" s="45">
        <f t="shared" ref="AD58:AD76" si="26">L58*$T$55</f>
        <v>0</v>
      </c>
      <c r="AE58" s="45">
        <f t="shared" ref="AE58:AE76" si="27">M58*$T$55</f>
        <v>0</v>
      </c>
      <c r="AF58" s="45">
        <f t="shared" ref="AF58:AF76" si="28">N58*$T$55</f>
        <v>0</v>
      </c>
      <c r="AG58" s="45">
        <f t="shared" ref="AG58:AG76" si="29">O58*$T$55</f>
        <v>279.15610796025908</v>
      </c>
      <c r="AH58" s="45">
        <f t="shared" ref="AH58:AH76" si="30">P58*$T$55</f>
        <v>30551.322687475695</v>
      </c>
      <c r="AI58" s="45">
        <f t="shared" ref="AI58:AI76" si="31">Q58*$T$55</f>
        <v>30663.546652722471</v>
      </c>
      <c r="AJ58" s="14"/>
    </row>
    <row r="59" spans="1:36" ht="14.4" x14ac:dyDescent="0.3">
      <c r="A59" s="34"/>
      <c r="B59" s="21" t="s">
        <v>221</v>
      </c>
      <c r="C59" s="20"/>
      <c r="D59" s="45">
        <f>SUMIFS('1. Output sheet'!$F$2:$F$5000,'1. Output sheet'!$D$2:$D$5000,$B59,'1. Output sheet'!$C$2:$C$5000,D$27,'1. Output sheet'!$AC$2:$AC$5000,$B$22)+SUMIFS('1. Output sheet'!$F$2:$F$5000,'1. Output sheet'!$D$2:$D$5000,$B59,'1. Output sheet'!$C$2:$C$5000,D$27,'1. Output sheet'!$AC$2:$AC$5000,$B$23)</f>
        <v>0</v>
      </c>
      <c r="E59" s="45">
        <f>SUMIFS('1. Output sheet'!$F$2:$F$5000,'1. Output sheet'!$D$2:$D$5000,$B59,'1. Output sheet'!$C$2:$C$5000,E$27,'1. Output sheet'!$AC$2:$AC$5000,$B$22)+SUMIFS('1. Output sheet'!$F$2:$F$5000,'1. Output sheet'!$D$2:$D$5000,$B59,'1. Output sheet'!$C$2:$C$5000,E$27,'1. Output sheet'!$AC$2:$AC$5000,$B$23)</f>
        <v>0</v>
      </c>
      <c r="F59" s="45">
        <f>SUMIFS('1. Output sheet'!$F$2:$F$5000,'1. Output sheet'!$D$2:$D$5000,$B59,'1. Output sheet'!$C$2:$C$5000,F$27,'1. Output sheet'!$AC$2:$AC$5000,$B$22)+SUMIFS('1. Output sheet'!$F$2:$F$5000,'1. Output sheet'!$D$2:$D$5000,$B59,'1. Output sheet'!$C$2:$C$5000,F$27,'1. Output sheet'!$AC$2:$AC$5000,$B$23)</f>
        <v>5100</v>
      </c>
      <c r="G59" s="45">
        <f>SUMIFS('1. Output sheet'!$F$2:$F$5000,'1. Output sheet'!$D$2:$D$5000,$B59,'1. Output sheet'!$C$2:$C$5000,G$27,'1. Output sheet'!$AC$2:$AC$5000,$B$22)+SUMIFS('1. Output sheet'!$F$2:$F$5000,'1. Output sheet'!$D$2:$D$5000,$B59,'1. Output sheet'!$C$2:$C$5000,G$27,'1. Output sheet'!$AC$2:$AC$5000,$B$23)</f>
        <v>2877</v>
      </c>
      <c r="H59" s="45">
        <f>SUMIFS('1. Output sheet'!$F$2:$F$5000,'1. Output sheet'!$D$2:$D$5000,$B59,'1. Output sheet'!$C$2:$C$5000,H$27,'1. Output sheet'!$AC$2:$AC$5000,$B$22)+SUMIFS('1. Output sheet'!$F$2:$F$5000,'1. Output sheet'!$D$2:$D$5000,$B59,'1. Output sheet'!$C$2:$C$5000,H$27,'1. Output sheet'!$AC$2:$AC$5000,$B$23)</f>
        <v>0</v>
      </c>
      <c r="I59" s="45">
        <f>SUMIFS('1. Output sheet'!$F$2:$F$5000,'1. Output sheet'!$D$2:$D$5000,$B59,'1. Output sheet'!$C$2:$C$5000,I$27,'1. Output sheet'!$AC$2:$AC$5000,$B$22)+SUMIFS('1. Output sheet'!$F$2:$F$5000,'1. Output sheet'!$D$2:$D$5000,$B59,'1. Output sheet'!$C$2:$C$5000,I$27,'1. Output sheet'!$AC$2:$AC$5000,$B$23)</f>
        <v>1778</v>
      </c>
      <c r="J59" s="45">
        <f>SUMIFS('1. Output sheet'!$F$2:$F$5000,'1. Output sheet'!$D$2:$D$5000,$B59,'1. Output sheet'!$C$2:$C$5000,J$27,'1. Output sheet'!$AC$2:$AC$5000,$B$22)+SUMIFS('1. Output sheet'!$F$2:$F$5000,'1. Output sheet'!$D$2:$D$5000,$B59,'1. Output sheet'!$C$2:$C$5000,J$27,'1. Output sheet'!$AC$2:$AC$5000,$B$23)</f>
        <v>5684</v>
      </c>
      <c r="K59" s="45">
        <f>SUMIFS('1. Output sheet'!$F$2:$F$5000,'1. Output sheet'!$D$2:$D$5000,$B59,'1. Output sheet'!$C$2:$C$5000,K$27,'1. Output sheet'!$AC$2:$AC$5000,$B$22)+SUMIFS('1. Output sheet'!$F$2:$F$5000,'1. Output sheet'!$D$2:$D$5000,$B59,'1. Output sheet'!$C$2:$C$5000,K$27,'1. Output sheet'!$AC$2:$AC$5000,$B$23)</f>
        <v>0</v>
      </c>
      <c r="L59" s="45">
        <f>SUMIFS('1. Output sheet'!$F$2:$F$5000,'1. Output sheet'!$D$2:$D$5000,$B59,'1. Output sheet'!$C$2:$C$5000,L$27,'1. Output sheet'!$AC$2:$AC$5000,$B$22)+SUMIFS('1. Output sheet'!$F$2:$F$5000,'1. Output sheet'!$D$2:$D$5000,$B59,'1. Output sheet'!$C$2:$C$5000,L$27,'1. Output sheet'!$AC$2:$AC$5000,$B$23)</f>
        <v>0</v>
      </c>
      <c r="M59" s="45">
        <f>SUMIFS('1. Output sheet'!$F$2:$F$5000,'1. Output sheet'!$D$2:$D$5000,$B59,'1. Output sheet'!$C$2:$C$5000,M$27,'1. Output sheet'!$AC$2:$AC$5000,$B$22)+SUMIFS('1. Output sheet'!$F$2:$F$5000,'1. Output sheet'!$D$2:$D$5000,$B59,'1. Output sheet'!$C$2:$C$5000,M$27,'1. Output sheet'!$AC$2:$AC$5000,$B$23)</f>
        <v>0</v>
      </c>
      <c r="N59" s="45">
        <f>SUMIFS('1. Output sheet'!$F$2:$F$5000,'1. Output sheet'!$D$2:$D$5000,$B59,'1. Output sheet'!$C$2:$C$5000,N$27,'1. Output sheet'!$AC$2:$AC$5000,$B$22)+SUMIFS('1. Output sheet'!$F$2:$F$5000,'1. Output sheet'!$D$2:$D$5000,$B59,'1. Output sheet'!$C$2:$C$5000,N$27,'1. Output sheet'!$AC$2:$AC$5000,$B$23)</f>
        <v>0</v>
      </c>
      <c r="O59" s="45">
        <f>SUMIFS('1. Output sheet'!$F$2:$F$5000,'1. Output sheet'!$D$2:$D$5000,$B59,'1. Output sheet'!$C$2:$C$5000,O$27,'1. Output sheet'!$AC$2:$AC$5000,$B$22)+SUMIFS('1. Output sheet'!$F$2:$F$5000,'1. Output sheet'!$D$2:$D$5000,$B59,'1. Output sheet'!$C$2:$C$5000,O$27,'1. Output sheet'!$AC$2:$AC$5000,$B$23)</f>
        <v>0</v>
      </c>
      <c r="P59" s="14">
        <f t="shared" si="17"/>
        <v>15439</v>
      </c>
      <c r="Q59" s="14">
        <f>SUMIFS('1. Output sheet'!$F$2:$F$5000,'1. Output sheet'!$D$2:$D$5000,$B59)</f>
        <v>15439</v>
      </c>
      <c r="R59" s="14"/>
      <c r="T59" s="21" t="s">
        <v>221</v>
      </c>
      <c r="U59" s="20"/>
      <c r="V59" s="45">
        <f t="shared" si="18"/>
        <v>0</v>
      </c>
      <c r="W59" s="45">
        <f t="shared" si="19"/>
        <v>0</v>
      </c>
      <c r="X59" s="45">
        <f t="shared" si="20"/>
        <v>683.8019387796146</v>
      </c>
      <c r="Y59" s="45">
        <f t="shared" si="21"/>
        <v>385.74474075861787</v>
      </c>
      <c r="Z59" s="45">
        <f t="shared" si="22"/>
        <v>0</v>
      </c>
      <c r="AA59" s="45">
        <f t="shared" si="23"/>
        <v>238.39212689218721</v>
      </c>
      <c r="AB59" s="45">
        <f t="shared" si="24"/>
        <v>762.10396471045669</v>
      </c>
      <c r="AC59" s="45">
        <f t="shared" si="25"/>
        <v>0</v>
      </c>
      <c r="AD59" s="45">
        <f t="shared" si="26"/>
        <v>0</v>
      </c>
      <c r="AE59" s="45">
        <f t="shared" si="27"/>
        <v>0</v>
      </c>
      <c r="AF59" s="45">
        <f t="shared" si="28"/>
        <v>0</v>
      </c>
      <c r="AG59" s="45">
        <f t="shared" si="29"/>
        <v>0</v>
      </c>
      <c r="AH59" s="45">
        <f t="shared" si="30"/>
        <v>2070.0427711408765</v>
      </c>
      <c r="AI59" s="45">
        <f t="shared" si="31"/>
        <v>2070.0427711408765</v>
      </c>
      <c r="AJ59" s="14"/>
    </row>
    <row r="60" spans="1:36" ht="28.8" x14ac:dyDescent="0.3">
      <c r="A60" s="34"/>
      <c r="B60" s="21" t="s">
        <v>543</v>
      </c>
      <c r="C60" s="20"/>
      <c r="D60" s="45">
        <f>SUMIFS('1. Output sheet'!$F$2:$F$5000,'1. Output sheet'!$D$2:$D$5000,$B60,'1. Output sheet'!$C$2:$C$5000,D$27,'1. Output sheet'!$AC$2:$AC$5000,$B$22)+SUMIFS('1. Output sheet'!$F$2:$F$5000,'1. Output sheet'!$D$2:$D$5000,$B60,'1. Output sheet'!$C$2:$C$5000,D$27,'1. Output sheet'!$AC$2:$AC$5000,$B$23)</f>
        <v>949</v>
      </c>
      <c r="E60" s="45">
        <f>SUMIFS('1. Output sheet'!$F$2:$F$5000,'1. Output sheet'!$D$2:$D$5000,$B60,'1. Output sheet'!$C$2:$C$5000,E$27,'1. Output sheet'!$AC$2:$AC$5000,$B$22)+SUMIFS('1. Output sheet'!$F$2:$F$5000,'1. Output sheet'!$D$2:$D$5000,$B60,'1. Output sheet'!$C$2:$C$5000,E$27,'1. Output sheet'!$AC$2:$AC$5000,$B$23)</f>
        <v>0</v>
      </c>
      <c r="F60" s="45">
        <f>SUMIFS('1. Output sheet'!$F$2:$F$5000,'1. Output sheet'!$D$2:$D$5000,$B60,'1. Output sheet'!$C$2:$C$5000,F$27,'1. Output sheet'!$AC$2:$AC$5000,$B$22)+SUMIFS('1. Output sheet'!$F$2:$F$5000,'1. Output sheet'!$D$2:$D$5000,$B60,'1. Output sheet'!$C$2:$C$5000,F$27,'1. Output sheet'!$AC$2:$AC$5000,$B$23)</f>
        <v>25775</v>
      </c>
      <c r="G60" s="45">
        <f>SUMIFS('1. Output sheet'!$F$2:$F$5000,'1. Output sheet'!$D$2:$D$5000,$B60,'1. Output sheet'!$C$2:$C$5000,G$27,'1. Output sheet'!$AC$2:$AC$5000,$B$22)+SUMIFS('1. Output sheet'!$F$2:$F$5000,'1. Output sheet'!$D$2:$D$5000,$B60,'1. Output sheet'!$C$2:$C$5000,G$27,'1. Output sheet'!$AC$2:$AC$5000,$B$23)</f>
        <v>17075</v>
      </c>
      <c r="H60" s="45">
        <f>SUMIFS('1. Output sheet'!$F$2:$F$5000,'1. Output sheet'!$D$2:$D$5000,$B60,'1. Output sheet'!$C$2:$C$5000,H$27,'1. Output sheet'!$AC$2:$AC$5000,$B$22)+SUMIFS('1. Output sheet'!$F$2:$F$5000,'1. Output sheet'!$D$2:$D$5000,$B60,'1. Output sheet'!$C$2:$C$5000,H$27,'1. Output sheet'!$AC$2:$AC$5000,$B$23)</f>
        <v>14476.06</v>
      </c>
      <c r="I60" s="45">
        <f>SUMIFS('1. Output sheet'!$F$2:$F$5000,'1. Output sheet'!$D$2:$D$5000,$B60,'1. Output sheet'!$C$2:$C$5000,I$27,'1. Output sheet'!$AC$2:$AC$5000,$B$22)+SUMIFS('1. Output sheet'!$F$2:$F$5000,'1. Output sheet'!$D$2:$D$5000,$B60,'1. Output sheet'!$C$2:$C$5000,I$27,'1. Output sheet'!$AC$2:$AC$5000,$B$23)</f>
        <v>38505</v>
      </c>
      <c r="J60" s="45">
        <f>SUMIFS('1. Output sheet'!$F$2:$F$5000,'1. Output sheet'!$D$2:$D$5000,$B60,'1. Output sheet'!$C$2:$C$5000,J$27,'1. Output sheet'!$AC$2:$AC$5000,$B$22)+SUMIFS('1. Output sheet'!$F$2:$F$5000,'1. Output sheet'!$D$2:$D$5000,$B60,'1. Output sheet'!$C$2:$C$5000,J$27,'1. Output sheet'!$AC$2:$AC$5000,$B$23)</f>
        <v>44300</v>
      </c>
      <c r="K60" s="45">
        <f>SUMIFS('1. Output sheet'!$F$2:$F$5000,'1. Output sheet'!$D$2:$D$5000,$B60,'1. Output sheet'!$C$2:$C$5000,K$27,'1. Output sheet'!$AC$2:$AC$5000,$B$22)+SUMIFS('1. Output sheet'!$F$2:$F$5000,'1. Output sheet'!$D$2:$D$5000,$B60,'1. Output sheet'!$C$2:$C$5000,K$27,'1. Output sheet'!$AC$2:$AC$5000,$B$23)</f>
        <v>5985.41</v>
      </c>
      <c r="L60" s="45">
        <f>SUMIFS('1. Output sheet'!$F$2:$F$5000,'1. Output sheet'!$D$2:$D$5000,$B60,'1. Output sheet'!$C$2:$C$5000,L$27,'1. Output sheet'!$AC$2:$AC$5000,$B$22)+SUMIFS('1. Output sheet'!$F$2:$F$5000,'1. Output sheet'!$D$2:$D$5000,$B60,'1. Output sheet'!$C$2:$C$5000,L$27,'1. Output sheet'!$AC$2:$AC$5000,$B$23)</f>
        <v>0</v>
      </c>
      <c r="M60" s="45">
        <f>SUMIFS('1. Output sheet'!$F$2:$F$5000,'1. Output sheet'!$D$2:$D$5000,$B60,'1. Output sheet'!$C$2:$C$5000,M$27,'1. Output sheet'!$AC$2:$AC$5000,$B$22)+SUMIFS('1. Output sheet'!$F$2:$F$5000,'1. Output sheet'!$D$2:$D$5000,$B60,'1. Output sheet'!$C$2:$C$5000,M$27,'1. Output sheet'!$AC$2:$AC$5000,$B$23)</f>
        <v>0</v>
      </c>
      <c r="N60" s="45">
        <f>SUMIFS('1. Output sheet'!$F$2:$F$5000,'1. Output sheet'!$D$2:$D$5000,$B60,'1. Output sheet'!$C$2:$C$5000,N$27,'1. Output sheet'!$AC$2:$AC$5000,$B$22)+SUMIFS('1. Output sheet'!$F$2:$F$5000,'1. Output sheet'!$D$2:$D$5000,$B60,'1. Output sheet'!$C$2:$C$5000,N$27,'1. Output sheet'!$AC$2:$AC$5000,$B$23)</f>
        <v>0</v>
      </c>
      <c r="O60" s="45">
        <f>SUMIFS('1. Output sheet'!$F$2:$F$5000,'1. Output sheet'!$D$2:$D$5000,$B60,'1. Output sheet'!$C$2:$C$5000,O$27,'1. Output sheet'!$AC$2:$AC$5000,$B$22)+SUMIFS('1. Output sheet'!$F$2:$F$5000,'1. Output sheet'!$D$2:$D$5000,$B60,'1. Output sheet'!$C$2:$C$5000,O$27,'1. Output sheet'!$AC$2:$AC$5000,$B$23)</f>
        <v>9100</v>
      </c>
      <c r="P60" s="14">
        <f t="shared" si="17"/>
        <v>156165.47</v>
      </c>
      <c r="Q60" s="14">
        <f>SUMIFS('1. Output sheet'!$F$2:$F$5000,'1. Output sheet'!$D$2:$D$5000,$B60)</f>
        <v>156165.47</v>
      </c>
      <c r="R60" s="14"/>
      <c r="T60" s="21" t="s">
        <v>543</v>
      </c>
      <c r="U60" s="20"/>
      <c r="V60" s="45">
        <f t="shared" si="18"/>
        <v>127.24079213761847</v>
      </c>
      <c r="W60" s="45">
        <f t="shared" si="19"/>
        <v>0</v>
      </c>
      <c r="X60" s="45">
        <f t="shared" si="20"/>
        <v>3455.8813670675618</v>
      </c>
      <c r="Y60" s="45">
        <f t="shared" si="21"/>
        <v>2289.3957067964548</v>
      </c>
      <c r="Z60" s="45">
        <f t="shared" si="22"/>
        <v>1940.9329203705936</v>
      </c>
      <c r="AA60" s="45">
        <f t="shared" si="23"/>
        <v>5162.7046377860897</v>
      </c>
      <c r="AB60" s="45">
        <f t="shared" si="24"/>
        <v>5939.6913505758675</v>
      </c>
      <c r="AC60" s="45">
        <f t="shared" si="25"/>
        <v>802.51665929233195</v>
      </c>
      <c r="AD60" s="45">
        <f t="shared" si="26"/>
        <v>0</v>
      </c>
      <c r="AE60" s="45">
        <f t="shared" si="27"/>
        <v>0</v>
      </c>
      <c r="AF60" s="45">
        <f t="shared" si="28"/>
        <v>0</v>
      </c>
      <c r="AG60" s="45">
        <f t="shared" si="29"/>
        <v>1220.117184881273</v>
      </c>
      <c r="AH60" s="45">
        <f t="shared" si="30"/>
        <v>20938.48061890779</v>
      </c>
      <c r="AI60" s="45">
        <f t="shared" si="31"/>
        <v>20938.48061890779</v>
      </c>
      <c r="AJ60" s="14"/>
    </row>
    <row r="61" spans="1:36" ht="14.4" x14ac:dyDescent="0.3">
      <c r="A61" s="34"/>
      <c r="B61" s="21" t="s">
        <v>1169</v>
      </c>
      <c r="C61" s="20"/>
      <c r="D61" s="45">
        <f>SUMIFS('1. Output sheet'!$F$2:$F$5000,'1. Output sheet'!$D$2:$D$5000,$B61,'1. Output sheet'!$C$2:$C$5000,D$27,'1. Output sheet'!$AC$2:$AC$5000,$B$22)+SUMIFS('1. Output sheet'!$F$2:$F$5000,'1. Output sheet'!$D$2:$D$5000,$B61,'1. Output sheet'!$C$2:$C$5000,D$27,'1. Output sheet'!$AC$2:$AC$5000,$B$23)</f>
        <v>0</v>
      </c>
      <c r="E61" s="45">
        <f>SUMIFS('1. Output sheet'!$F$2:$F$5000,'1. Output sheet'!$D$2:$D$5000,$B61,'1. Output sheet'!$C$2:$C$5000,E$27,'1. Output sheet'!$AC$2:$AC$5000,$B$22)+SUMIFS('1. Output sheet'!$F$2:$F$5000,'1. Output sheet'!$D$2:$D$5000,$B61,'1. Output sheet'!$C$2:$C$5000,E$27,'1. Output sheet'!$AC$2:$AC$5000,$B$23)</f>
        <v>0</v>
      </c>
      <c r="F61" s="45">
        <f>SUMIFS('1. Output sheet'!$F$2:$F$5000,'1. Output sheet'!$D$2:$D$5000,$B61,'1. Output sheet'!$C$2:$C$5000,F$27,'1. Output sheet'!$AC$2:$AC$5000,$B$22)+SUMIFS('1. Output sheet'!$F$2:$F$5000,'1. Output sheet'!$D$2:$D$5000,$B61,'1. Output sheet'!$C$2:$C$5000,F$27,'1. Output sheet'!$AC$2:$AC$5000,$B$23)</f>
        <v>6904.3</v>
      </c>
      <c r="G61" s="45">
        <f>SUMIFS('1. Output sheet'!$F$2:$F$5000,'1. Output sheet'!$D$2:$D$5000,$B61,'1. Output sheet'!$C$2:$C$5000,G$27,'1. Output sheet'!$AC$2:$AC$5000,$B$22)+SUMIFS('1. Output sheet'!$F$2:$F$5000,'1. Output sheet'!$D$2:$D$5000,$B61,'1. Output sheet'!$C$2:$C$5000,G$27,'1. Output sheet'!$AC$2:$AC$5000,$B$23)</f>
        <v>2044</v>
      </c>
      <c r="H61" s="45">
        <f>SUMIFS('1. Output sheet'!$F$2:$F$5000,'1. Output sheet'!$D$2:$D$5000,$B61,'1. Output sheet'!$C$2:$C$5000,H$27,'1. Output sheet'!$AC$2:$AC$5000,$B$22)+SUMIFS('1. Output sheet'!$F$2:$F$5000,'1. Output sheet'!$D$2:$D$5000,$B61,'1. Output sheet'!$C$2:$C$5000,H$27,'1. Output sheet'!$AC$2:$AC$5000,$B$23)</f>
        <v>0</v>
      </c>
      <c r="I61" s="45">
        <f>SUMIFS('1. Output sheet'!$F$2:$F$5000,'1. Output sheet'!$D$2:$D$5000,$B61,'1. Output sheet'!$C$2:$C$5000,I$27,'1. Output sheet'!$AC$2:$AC$5000,$B$22)+SUMIFS('1. Output sheet'!$F$2:$F$5000,'1. Output sheet'!$D$2:$D$5000,$B61,'1. Output sheet'!$C$2:$C$5000,I$27,'1. Output sheet'!$AC$2:$AC$5000,$B$23)</f>
        <v>1308</v>
      </c>
      <c r="J61" s="45">
        <f>SUMIFS('1. Output sheet'!$F$2:$F$5000,'1. Output sheet'!$D$2:$D$5000,$B61,'1. Output sheet'!$C$2:$C$5000,J$27,'1. Output sheet'!$AC$2:$AC$5000,$B$22)+SUMIFS('1. Output sheet'!$F$2:$F$5000,'1. Output sheet'!$D$2:$D$5000,$B61,'1. Output sheet'!$C$2:$C$5000,J$27,'1. Output sheet'!$AC$2:$AC$5000,$B$23)</f>
        <v>0</v>
      </c>
      <c r="K61" s="45">
        <f>SUMIFS('1. Output sheet'!$F$2:$F$5000,'1. Output sheet'!$D$2:$D$5000,$B61,'1. Output sheet'!$C$2:$C$5000,K$27,'1. Output sheet'!$AC$2:$AC$5000,$B$22)+SUMIFS('1. Output sheet'!$F$2:$F$5000,'1. Output sheet'!$D$2:$D$5000,$B61,'1. Output sheet'!$C$2:$C$5000,K$27,'1. Output sheet'!$AC$2:$AC$5000,$B$23)</f>
        <v>0</v>
      </c>
      <c r="L61" s="45">
        <f>SUMIFS('1. Output sheet'!$F$2:$F$5000,'1. Output sheet'!$D$2:$D$5000,$B61,'1. Output sheet'!$C$2:$C$5000,L$27,'1. Output sheet'!$AC$2:$AC$5000,$B$22)+SUMIFS('1. Output sheet'!$F$2:$F$5000,'1. Output sheet'!$D$2:$D$5000,$B61,'1. Output sheet'!$C$2:$C$5000,L$27,'1. Output sheet'!$AC$2:$AC$5000,$B$23)</f>
        <v>0</v>
      </c>
      <c r="M61" s="45">
        <f>SUMIFS('1. Output sheet'!$F$2:$F$5000,'1. Output sheet'!$D$2:$D$5000,$B61,'1. Output sheet'!$C$2:$C$5000,M$27,'1. Output sheet'!$AC$2:$AC$5000,$B$22)+SUMIFS('1. Output sheet'!$F$2:$F$5000,'1. Output sheet'!$D$2:$D$5000,$B61,'1. Output sheet'!$C$2:$C$5000,M$27,'1. Output sheet'!$AC$2:$AC$5000,$B$23)</f>
        <v>0</v>
      </c>
      <c r="N61" s="45">
        <f>SUMIFS('1. Output sheet'!$F$2:$F$5000,'1. Output sheet'!$D$2:$D$5000,$B61,'1. Output sheet'!$C$2:$C$5000,N$27,'1. Output sheet'!$AC$2:$AC$5000,$B$22)+SUMIFS('1. Output sheet'!$F$2:$F$5000,'1. Output sheet'!$D$2:$D$5000,$B61,'1. Output sheet'!$C$2:$C$5000,N$27,'1. Output sheet'!$AC$2:$AC$5000,$B$23)</f>
        <v>0</v>
      </c>
      <c r="O61" s="45">
        <f>SUMIFS('1. Output sheet'!$F$2:$F$5000,'1. Output sheet'!$D$2:$D$5000,$B61,'1. Output sheet'!$C$2:$C$5000,O$27,'1. Output sheet'!$AC$2:$AC$5000,$B$22)+SUMIFS('1. Output sheet'!$F$2:$F$5000,'1. Output sheet'!$D$2:$D$5000,$B61,'1. Output sheet'!$C$2:$C$5000,O$27,'1. Output sheet'!$AC$2:$AC$5000,$B$23)</f>
        <v>0</v>
      </c>
      <c r="P61" s="14">
        <f t="shared" si="17"/>
        <v>10256.299999999999</v>
      </c>
      <c r="Q61" s="14">
        <f>SUMIFS('1. Output sheet'!$F$2:$F$5000,'1. Output sheet'!$D$2:$D$5000,$B61)</f>
        <v>10256.299999999999</v>
      </c>
      <c r="R61" s="14"/>
      <c r="T61" s="21" t="s">
        <v>1169</v>
      </c>
      <c r="U61" s="20"/>
      <c r="V61" s="45">
        <f t="shared" si="18"/>
        <v>0</v>
      </c>
      <c r="W61" s="45">
        <f t="shared" si="19"/>
        <v>0</v>
      </c>
      <c r="X61" s="45">
        <f t="shared" si="20"/>
        <v>925.72033841492021</v>
      </c>
      <c r="Y61" s="45">
        <f t="shared" si="21"/>
        <v>274.05709075794749</v>
      </c>
      <c r="Z61" s="45">
        <f t="shared" si="22"/>
        <v>0</v>
      </c>
      <c r="AA61" s="45">
        <f t="shared" si="23"/>
        <v>175.37508547524232</v>
      </c>
      <c r="AB61" s="45">
        <f t="shared" si="24"/>
        <v>0</v>
      </c>
      <c r="AC61" s="45">
        <f t="shared" si="25"/>
        <v>0</v>
      </c>
      <c r="AD61" s="45">
        <f t="shared" si="26"/>
        <v>0</v>
      </c>
      <c r="AE61" s="45">
        <f t="shared" si="27"/>
        <v>0</v>
      </c>
      <c r="AF61" s="45">
        <f t="shared" si="28"/>
        <v>0</v>
      </c>
      <c r="AG61" s="45">
        <f t="shared" si="29"/>
        <v>0</v>
      </c>
      <c r="AH61" s="45">
        <f t="shared" si="30"/>
        <v>1375.1525146481099</v>
      </c>
      <c r="AI61" s="45">
        <f t="shared" si="31"/>
        <v>1375.1525146481099</v>
      </c>
      <c r="AJ61" s="14"/>
    </row>
    <row r="62" spans="1:36" ht="14.4" x14ac:dyDescent="0.3">
      <c r="A62" s="34"/>
      <c r="B62" s="21" t="s">
        <v>199</v>
      </c>
      <c r="C62" s="20"/>
      <c r="D62" s="45">
        <f>SUMIFS('1. Output sheet'!$F$2:$F$5000,'1. Output sheet'!$D$2:$D$5000,$B62,'1. Output sheet'!$C$2:$C$5000,D$27,'1. Output sheet'!$AC$2:$AC$5000,$B$22)+SUMIFS('1. Output sheet'!$F$2:$F$5000,'1. Output sheet'!$D$2:$D$5000,$B62,'1. Output sheet'!$C$2:$C$5000,D$27,'1. Output sheet'!$AC$2:$AC$5000,$B$23)</f>
        <v>1495</v>
      </c>
      <c r="E62" s="45">
        <f>SUMIFS('1. Output sheet'!$F$2:$F$5000,'1. Output sheet'!$D$2:$D$5000,$B62,'1. Output sheet'!$C$2:$C$5000,E$27,'1. Output sheet'!$AC$2:$AC$5000,$B$22)+SUMIFS('1. Output sheet'!$F$2:$F$5000,'1. Output sheet'!$D$2:$D$5000,$B62,'1. Output sheet'!$C$2:$C$5000,E$27,'1. Output sheet'!$AC$2:$AC$5000,$B$23)</f>
        <v>0</v>
      </c>
      <c r="F62" s="45">
        <f>SUMIFS('1. Output sheet'!$F$2:$F$5000,'1. Output sheet'!$D$2:$D$5000,$B62,'1. Output sheet'!$C$2:$C$5000,F$27,'1. Output sheet'!$AC$2:$AC$5000,$B$22)+SUMIFS('1. Output sheet'!$F$2:$F$5000,'1. Output sheet'!$D$2:$D$5000,$B62,'1. Output sheet'!$C$2:$C$5000,F$27,'1. Output sheet'!$AC$2:$AC$5000,$B$23)</f>
        <v>9632.4699999999993</v>
      </c>
      <c r="G62" s="45">
        <f>SUMIFS('1. Output sheet'!$F$2:$F$5000,'1. Output sheet'!$D$2:$D$5000,$B62,'1. Output sheet'!$C$2:$C$5000,G$27,'1. Output sheet'!$AC$2:$AC$5000,$B$22)+SUMIFS('1. Output sheet'!$F$2:$F$5000,'1. Output sheet'!$D$2:$D$5000,$B62,'1. Output sheet'!$C$2:$C$5000,G$27,'1. Output sheet'!$AC$2:$AC$5000,$B$23)</f>
        <v>490</v>
      </c>
      <c r="H62" s="45">
        <f>SUMIFS('1. Output sheet'!$F$2:$F$5000,'1. Output sheet'!$D$2:$D$5000,$B62,'1. Output sheet'!$C$2:$C$5000,H$27,'1. Output sheet'!$AC$2:$AC$5000,$B$22)+SUMIFS('1. Output sheet'!$F$2:$F$5000,'1. Output sheet'!$D$2:$D$5000,$B62,'1. Output sheet'!$C$2:$C$5000,H$27,'1. Output sheet'!$AC$2:$AC$5000,$B$23)</f>
        <v>0</v>
      </c>
      <c r="I62" s="45">
        <f>SUMIFS('1. Output sheet'!$F$2:$F$5000,'1. Output sheet'!$D$2:$D$5000,$B62,'1. Output sheet'!$C$2:$C$5000,I$27,'1. Output sheet'!$AC$2:$AC$5000,$B$22)+SUMIFS('1. Output sheet'!$F$2:$F$5000,'1. Output sheet'!$D$2:$D$5000,$B62,'1. Output sheet'!$C$2:$C$5000,I$27,'1. Output sheet'!$AC$2:$AC$5000,$B$23)</f>
        <v>0</v>
      </c>
      <c r="J62" s="45">
        <f>SUMIFS('1. Output sheet'!$F$2:$F$5000,'1. Output sheet'!$D$2:$D$5000,$B62,'1. Output sheet'!$C$2:$C$5000,J$27,'1. Output sheet'!$AC$2:$AC$5000,$B$22)+SUMIFS('1. Output sheet'!$F$2:$F$5000,'1. Output sheet'!$D$2:$D$5000,$B62,'1. Output sheet'!$C$2:$C$5000,J$27,'1. Output sheet'!$AC$2:$AC$5000,$B$23)</f>
        <v>0</v>
      </c>
      <c r="K62" s="45">
        <f>SUMIFS('1. Output sheet'!$F$2:$F$5000,'1. Output sheet'!$D$2:$D$5000,$B62,'1. Output sheet'!$C$2:$C$5000,K$27,'1. Output sheet'!$AC$2:$AC$5000,$B$22)+SUMIFS('1. Output sheet'!$F$2:$F$5000,'1. Output sheet'!$D$2:$D$5000,$B62,'1. Output sheet'!$C$2:$C$5000,K$27,'1. Output sheet'!$AC$2:$AC$5000,$B$23)</f>
        <v>0</v>
      </c>
      <c r="L62" s="45">
        <f>SUMIFS('1. Output sheet'!$F$2:$F$5000,'1. Output sheet'!$D$2:$D$5000,$B62,'1. Output sheet'!$C$2:$C$5000,L$27,'1. Output sheet'!$AC$2:$AC$5000,$B$22)+SUMIFS('1. Output sheet'!$F$2:$F$5000,'1. Output sheet'!$D$2:$D$5000,$B62,'1. Output sheet'!$C$2:$C$5000,L$27,'1. Output sheet'!$AC$2:$AC$5000,$B$23)</f>
        <v>0</v>
      </c>
      <c r="M62" s="45">
        <f>SUMIFS('1. Output sheet'!$F$2:$F$5000,'1. Output sheet'!$D$2:$D$5000,$B62,'1. Output sheet'!$C$2:$C$5000,M$27,'1. Output sheet'!$AC$2:$AC$5000,$B$22)+SUMIFS('1. Output sheet'!$F$2:$F$5000,'1. Output sheet'!$D$2:$D$5000,$B62,'1. Output sheet'!$C$2:$C$5000,M$27,'1. Output sheet'!$AC$2:$AC$5000,$B$23)</f>
        <v>0</v>
      </c>
      <c r="N62" s="45">
        <f>SUMIFS('1. Output sheet'!$F$2:$F$5000,'1. Output sheet'!$D$2:$D$5000,$B62,'1. Output sheet'!$C$2:$C$5000,N$27,'1. Output sheet'!$AC$2:$AC$5000,$B$22)+SUMIFS('1. Output sheet'!$F$2:$F$5000,'1. Output sheet'!$D$2:$D$5000,$B62,'1. Output sheet'!$C$2:$C$5000,N$27,'1. Output sheet'!$AC$2:$AC$5000,$B$23)</f>
        <v>0</v>
      </c>
      <c r="O62" s="45">
        <f>SUMIFS('1. Output sheet'!$F$2:$F$5000,'1. Output sheet'!$D$2:$D$5000,$B62,'1. Output sheet'!$C$2:$C$5000,O$27,'1. Output sheet'!$AC$2:$AC$5000,$B$22)+SUMIFS('1. Output sheet'!$F$2:$F$5000,'1. Output sheet'!$D$2:$D$5000,$B62,'1. Output sheet'!$C$2:$C$5000,O$27,'1. Output sheet'!$AC$2:$AC$5000,$B$23)</f>
        <v>0</v>
      </c>
      <c r="P62" s="14">
        <f t="shared" si="17"/>
        <v>11617.47</v>
      </c>
      <c r="Q62" s="14">
        <f>SUMIFS('1. Output sheet'!$F$2:$F$5000,'1. Output sheet'!$D$2:$D$5000,$B62)</f>
        <v>11617.47</v>
      </c>
      <c r="R62" s="14"/>
      <c r="T62" s="21" t="s">
        <v>199</v>
      </c>
      <c r="U62" s="20"/>
      <c r="V62" s="45">
        <f t="shared" si="18"/>
        <v>200.44782323049486</v>
      </c>
      <c r="W62" s="45">
        <f t="shared" si="19"/>
        <v>0</v>
      </c>
      <c r="X62" s="45">
        <f t="shared" si="20"/>
        <v>1291.5101296542105</v>
      </c>
      <c r="Y62" s="45">
        <f t="shared" si="21"/>
        <v>65.698617647453162</v>
      </c>
      <c r="Z62" s="45">
        <f t="shared" si="22"/>
        <v>0</v>
      </c>
      <c r="AA62" s="45">
        <f t="shared" si="23"/>
        <v>0</v>
      </c>
      <c r="AB62" s="45">
        <f t="shared" si="24"/>
        <v>0</v>
      </c>
      <c r="AC62" s="45">
        <f t="shared" si="25"/>
        <v>0</v>
      </c>
      <c r="AD62" s="45">
        <f t="shared" si="26"/>
        <v>0</v>
      </c>
      <c r="AE62" s="45">
        <f t="shared" si="27"/>
        <v>0</v>
      </c>
      <c r="AF62" s="45">
        <f t="shared" si="28"/>
        <v>0</v>
      </c>
      <c r="AG62" s="45">
        <f t="shared" si="29"/>
        <v>0</v>
      </c>
      <c r="AH62" s="45">
        <f t="shared" si="30"/>
        <v>1557.6565705321584</v>
      </c>
      <c r="AI62" s="45">
        <f t="shared" si="31"/>
        <v>1557.6565705321584</v>
      </c>
      <c r="AJ62" s="14"/>
    </row>
    <row r="63" spans="1:36" ht="28.8" x14ac:dyDescent="0.3">
      <c r="A63" s="34"/>
      <c r="B63" s="21" t="s">
        <v>29</v>
      </c>
      <c r="C63" s="20"/>
      <c r="D63" s="45">
        <f>SUMIFS('1. Output sheet'!$F$2:$F$5000,'1. Output sheet'!$D$2:$D$5000,$B63,'1. Output sheet'!$C$2:$C$5000,D$27,'1. Output sheet'!$AC$2:$AC$5000,$B$22)+SUMIFS('1. Output sheet'!$F$2:$F$5000,'1. Output sheet'!$D$2:$D$5000,$B63,'1. Output sheet'!$C$2:$C$5000,D$27,'1. Output sheet'!$AC$2:$AC$5000,$B$23)</f>
        <v>891</v>
      </c>
      <c r="E63" s="45">
        <f>SUMIFS('1. Output sheet'!$F$2:$F$5000,'1. Output sheet'!$D$2:$D$5000,$B63,'1. Output sheet'!$C$2:$C$5000,E$27,'1. Output sheet'!$AC$2:$AC$5000,$B$22)+SUMIFS('1. Output sheet'!$F$2:$F$5000,'1. Output sheet'!$D$2:$D$5000,$B63,'1. Output sheet'!$C$2:$C$5000,E$27,'1. Output sheet'!$AC$2:$AC$5000,$B$23)</f>
        <v>0</v>
      </c>
      <c r="F63" s="45">
        <f>SUMIFS('1. Output sheet'!$F$2:$F$5000,'1. Output sheet'!$D$2:$D$5000,$B63,'1. Output sheet'!$C$2:$C$5000,F$27,'1. Output sheet'!$AC$2:$AC$5000,$B$22)+SUMIFS('1. Output sheet'!$F$2:$F$5000,'1. Output sheet'!$D$2:$D$5000,$B63,'1. Output sheet'!$C$2:$C$5000,F$27,'1. Output sheet'!$AC$2:$AC$5000,$B$23)</f>
        <v>15288.980000000001</v>
      </c>
      <c r="G63" s="45">
        <f>SUMIFS('1. Output sheet'!$F$2:$F$5000,'1. Output sheet'!$D$2:$D$5000,$B63,'1. Output sheet'!$C$2:$C$5000,G$27,'1. Output sheet'!$AC$2:$AC$5000,$B$22)+SUMIFS('1. Output sheet'!$F$2:$F$5000,'1. Output sheet'!$D$2:$D$5000,$B63,'1. Output sheet'!$C$2:$C$5000,G$27,'1. Output sheet'!$AC$2:$AC$5000,$B$23)</f>
        <v>20497.5</v>
      </c>
      <c r="H63" s="45">
        <f>SUMIFS('1. Output sheet'!$F$2:$F$5000,'1. Output sheet'!$D$2:$D$5000,$B63,'1. Output sheet'!$C$2:$C$5000,H$27,'1. Output sheet'!$AC$2:$AC$5000,$B$22)+SUMIFS('1. Output sheet'!$F$2:$F$5000,'1. Output sheet'!$D$2:$D$5000,$B63,'1. Output sheet'!$C$2:$C$5000,H$27,'1. Output sheet'!$AC$2:$AC$5000,$B$23)</f>
        <v>3243.5</v>
      </c>
      <c r="I63" s="45">
        <f>SUMIFS('1. Output sheet'!$F$2:$F$5000,'1. Output sheet'!$D$2:$D$5000,$B63,'1. Output sheet'!$C$2:$C$5000,I$27,'1. Output sheet'!$AC$2:$AC$5000,$B$22)+SUMIFS('1. Output sheet'!$F$2:$F$5000,'1. Output sheet'!$D$2:$D$5000,$B63,'1. Output sheet'!$C$2:$C$5000,I$27,'1. Output sheet'!$AC$2:$AC$5000,$B$23)</f>
        <v>88097.83</v>
      </c>
      <c r="J63" s="45">
        <f>SUMIFS('1. Output sheet'!$F$2:$F$5000,'1. Output sheet'!$D$2:$D$5000,$B63,'1. Output sheet'!$C$2:$C$5000,J$27,'1. Output sheet'!$AC$2:$AC$5000,$B$22)+SUMIFS('1. Output sheet'!$F$2:$F$5000,'1. Output sheet'!$D$2:$D$5000,$B63,'1. Output sheet'!$C$2:$C$5000,J$27,'1. Output sheet'!$AC$2:$AC$5000,$B$23)</f>
        <v>13444</v>
      </c>
      <c r="K63" s="45">
        <f>SUMIFS('1. Output sheet'!$F$2:$F$5000,'1. Output sheet'!$D$2:$D$5000,$B63,'1. Output sheet'!$C$2:$C$5000,K$27,'1. Output sheet'!$AC$2:$AC$5000,$B$22)+SUMIFS('1. Output sheet'!$F$2:$F$5000,'1. Output sheet'!$D$2:$D$5000,$B63,'1. Output sheet'!$C$2:$C$5000,K$27,'1. Output sheet'!$AC$2:$AC$5000,$B$23)</f>
        <v>4560.29</v>
      </c>
      <c r="L63" s="45">
        <f>SUMIFS('1. Output sheet'!$F$2:$F$5000,'1. Output sheet'!$D$2:$D$5000,$B63,'1. Output sheet'!$C$2:$C$5000,L$27,'1. Output sheet'!$AC$2:$AC$5000,$B$22)+SUMIFS('1. Output sheet'!$F$2:$F$5000,'1. Output sheet'!$D$2:$D$5000,$B63,'1. Output sheet'!$C$2:$C$5000,L$27,'1. Output sheet'!$AC$2:$AC$5000,$B$23)</f>
        <v>3147.5</v>
      </c>
      <c r="M63" s="45">
        <f>SUMIFS('1. Output sheet'!$F$2:$F$5000,'1. Output sheet'!$D$2:$D$5000,$B63,'1. Output sheet'!$C$2:$C$5000,M$27,'1. Output sheet'!$AC$2:$AC$5000,$B$22)+SUMIFS('1. Output sheet'!$F$2:$F$5000,'1. Output sheet'!$D$2:$D$5000,$B63,'1. Output sheet'!$C$2:$C$5000,M$27,'1. Output sheet'!$AC$2:$AC$5000,$B$23)</f>
        <v>0</v>
      </c>
      <c r="N63" s="45">
        <f>SUMIFS('1. Output sheet'!$F$2:$F$5000,'1. Output sheet'!$D$2:$D$5000,$B63,'1. Output sheet'!$C$2:$C$5000,N$27,'1. Output sheet'!$AC$2:$AC$5000,$B$22)+SUMIFS('1. Output sheet'!$F$2:$F$5000,'1. Output sheet'!$D$2:$D$5000,$B63,'1. Output sheet'!$C$2:$C$5000,N$27,'1. Output sheet'!$AC$2:$AC$5000,$B$23)</f>
        <v>0</v>
      </c>
      <c r="O63" s="45">
        <f>SUMIFS('1. Output sheet'!$F$2:$F$5000,'1. Output sheet'!$D$2:$D$5000,$B63,'1. Output sheet'!$C$2:$C$5000,O$27,'1. Output sheet'!$AC$2:$AC$5000,$B$22)+SUMIFS('1. Output sheet'!$F$2:$F$5000,'1. Output sheet'!$D$2:$D$5000,$B63,'1. Output sheet'!$C$2:$C$5000,O$27,'1. Output sheet'!$AC$2:$AC$5000,$B$23)</f>
        <v>0</v>
      </c>
      <c r="P63" s="14">
        <f t="shared" si="17"/>
        <v>149170.6</v>
      </c>
      <c r="Q63" s="14">
        <f>SUMIFS('1. Output sheet'!$F$2:$F$5000,'1. Output sheet'!$D$2:$D$5000,$B63)</f>
        <v>149170.60000000003</v>
      </c>
      <c r="R63" s="14"/>
      <c r="T63" s="21" t="s">
        <v>29</v>
      </c>
      <c r="U63" s="20"/>
      <c r="V63" s="45">
        <f t="shared" si="18"/>
        <v>119.46422106914443</v>
      </c>
      <c r="W63" s="45">
        <f t="shared" si="19"/>
        <v>0</v>
      </c>
      <c r="X63" s="45">
        <f t="shared" si="20"/>
        <v>2049.9282678358336</v>
      </c>
      <c r="Y63" s="45">
        <f t="shared" si="21"/>
        <v>2748.2804392421863</v>
      </c>
      <c r="Z63" s="45">
        <f t="shared" si="22"/>
        <v>434.88462518268233</v>
      </c>
      <c r="AA63" s="45">
        <f t="shared" si="23"/>
        <v>11812.052344368018</v>
      </c>
      <c r="AB63" s="45">
        <f t="shared" si="24"/>
        <v>1802.5555421476743</v>
      </c>
      <c r="AC63" s="45">
        <f t="shared" si="25"/>
        <v>611.43826341123304</v>
      </c>
      <c r="AD63" s="45">
        <f t="shared" si="26"/>
        <v>422.01305927624253</v>
      </c>
      <c r="AE63" s="45">
        <f t="shared" si="27"/>
        <v>0</v>
      </c>
      <c r="AF63" s="45">
        <f t="shared" si="28"/>
        <v>0</v>
      </c>
      <c r="AG63" s="45">
        <f t="shared" si="29"/>
        <v>0</v>
      </c>
      <c r="AH63" s="45">
        <f t="shared" si="30"/>
        <v>20000.616762533016</v>
      </c>
      <c r="AI63" s="45">
        <f t="shared" si="31"/>
        <v>20000.61676253302</v>
      </c>
      <c r="AJ63" s="14"/>
    </row>
    <row r="64" spans="1:36" ht="14.4" x14ac:dyDescent="0.3">
      <c r="A64" s="34"/>
      <c r="B64" s="21" t="s">
        <v>44</v>
      </c>
      <c r="C64" s="20"/>
      <c r="D64" s="45">
        <f>SUMIFS('1. Output sheet'!$F$2:$F$5000,'1. Output sheet'!$D$2:$D$5000,$B64,'1. Output sheet'!$C$2:$C$5000,D$27,'1. Output sheet'!$AC$2:$AC$5000,$B$22)+SUMIFS('1. Output sheet'!$F$2:$F$5000,'1. Output sheet'!$D$2:$D$5000,$B64,'1. Output sheet'!$C$2:$C$5000,D$27,'1. Output sheet'!$AC$2:$AC$5000,$B$23)</f>
        <v>0</v>
      </c>
      <c r="E64" s="45">
        <f>SUMIFS('1. Output sheet'!$F$2:$F$5000,'1. Output sheet'!$D$2:$D$5000,$B64,'1. Output sheet'!$C$2:$C$5000,E$27,'1. Output sheet'!$AC$2:$AC$5000,$B$22)+SUMIFS('1. Output sheet'!$F$2:$F$5000,'1. Output sheet'!$D$2:$D$5000,$B64,'1. Output sheet'!$C$2:$C$5000,E$27,'1. Output sheet'!$AC$2:$AC$5000,$B$23)</f>
        <v>13740.4</v>
      </c>
      <c r="F64" s="45">
        <f>SUMIFS('1. Output sheet'!$F$2:$F$5000,'1. Output sheet'!$D$2:$D$5000,$B64,'1. Output sheet'!$C$2:$C$5000,F$27,'1. Output sheet'!$AC$2:$AC$5000,$B$22)+SUMIFS('1. Output sheet'!$F$2:$F$5000,'1. Output sheet'!$D$2:$D$5000,$B64,'1. Output sheet'!$C$2:$C$5000,F$27,'1. Output sheet'!$AC$2:$AC$5000,$B$23)</f>
        <v>2432.6800000000003</v>
      </c>
      <c r="G64" s="45">
        <f>SUMIFS('1. Output sheet'!$F$2:$F$5000,'1. Output sheet'!$D$2:$D$5000,$B64,'1. Output sheet'!$C$2:$C$5000,G$27,'1. Output sheet'!$AC$2:$AC$5000,$B$22)+SUMIFS('1. Output sheet'!$F$2:$F$5000,'1. Output sheet'!$D$2:$D$5000,$B64,'1. Output sheet'!$C$2:$C$5000,G$27,'1. Output sheet'!$AC$2:$AC$5000,$B$23)</f>
        <v>25688.646666666667</v>
      </c>
      <c r="H64" s="45">
        <f>SUMIFS('1. Output sheet'!$F$2:$F$5000,'1. Output sheet'!$D$2:$D$5000,$B64,'1. Output sheet'!$C$2:$C$5000,H$27,'1. Output sheet'!$AC$2:$AC$5000,$B$22)+SUMIFS('1. Output sheet'!$F$2:$F$5000,'1. Output sheet'!$D$2:$D$5000,$B64,'1. Output sheet'!$C$2:$C$5000,H$27,'1. Output sheet'!$AC$2:$AC$5000,$B$23)</f>
        <v>1295</v>
      </c>
      <c r="I64" s="45">
        <f>SUMIFS('1. Output sheet'!$F$2:$F$5000,'1. Output sheet'!$D$2:$D$5000,$B64,'1. Output sheet'!$C$2:$C$5000,I$27,'1. Output sheet'!$AC$2:$AC$5000,$B$22)+SUMIFS('1. Output sheet'!$F$2:$F$5000,'1. Output sheet'!$D$2:$D$5000,$B64,'1. Output sheet'!$C$2:$C$5000,I$27,'1. Output sheet'!$AC$2:$AC$5000,$B$23)</f>
        <v>15829.98</v>
      </c>
      <c r="J64" s="45">
        <f>SUMIFS('1. Output sheet'!$F$2:$F$5000,'1. Output sheet'!$D$2:$D$5000,$B64,'1. Output sheet'!$C$2:$C$5000,J$27,'1. Output sheet'!$AC$2:$AC$5000,$B$22)+SUMIFS('1. Output sheet'!$F$2:$F$5000,'1. Output sheet'!$D$2:$D$5000,$B64,'1. Output sheet'!$C$2:$C$5000,J$27,'1. Output sheet'!$AC$2:$AC$5000,$B$23)</f>
        <v>19676.809999999998</v>
      </c>
      <c r="K64" s="45">
        <f>SUMIFS('1. Output sheet'!$F$2:$F$5000,'1. Output sheet'!$D$2:$D$5000,$B64,'1. Output sheet'!$C$2:$C$5000,K$27,'1. Output sheet'!$AC$2:$AC$5000,$B$22)+SUMIFS('1. Output sheet'!$F$2:$F$5000,'1. Output sheet'!$D$2:$D$5000,$B64,'1. Output sheet'!$C$2:$C$5000,K$27,'1. Output sheet'!$AC$2:$AC$5000,$B$23)</f>
        <v>18895</v>
      </c>
      <c r="L64" s="45">
        <f>SUMIFS('1. Output sheet'!$F$2:$F$5000,'1. Output sheet'!$D$2:$D$5000,$B64,'1. Output sheet'!$C$2:$C$5000,L$27,'1. Output sheet'!$AC$2:$AC$5000,$B$22)+SUMIFS('1. Output sheet'!$F$2:$F$5000,'1. Output sheet'!$D$2:$D$5000,$B64,'1. Output sheet'!$C$2:$C$5000,L$27,'1. Output sheet'!$AC$2:$AC$5000,$B$23)</f>
        <v>0</v>
      </c>
      <c r="M64" s="45">
        <f>SUMIFS('1. Output sheet'!$F$2:$F$5000,'1. Output sheet'!$D$2:$D$5000,$B64,'1. Output sheet'!$C$2:$C$5000,M$27,'1. Output sheet'!$AC$2:$AC$5000,$B$22)+SUMIFS('1. Output sheet'!$F$2:$F$5000,'1. Output sheet'!$D$2:$D$5000,$B64,'1. Output sheet'!$C$2:$C$5000,M$27,'1. Output sheet'!$AC$2:$AC$5000,$B$23)</f>
        <v>0</v>
      </c>
      <c r="N64" s="45">
        <f>SUMIFS('1. Output sheet'!$F$2:$F$5000,'1. Output sheet'!$D$2:$D$5000,$B64,'1. Output sheet'!$C$2:$C$5000,N$27,'1. Output sheet'!$AC$2:$AC$5000,$B$22)+SUMIFS('1. Output sheet'!$F$2:$F$5000,'1. Output sheet'!$D$2:$D$5000,$B64,'1. Output sheet'!$C$2:$C$5000,N$27,'1. Output sheet'!$AC$2:$AC$5000,$B$23)</f>
        <v>0</v>
      </c>
      <c r="O64" s="45">
        <f>SUMIFS('1. Output sheet'!$F$2:$F$5000,'1. Output sheet'!$D$2:$D$5000,$B64,'1. Output sheet'!$C$2:$C$5000,O$27,'1. Output sheet'!$AC$2:$AC$5000,$B$22)+SUMIFS('1. Output sheet'!$F$2:$F$5000,'1. Output sheet'!$D$2:$D$5000,$B64,'1. Output sheet'!$C$2:$C$5000,O$27,'1. Output sheet'!$AC$2:$AC$5000,$B$23)</f>
        <v>-528</v>
      </c>
      <c r="P64" s="14">
        <f t="shared" si="17"/>
        <v>97030.516666666663</v>
      </c>
      <c r="Q64" s="14">
        <f>SUMIFS('1. Output sheet'!$F$2:$F$5000,'1. Output sheet'!$D$2:$D$5000,$B64)</f>
        <v>97030.516666666663</v>
      </c>
      <c r="R64" s="14"/>
      <c r="T64" s="21" t="s">
        <v>44</v>
      </c>
      <c r="U64" s="20"/>
      <c r="V64" s="45">
        <f t="shared" si="18"/>
        <v>0</v>
      </c>
      <c r="W64" s="45">
        <f t="shared" si="19"/>
        <v>1842.296501883807</v>
      </c>
      <c r="X64" s="45">
        <f t="shared" si="20"/>
        <v>326.17084322164567</v>
      </c>
      <c r="Y64" s="45">
        <f t="shared" si="21"/>
        <v>3444.3032147629706</v>
      </c>
      <c r="Z64" s="45">
        <f t="shared" si="22"/>
        <v>173.63206092541193</v>
      </c>
      <c r="AA64" s="45">
        <f t="shared" si="23"/>
        <v>2122.464904871083</v>
      </c>
      <c r="AB64" s="45">
        <f t="shared" si="24"/>
        <v>2638.2432994113933</v>
      </c>
      <c r="AC64" s="45">
        <f t="shared" si="25"/>
        <v>2533.419143772709</v>
      </c>
      <c r="AD64" s="45">
        <f t="shared" si="26"/>
        <v>0</v>
      </c>
      <c r="AE64" s="45">
        <f t="shared" si="27"/>
        <v>0</v>
      </c>
      <c r="AF64" s="45">
        <f t="shared" si="28"/>
        <v>0</v>
      </c>
      <c r="AG64" s="45">
        <f t="shared" si="29"/>
        <v>-70.793612485418919</v>
      </c>
      <c r="AH64" s="45">
        <f t="shared" si="30"/>
        <v>13009.736356363601</v>
      </c>
      <c r="AI64" s="45">
        <f t="shared" si="31"/>
        <v>13009.736356363601</v>
      </c>
      <c r="AJ64" s="14"/>
    </row>
    <row r="65" spans="1:36" ht="28.8" x14ac:dyDescent="0.3">
      <c r="A65" s="34"/>
      <c r="B65" s="21" t="s">
        <v>762</v>
      </c>
      <c r="C65" s="20"/>
      <c r="D65" s="45">
        <f>SUMIFS('1. Output sheet'!$F$2:$F$5000,'1. Output sheet'!$D$2:$D$5000,$B65,'1. Output sheet'!$C$2:$C$5000,D$27,'1. Output sheet'!$AC$2:$AC$5000,$B$22)+SUMIFS('1. Output sheet'!$F$2:$F$5000,'1. Output sheet'!$D$2:$D$5000,$B65,'1. Output sheet'!$C$2:$C$5000,D$27,'1. Output sheet'!$AC$2:$AC$5000,$B$23)</f>
        <v>0</v>
      </c>
      <c r="E65" s="45">
        <f>SUMIFS('1. Output sheet'!$F$2:$F$5000,'1. Output sheet'!$D$2:$D$5000,$B65,'1. Output sheet'!$C$2:$C$5000,E$27,'1. Output sheet'!$AC$2:$AC$5000,$B$22)+SUMIFS('1. Output sheet'!$F$2:$F$5000,'1. Output sheet'!$D$2:$D$5000,$B65,'1. Output sheet'!$C$2:$C$5000,E$27,'1. Output sheet'!$AC$2:$AC$5000,$B$23)</f>
        <v>0</v>
      </c>
      <c r="F65" s="45">
        <f>SUMIFS('1. Output sheet'!$F$2:$F$5000,'1. Output sheet'!$D$2:$D$5000,$B65,'1. Output sheet'!$C$2:$C$5000,F$27,'1. Output sheet'!$AC$2:$AC$5000,$B$22)+SUMIFS('1. Output sheet'!$F$2:$F$5000,'1. Output sheet'!$D$2:$D$5000,$B65,'1. Output sheet'!$C$2:$C$5000,F$27,'1. Output sheet'!$AC$2:$AC$5000,$B$23)</f>
        <v>3550</v>
      </c>
      <c r="G65" s="45">
        <f>SUMIFS('1. Output sheet'!$F$2:$F$5000,'1. Output sheet'!$D$2:$D$5000,$B65,'1. Output sheet'!$C$2:$C$5000,G$27,'1. Output sheet'!$AC$2:$AC$5000,$B$22)+SUMIFS('1. Output sheet'!$F$2:$F$5000,'1. Output sheet'!$D$2:$D$5000,$B65,'1. Output sheet'!$C$2:$C$5000,G$27,'1. Output sheet'!$AC$2:$AC$5000,$B$23)</f>
        <v>1510</v>
      </c>
      <c r="H65" s="45">
        <f>SUMIFS('1. Output sheet'!$F$2:$F$5000,'1. Output sheet'!$D$2:$D$5000,$B65,'1. Output sheet'!$C$2:$C$5000,H$27,'1. Output sheet'!$AC$2:$AC$5000,$B$22)+SUMIFS('1. Output sheet'!$F$2:$F$5000,'1. Output sheet'!$D$2:$D$5000,$B65,'1. Output sheet'!$C$2:$C$5000,H$27,'1. Output sheet'!$AC$2:$AC$5000,$B$23)</f>
        <v>1000</v>
      </c>
      <c r="I65" s="45">
        <f>SUMIFS('1. Output sheet'!$F$2:$F$5000,'1. Output sheet'!$D$2:$D$5000,$B65,'1. Output sheet'!$C$2:$C$5000,I$27,'1. Output sheet'!$AC$2:$AC$5000,$B$22)+SUMIFS('1. Output sheet'!$F$2:$F$5000,'1. Output sheet'!$D$2:$D$5000,$B65,'1. Output sheet'!$C$2:$C$5000,I$27,'1. Output sheet'!$AC$2:$AC$5000,$B$23)</f>
        <v>2475</v>
      </c>
      <c r="J65" s="45">
        <f>SUMIFS('1. Output sheet'!$F$2:$F$5000,'1. Output sheet'!$D$2:$D$5000,$B65,'1. Output sheet'!$C$2:$C$5000,J$27,'1. Output sheet'!$AC$2:$AC$5000,$B$22)+SUMIFS('1. Output sheet'!$F$2:$F$5000,'1. Output sheet'!$D$2:$D$5000,$B65,'1. Output sheet'!$C$2:$C$5000,J$27,'1. Output sheet'!$AC$2:$AC$5000,$B$23)</f>
        <v>0</v>
      </c>
      <c r="K65" s="45">
        <f>SUMIFS('1. Output sheet'!$F$2:$F$5000,'1. Output sheet'!$D$2:$D$5000,$B65,'1. Output sheet'!$C$2:$C$5000,K$27,'1. Output sheet'!$AC$2:$AC$5000,$B$22)+SUMIFS('1. Output sheet'!$F$2:$F$5000,'1. Output sheet'!$D$2:$D$5000,$B65,'1. Output sheet'!$C$2:$C$5000,K$27,'1. Output sheet'!$AC$2:$AC$5000,$B$23)</f>
        <v>0</v>
      </c>
      <c r="L65" s="45">
        <f>SUMIFS('1. Output sheet'!$F$2:$F$5000,'1. Output sheet'!$D$2:$D$5000,$B65,'1. Output sheet'!$C$2:$C$5000,L$27,'1. Output sheet'!$AC$2:$AC$5000,$B$22)+SUMIFS('1. Output sheet'!$F$2:$F$5000,'1. Output sheet'!$D$2:$D$5000,$B65,'1. Output sheet'!$C$2:$C$5000,L$27,'1. Output sheet'!$AC$2:$AC$5000,$B$23)</f>
        <v>840</v>
      </c>
      <c r="M65" s="45">
        <f>SUMIFS('1. Output sheet'!$F$2:$F$5000,'1. Output sheet'!$D$2:$D$5000,$B65,'1. Output sheet'!$C$2:$C$5000,M$27,'1. Output sheet'!$AC$2:$AC$5000,$B$22)+SUMIFS('1. Output sheet'!$F$2:$F$5000,'1. Output sheet'!$D$2:$D$5000,$B65,'1. Output sheet'!$C$2:$C$5000,M$27,'1. Output sheet'!$AC$2:$AC$5000,$B$23)</f>
        <v>0</v>
      </c>
      <c r="N65" s="45">
        <f>SUMIFS('1. Output sheet'!$F$2:$F$5000,'1. Output sheet'!$D$2:$D$5000,$B65,'1. Output sheet'!$C$2:$C$5000,N$27,'1. Output sheet'!$AC$2:$AC$5000,$B$22)+SUMIFS('1. Output sheet'!$F$2:$F$5000,'1. Output sheet'!$D$2:$D$5000,$B65,'1. Output sheet'!$C$2:$C$5000,N$27,'1. Output sheet'!$AC$2:$AC$5000,$B$23)</f>
        <v>0</v>
      </c>
      <c r="O65" s="45">
        <f>SUMIFS('1. Output sheet'!$F$2:$F$5000,'1. Output sheet'!$D$2:$D$5000,$B65,'1. Output sheet'!$C$2:$C$5000,O$27,'1. Output sheet'!$AC$2:$AC$5000,$B$22)+SUMIFS('1. Output sheet'!$F$2:$F$5000,'1. Output sheet'!$D$2:$D$5000,$B65,'1. Output sheet'!$C$2:$C$5000,O$27,'1. Output sheet'!$AC$2:$AC$5000,$B$23)</f>
        <v>0</v>
      </c>
      <c r="P65" s="14">
        <f t="shared" si="17"/>
        <v>9375</v>
      </c>
      <c r="Q65" s="14">
        <f>SUMIFS('1. Output sheet'!$F$2:$F$5000,'1. Output sheet'!$D$2:$D$5000,$B65)</f>
        <v>9375</v>
      </c>
      <c r="R65" s="14"/>
      <c r="T65" s="21" t="s">
        <v>762</v>
      </c>
      <c r="U65" s="20"/>
      <c r="V65" s="45">
        <f t="shared" si="18"/>
        <v>0</v>
      </c>
      <c r="W65" s="45">
        <f t="shared" si="19"/>
        <v>0</v>
      </c>
      <c r="X65" s="45">
        <f t="shared" si="20"/>
        <v>475.97978091522191</v>
      </c>
      <c r="Y65" s="45">
        <f t="shared" si="21"/>
        <v>202.45900540337607</v>
      </c>
      <c r="Z65" s="45">
        <f t="shared" si="22"/>
        <v>134.07881152541461</v>
      </c>
      <c r="AA65" s="45">
        <f t="shared" si="23"/>
        <v>331.84505852540121</v>
      </c>
      <c r="AB65" s="45">
        <f t="shared" si="24"/>
        <v>0</v>
      </c>
      <c r="AC65" s="45">
        <f t="shared" si="25"/>
        <v>0</v>
      </c>
      <c r="AD65" s="45">
        <f t="shared" si="26"/>
        <v>112.62620168134828</v>
      </c>
      <c r="AE65" s="45">
        <f t="shared" si="27"/>
        <v>0</v>
      </c>
      <c r="AF65" s="45">
        <f t="shared" si="28"/>
        <v>0</v>
      </c>
      <c r="AG65" s="45">
        <f t="shared" si="29"/>
        <v>0</v>
      </c>
      <c r="AH65" s="45">
        <f t="shared" si="30"/>
        <v>1256.988858050762</v>
      </c>
      <c r="AI65" s="45">
        <f t="shared" si="31"/>
        <v>1256.988858050762</v>
      </c>
      <c r="AJ65" s="14"/>
    </row>
    <row r="66" spans="1:36" ht="14.4" x14ac:dyDescent="0.3">
      <c r="A66" s="34"/>
      <c r="B66" s="21" t="s">
        <v>105</v>
      </c>
      <c r="C66" s="20"/>
      <c r="D66" s="45">
        <f>SUMIFS('1. Output sheet'!$F$2:$F$5000,'1. Output sheet'!$D$2:$D$5000,$B66,'1. Output sheet'!$C$2:$C$5000,D$27,'1. Output sheet'!$AC$2:$AC$5000,$B$22)+SUMIFS('1. Output sheet'!$F$2:$F$5000,'1. Output sheet'!$D$2:$D$5000,$B66,'1. Output sheet'!$C$2:$C$5000,D$27,'1. Output sheet'!$AC$2:$AC$5000,$B$23)</f>
        <v>775</v>
      </c>
      <c r="E66" s="45">
        <f>SUMIFS('1. Output sheet'!$F$2:$F$5000,'1. Output sheet'!$D$2:$D$5000,$B66,'1. Output sheet'!$C$2:$C$5000,E$27,'1. Output sheet'!$AC$2:$AC$5000,$B$22)+SUMIFS('1. Output sheet'!$F$2:$F$5000,'1. Output sheet'!$D$2:$D$5000,$B66,'1. Output sheet'!$C$2:$C$5000,E$27,'1. Output sheet'!$AC$2:$AC$5000,$B$23)</f>
        <v>9506.1200000000026</v>
      </c>
      <c r="F66" s="45">
        <f>SUMIFS('1. Output sheet'!$F$2:$F$5000,'1. Output sheet'!$D$2:$D$5000,$B66,'1. Output sheet'!$C$2:$C$5000,F$27,'1. Output sheet'!$AC$2:$AC$5000,$B$22)+SUMIFS('1. Output sheet'!$F$2:$F$5000,'1. Output sheet'!$D$2:$D$5000,$B66,'1. Output sheet'!$C$2:$C$5000,F$27,'1. Output sheet'!$AC$2:$AC$5000,$B$23)</f>
        <v>28400.85</v>
      </c>
      <c r="G66" s="45">
        <f>SUMIFS('1. Output sheet'!$F$2:$F$5000,'1. Output sheet'!$D$2:$D$5000,$B66,'1. Output sheet'!$C$2:$C$5000,G$27,'1. Output sheet'!$AC$2:$AC$5000,$B$22)+SUMIFS('1. Output sheet'!$F$2:$F$5000,'1. Output sheet'!$D$2:$D$5000,$B66,'1. Output sheet'!$C$2:$C$5000,G$27,'1. Output sheet'!$AC$2:$AC$5000,$B$23)</f>
        <v>47298.73333333333</v>
      </c>
      <c r="H66" s="45">
        <f>SUMIFS('1. Output sheet'!$F$2:$F$5000,'1. Output sheet'!$D$2:$D$5000,$B66,'1. Output sheet'!$C$2:$C$5000,H$27,'1. Output sheet'!$AC$2:$AC$5000,$B$22)+SUMIFS('1. Output sheet'!$F$2:$F$5000,'1. Output sheet'!$D$2:$D$5000,$B66,'1. Output sheet'!$C$2:$C$5000,H$27,'1. Output sheet'!$AC$2:$AC$5000,$B$23)</f>
        <v>33343</v>
      </c>
      <c r="I66" s="45">
        <f>SUMIFS('1. Output sheet'!$F$2:$F$5000,'1. Output sheet'!$D$2:$D$5000,$B66,'1. Output sheet'!$C$2:$C$5000,I$27,'1. Output sheet'!$AC$2:$AC$5000,$B$22)+SUMIFS('1. Output sheet'!$F$2:$F$5000,'1. Output sheet'!$D$2:$D$5000,$B66,'1. Output sheet'!$C$2:$C$5000,I$27,'1. Output sheet'!$AC$2:$AC$5000,$B$23)</f>
        <v>42768.756666666668</v>
      </c>
      <c r="J66" s="45">
        <f>SUMIFS('1. Output sheet'!$F$2:$F$5000,'1. Output sheet'!$D$2:$D$5000,$B66,'1. Output sheet'!$C$2:$C$5000,J$27,'1. Output sheet'!$AC$2:$AC$5000,$B$22)+SUMIFS('1. Output sheet'!$F$2:$F$5000,'1. Output sheet'!$D$2:$D$5000,$B66,'1. Output sheet'!$C$2:$C$5000,J$27,'1. Output sheet'!$AC$2:$AC$5000,$B$23)</f>
        <v>150785.43333333332</v>
      </c>
      <c r="K66" s="45">
        <f>SUMIFS('1. Output sheet'!$F$2:$F$5000,'1. Output sheet'!$D$2:$D$5000,$B66,'1. Output sheet'!$C$2:$C$5000,K$27,'1. Output sheet'!$AC$2:$AC$5000,$B$22)+SUMIFS('1. Output sheet'!$F$2:$F$5000,'1. Output sheet'!$D$2:$D$5000,$B66,'1. Output sheet'!$C$2:$C$5000,K$27,'1. Output sheet'!$AC$2:$AC$5000,$B$23)</f>
        <v>17115.579999999998</v>
      </c>
      <c r="L66" s="45">
        <f>SUMIFS('1. Output sheet'!$F$2:$F$5000,'1. Output sheet'!$D$2:$D$5000,$B66,'1. Output sheet'!$C$2:$C$5000,L$27,'1. Output sheet'!$AC$2:$AC$5000,$B$22)+SUMIFS('1. Output sheet'!$F$2:$F$5000,'1. Output sheet'!$D$2:$D$5000,$B66,'1. Output sheet'!$C$2:$C$5000,L$27,'1. Output sheet'!$AC$2:$AC$5000,$B$23)</f>
        <v>4130</v>
      </c>
      <c r="M66" s="45">
        <f>SUMIFS('1. Output sheet'!$F$2:$F$5000,'1. Output sheet'!$D$2:$D$5000,$B66,'1. Output sheet'!$C$2:$C$5000,M$27,'1. Output sheet'!$AC$2:$AC$5000,$B$22)+SUMIFS('1. Output sheet'!$F$2:$F$5000,'1. Output sheet'!$D$2:$D$5000,$B66,'1. Output sheet'!$C$2:$C$5000,M$27,'1. Output sheet'!$AC$2:$AC$5000,$B$23)</f>
        <v>0</v>
      </c>
      <c r="N66" s="45">
        <f>SUMIFS('1. Output sheet'!$F$2:$F$5000,'1. Output sheet'!$D$2:$D$5000,$B66,'1. Output sheet'!$C$2:$C$5000,N$27,'1. Output sheet'!$AC$2:$AC$5000,$B$22)+SUMIFS('1. Output sheet'!$F$2:$F$5000,'1. Output sheet'!$D$2:$D$5000,$B66,'1. Output sheet'!$C$2:$C$5000,N$27,'1. Output sheet'!$AC$2:$AC$5000,$B$23)</f>
        <v>-436.69000000000011</v>
      </c>
      <c r="O66" s="45">
        <f>SUMIFS('1. Output sheet'!$F$2:$F$5000,'1. Output sheet'!$D$2:$D$5000,$B66,'1. Output sheet'!$C$2:$C$5000,O$27,'1. Output sheet'!$AC$2:$AC$5000,$B$22)+SUMIFS('1. Output sheet'!$F$2:$F$5000,'1. Output sheet'!$D$2:$D$5000,$B66,'1. Output sheet'!$C$2:$C$5000,O$27,'1. Output sheet'!$AC$2:$AC$5000,$B$23)</f>
        <v>0</v>
      </c>
      <c r="P66" s="14">
        <f t="shared" si="17"/>
        <v>333686.78333333333</v>
      </c>
      <c r="Q66" s="14">
        <f>SUMIFS('1. Output sheet'!$F$2:$F$5000,'1. Output sheet'!$D$2:$D$5000,$B66)</f>
        <v>338120.78333333344</v>
      </c>
      <c r="R66" s="14"/>
      <c r="T66" s="21" t="s">
        <v>105</v>
      </c>
      <c r="U66" s="20"/>
      <c r="V66" s="45">
        <f t="shared" si="18"/>
        <v>103.91107893219633</v>
      </c>
      <c r="W66" s="45">
        <f t="shared" si="19"/>
        <v>1274.5692718179748</v>
      </c>
      <c r="X66" s="45">
        <f t="shared" si="20"/>
        <v>3807.9522143115714</v>
      </c>
      <c r="Y66" s="45">
        <f t="shared" si="21"/>
        <v>6341.7579519908459</v>
      </c>
      <c r="Z66" s="45">
        <f t="shared" si="22"/>
        <v>4470.5898126919001</v>
      </c>
      <c r="AA66" s="45">
        <f t="shared" si="23"/>
        <v>5734.3840642863206</v>
      </c>
      <c r="AB66" s="45">
        <f t="shared" si="24"/>
        <v>20217.13169667797</v>
      </c>
      <c r="AC66" s="45">
        <f t="shared" si="25"/>
        <v>2294.8366249681558</v>
      </c>
      <c r="AD66" s="45">
        <f t="shared" si="26"/>
        <v>553.74549159996241</v>
      </c>
      <c r="AE66" s="45">
        <f t="shared" si="27"/>
        <v>0</v>
      </c>
      <c r="AF66" s="45">
        <f t="shared" si="28"/>
        <v>-58.550876205033326</v>
      </c>
      <c r="AG66" s="45">
        <f t="shared" si="29"/>
        <v>0</v>
      </c>
      <c r="AH66" s="45">
        <f t="shared" si="30"/>
        <v>44740.327331071865</v>
      </c>
      <c r="AI66" s="45">
        <f t="shared" si="31"/>
        <v>45334.832781375568</v>
      </c>
      <c r="AJ66" s="14"/>
    </row>
    <row r="67" spans="1:36" ht="14.4" x14ac:dyDescent="0.3">
      <c r="A67" s="34"/>
      <c r="B67" s="21" t="s">
        <v>79</v>
      </c>
      <c r="C67" s="20"/>
      <c r="D67" s="45">
        <f>SUMIFS('1. Output sheet'!$F$2:$F$5000,'1. Output sheet'!$D$2:$D$5000,$B67,'1. Output sheet'!$C$2:$C$5000,D$27,'1. Output sheet'!$AC$2:$AC$5000,$B$22)+SUMIFS('1. Output sheet'!$F$2:$F$5000,'1. Output sheet'!$D$2:$D$5000,$B67,'1. Output sheet'!$C$2:$C$5000,D$27,'1. Output sheet'!$AC$2:$AC$5000,$B$23)</f>
        <v>4600</v>
      </c>
      <c r="E67" s="45">
        <f>SUMIFS('1. Output sheet'!$F$2:$F$5000,'1. Output sheet'!$D$2:$D$5000,$B67,'1. Output sheet'!$C$2:$C$5000,E$27,'1. Output sheet'!$AC$2:$AC$5000,$B$22)+SUMIFS('1. Output sheet'!$F$2:$F$5000,'1. Output sheet'!$D$2:$D$5000,$B67,'1. Output sheet'!$C$2:$C$5000,E$27,'1. Output sheet'!$AC$2:$AC$5000,$B$23)</f>
        <v>0</v>
      </c>
      <c r="F67" s="45">
        <f>SUMIFS('1. Output sheet'!$F$2:$F$5000,'1. Output sheet'!$D$2:$D$5000,$B67,'1. Output sheet'!$C$2:$C$5000,F$27,'1. Output sheet'!$AC$2:$AC$5000,$B$22)+SUMIFS('1. Output sheet'!$F$2:$F$5000,'1. Output sheet'!$D$2:$D$5000,$B67,'1. Output sheet'!$C$2:$C$5000,F$27,'1. Output sheet'!$AC$2:$AC$5000,$B$23)</f>
        <v>27938.879999999997</v>
      </c>
      <c r="G67" s="45">
        <f>SUMIFS('1. Output sheet'!$F$2:$F$5000,'1. Output sheet'!$D$2:$D$5000,$B67,'1. Output sheet'!$C$2:$C$5000,G$27,'1. Output sheet'!$AC$2:$AC$5000,$B$22)+SUMIFS('1. Output sheet'!$F$2:$F$5000,'1. Output sheet'!$D$2:$D$5000,$B67,'1. Output sheet'!$C$2:$C$5000,G$27,'1. Output sheet'!$AC$2:$AC$5000,$B$23)</f>
        <v>129778</v>
      </c>
      <c r="H67" s="45">
        <f>SUMIFS('1. Output sheet'!$F$2:$F$5000,'1. Output sheet'!$D$2:$D$5000,$B67,'1. Output sheet'!$C$2:$C$5000,H$27,'1. Output sheet'!$AC$2:$AC$5000,$B$22)+SUMIFS('1. Output sheet'!$F$2:$F$5000,'1. Output sheet'!$D$2:$D$5000,$B67,'1. Output sheet'!$C$2:$C$5000,H$27,'1. Output sheet'!$AC$2:$AC$5000,$B$23)</f>
        <v>6917</v>
      </c>
      <c r="I67" s="45">
        <f>SUMIFS('1. Output sheet'!$F$2:$F$5000,'1. Output sheet'!$D$2:$D$5000,$B67,'1. Output sheet'!$C$2:$C$5000,I$27,'1. Output sheet'!$AC$2:$AC$5000,$B$22)+SUMIFS('1. Output sheet'!$F$2:$F$5000,'1. Output sheet'!$D$2:$D$5000,$B67,'1. Output sheet'!$C$2:$C$5000,I$27,'1. Output sheet'!$AC$2:$AC$5000,$B$23)</f>
        <v>11430</v>
      </c>
      <c r="J67" s="45">
        <f>SUMIFS('1. Output sheet'!$F$2:$F$5000,'1. Output sheet'!$D$2:$D$5000,$B67,'1. Output sheet'!$C$2:$C$5000,J$27,'1. Output sheet'!$AC$2:$AC$5000,$B$22)+SUMIFS('1. Output sheet'!$F$2:$F$5000,'1. Output sheet'!$D$2:$D$5000,$B67,'1. Output sheet'!$C$2:$C$5000,J$27,'1. Output sheet'!$AC$2:$AC$5000,$B$23)</f>
        <v>44833.75</v>
      </c>
      <c r="K67" s="45">
        <f>SUMIFS('1. Output sheet'!$F$2:$F$5000,'1. Output sheet'!$D$2:$D$5000,$B67,'1. Output sheet'!$C$2:$C$5000,K$27,'1. Output sheet'!$AC$2:$AC$5000,$B$22)+SUMIFS('1. Output sheet'!$F$2:$F$5000,'1. Output sheet'!$D$2:$D$5000,$B67,'1. Output sheet'!$C$2:$C$5000,K$27,'1. Output sheet'!$AC$2:$AC$5000,$B$23)</f>
        <v>-2234.14</v>
      </c>
      <c r="L67" s="45">
        <f>SUMIFS('1. Output sheet'!$F$2:$F$5000,'1. Output sheet'!$D$2:$D$5000,$B67,'1. Output sheet'!$C$2:$C$5000,L$27,'1. Output sheet'!$AC$2:$AC$5000,$B$22)+SUMIFS('1. Output sheet'!$F$2:$F$5000,'1. Output sheet'!$D$2:$D$5000,$B67,'1. Output sheet'!$C$2:$C$5000,L$27,'1. Output sheet'!$AC$2:$AC$5000,$B$23)</f>
        <v>912.25</v>
      </c>
      <c r="M67" s="45">
        <f>SUMIFS('1. Output sheet'!$F$2:$F$5000,'1. Output sheet'!$D$2:$D$5000,$B67,'1. Output sheet'!$C$2:$C$5000,M$27,'1. Output sheet'!$AC$2:$AC$5000,$B$22)+SUMIFS('1. Output sheet'!$F$2:$F$5000,'1. Output sheet'!$D$2:$D$5000,$B67,'1. Output sheet'!$C$2:$C$5000,M$27,'1. Output sheet'!$AC$2:$AC$5000,$B$23)</f>
        <v>0</v>
      </c>
      <c r="N67" s="45">
        <f>SUMIFS('1. Output sheet'!$F$2:$F$5000,'1. Output sheet'!$D$2:$D$5000,$B67,'1. Output sheet'!$C$2:$C$5000,N$27,'1. Output sheet'!$AC$2:$AC$5000,$B$22)+SUMIFS('1. Output sheet'!$F$2:$F$5000,'1. Output sheet'!$D$2:$D$5000,$B67,'1. Output sheet'!$C$2:$C$5000,N$27,'1. Output sheet'!$AC$2:$AC$5000,$B$23)</f>
        <v>0</v>
      </c>
      <c r="O67" s="45">
        <f>SUMIFS('1. Output sheet'!$F$2:$F$5000,'1. Output sheet'!$D$2:$D$5000,$B67,'1. Output sheet'!$C$2:$C$5000,O$27,'1. Output sheet'!$AC$2:$AC$5000,$B$22)+SUMIFS('1. Output sheet'!$F$2:$F$5000,'1. Output sheet'!$D$2:$D$5000,$B67,'1. Output sheet'!$C$2:$C$5000,O$27,'1. Output sheet'!$AC$2:$AC$5000,$B$23)</f>
        <v>0</v>
      </c>
      <c r="P67" s="14">
        <f t="shared" si="17"/>
        <v>224175.74</v>
      </c>
      <c r="Q67" s="14">
        <f>SUMIFS('1. Output sheet'!$F$2:$F$5000,'1. Output sheet'!$D$2:$D$5000,$B67)</f>
        <v>224850.74</v>
      </c>
      <c r="R67" s="14"/>
      <c r="T67" s="21" t="s">
        <v>79</v>
      </c>
      <c r="U67" s="20"/>
      <c r="V67" s="45">
        <f t="shared" si="18"/>
        <v>616.76253301690724</v>
      </c>
      <c r="W67" s="45">
        <f t="shared" si="19"/>
        <v>0</v>
      </c>
      <c r="X67" s="45">
        <f t="shared" si="20"/>
        <v>3746.0118257511758</v>
      </c>
      <c r="Y67" s="45">
        <f t="shared" si="21"/>
        <v>17400.480002145257</v>
      </c>
      <c r="Z67" s="45">
        <f t="shared" si="22"/>
        <v>927.42313932129298</v>
      </c>
      <c r="AA67" s="45">
        <f t="shared" si="23"/>
        <v>1532.5208157354891</v>
      </c>
      <c r="AB67" s="45">
        <f t="shared" si="24"/>
        <v>6011.2559162275575</v>
      </c>
      <c r="AC67" s="45">
        <f t="shared" si="25"/>
        <v>-299.55083598138981</v>
      </c>
      <c r="AD67" s="45">
        <f t="shared" si="26"/>
        <v>122.31339581405949</v>
      </c>
      <c r="AE67" s="45">
        <f t="shared" si="27"/>
        <v>0</v>
      </c>
      <c r="AF67" s="45">
        <f t="shared" si="28"/>
        <v>0</v>
      </c>
      <c r="AG67" s="45">
        <f t="shared" si="29"/>
        <v>0</v>
      </c>
      <c r="AH67" s="45">
        <f t="shared" si="30"/>
        <v>30057.216792030351</v>
      </c>
      <c r="AI67" s="45">
        <f t="shared" si="31"/>
        <v>30147.719989810004</v>
      </c>
      <c r="AJ67" s="14"/>
    </row>
    <row r="68" spans="1:36" ht="14.4" x14ac:dyDescent="0.3">
      <c r="A68" s="34"/>
      <c r="B68" s="21" t="s">
        <v>49</v>
      </c>
      <c r="C68" s="20"/>
      <c r="D68" s="45">
        <f>SUMIFS('1. Output sheet'!$F$2:$F$5000,'1. Output sheet'!$D$2:$D$5000,$B68,'1. Output sheet'!$C$2:$C$5000,D$27,'1. Output sheet'!$AC$2:$AC$5000,$B$22)+SUMIFS('1. Output sheet'!$F$2:$F$5000,'1. Output sheet'!$D$2:$D$5000,$B68,'1. Output sheet'!$C$2:$C$5000,D$27,'1. Output sheet'!$AC$2:$AC$5000,$B$23)</f>
        <v>2937</v>
      </c>
      <c r="E68" s="45">
        <f>SUMIFS('1. Output sheet'!$F$2:$F$5000,'1. Output sheet'!$D$2:$D$5000,$B68,'1. Output sheet'!$C$2:$C$5000,E$27,'1. Output sheet'!$AC$2:$AC$5000,$B$22)+SUMIFS('1. Output sheet'!$F$2:$F$5000,'1. Output sheet'!$D$2:$D$5000,$B68,'1. Output sheet'!$C$2:$C$5000,E$27,'1. Output sheet'!$AC$2:$AC$5000,$B$23)</f>
        <v>0</v>
      </c>
      <c r="F68" s="45">
        <f>SUMIFS('1. Output sheet'!$F$2:$F$5000,'1. Output sheet'!$D$2:$D$5000,$B68,'1. Output sheet'!$C$2:$C$5000,F$27,'1. Output sheet'!$AC$2:$AC$5000,$B$22)+SUMIFS('1. Output sheet'!$F$2:$F$5000,'1. Output sheet'!$D$2:$D$5000,$B68,'1. Output sheet'!$C$2:$C$5000,F$27,'1. Output sheet'!$AC$2:$AC$5000,$B$23)</f>
        <v>5210</v>
      </c>
      <c r="G68" s="45">
        <f>SUMIFS('1. Output sheet'!$F$2:$F$5000,'1. Output sheet'!$D$2:$D$5000,$B68,'1. Output sheet'!$C$2:$C$5000,G$27,'1. Output sheet'!$AC$2:$AC$5000,$B$22)+SUMIFS('1. Output sheet'!$F$2:$F$5000,'1. Output sheet'!$D$2:$D$5000,$B68,'1. Output sheet'!$C$2:$C$5000,G$27,'1. Output sheet'!$AC$2:$AC$5000,$B$23)</f>
        <v>3230</v>
      </c>
      <c r="H68" s="45">
        <f>SUMIFS('1. Output sheet'!$F$2:$F$5000,'1. Output sheet'!$D$2:$D$5000,$B68,'1. Output sheet'!$C$2:$C$5000,H$27,'1. Output sheet'!$AC$2:$AC$5000,$B$22)+SUMIFS('1. Output sheet'!$F$2:$F$5000,'1. Output sheet'!$D$2:$D$5000,$B68,'1. Output sheet'!$C$2:$C$5000,H$27,'1. Output sheet'!$AC$2:$AC$5000,$B$23)</f>
        <v>0</v>
      </c>
      <c r="I68" s="45">
        <f>SUMIFS('1. Output sheet'!$F$2:$F$5000,'1. Output sheet'!$D$2:$D$5000,$B68,'1. Output sheet'!$C$2:$C$5000,I$27,'1. Output sheet'!$AC$2:$AC$5000,$B$22)+SUMIFS('1. Output sheet'!$F$2:$F$5000,'1. Output sheet'!$D$2:$D$5000,$B68,'1. Output sheet'!$C$2:$C$5000,I$27,'1. Output sheet'!$AC$2:$AC$5000,$B$23)</f>
        <v>0</v>
      </c>
      <c r="J68" s="45">
        <f>SUMIFS('1. Output sheet'!$F$2:$F$5000,'1. Output sheet'!$D$2:$D$5000,$B68,'1. Output sheet'!$C$2:$C$5000,J$27,'1. Output sheet'!$AC$2:$AC$5000,$B$22)+SUMIFS('1. Output sheet'!$F$2:$F$5000,'1. Output sheet'!$D$2:$D$5000,$B68,'1. Output sheet'!$C$2:$C$5000,J$27,'1. Output sheet'!$AC$2:$AC$5000,$B$23)</f>
        <v>0</v>
      </c>
      <c r="K68" s="45">
        <f>SUMIFS('1. Output sheet'!$F$2:$F$5000,'1. Output sheet'!$D$2:$D$5000,$B68,'1. Output sheet'!$C$2:$C$5000,K$27,'1. Output sheet'!$AC$2:$AC$5000,$B$22)+SUMIFS('1. Output sheet'!$F$2:$F$5000,'1. Output sheet'!$D$2:$D$5000,$B68,'1. Output sheet'!$C$2:$C$5000,K$27,'1. Output sheet'!$AC$2:$AC$5000,$B$23)</f>
        <v>0</v>
      </c>
      <c r="L68" s="45">
        <f>SUMIFS('1. Output sheet'!$F$2:$F$5000,'1. Output sheet'!$D$2:$D$5000,$B68,'1. Output sheet'!$C$2:$C$5000,L$27,'1. Output sheet'!$AC$2:$AC$5000,$B$22)+SUMIFS('1. Output sheet'!$F$2:$F$5000,'1. Output sheet'!$D$2:$D$5000,$B68,'1. Output sheet'!$C$2:$C$5000,L$27,'1. Output sheet'!$AC$2:$AC$5000,$B$23)</f>
        <v>0</v>
      </c>
      <c r="M68" s="45">
        <f>SUMIFS('1. Output sheet'!$F$2:$F$5000,'1. Output sheet'!$D$2:$D$5000,$B68,'1. Output sheet'!$C$2:$C$5000,M$27,'1. Output sheet'!$AC$2:$AC$5000,$B$22)+SUMIFS('1. Output sheet'!$F$2:$F$5000,'1. Output sheet'!$D$2:$D$5000,$B68,'1. Output sheet'!$C$2:$C$5000,M$27,'1. Output sheet'!$AC$2:$AC$5000,$B$23)</f>
        <v>0</v>
      </c>
      <c r="N68" s="45">
        <f>SUMIFS('1. Output sheet'!$F$2:$F$5000,'1. Output sheet'!$D$2:$D$5000,$B68,'1. Output sheet'!$C$2:$C$5000,N$27,'1. Output sheet'!$AC$2:$AC$5000,$B$22)+SUMIFS('1. Output sheet'!$F$2:$F$5000,'1. Output sheet'!$D$2:$D$5000,$B68,'1. Output sheet'!$C$2:$C$5000,N$27,'1. Output sheet'!$AC$2:$AC$5000,$B$23)</f>
        <v>0</v>
      </c>
      <c r="O68" s="45">
        <f>SUMIFS('1. Output sheet'!$F$2:$F$5000,'1. Output sheet'!$D$2:$D$5000,$B68,'1. Output sheet'!$C$2:$C$5000,O$27,'1. Output sheet'!$AC$2:$AC$5000,$B$22)+SUMIFS('1. Output sheet'!$F$2:$F$5000,'1. Output sheet'!$D$2:$D$5000,$B68,'1. Output sheet'!$C$2:$C$5000,O$27,'1. Output sheet'!$AC$2:$AC$5000,$B$23)</f>
        <v>0</v>
      </c>
      <c r="P68" s="14">
        <f t="shared" si="17"/>
        <v>11377</v>
      </c>
      <c r="Q68" s="14">
        <f>SUMIFS('1. Output sheet'!$F$2:$F$5000,'1. Output sheet'!$D$2:$D$5000,$B68)</f>
        <v>11377</v>
      </c>
      <c r="R68" s="14"/>
      <c r="T68" s="21" t="s">
        <v>49</v>
      </c>
      <c r="U68" s="20"/>
      <c r="V68" s="45">
        <f t="shared" si="18"/>
        <v>393.78946945014275</v>
      </c>
      <c r="W68" s="45">
        <f t="shared" si="19"/>
        <v>0</v>
      </c>
      <c r="X68" s="45">
        <f t="shared" si="20"/>
        <v>698.55060804741015</v>
      </c>
      <c r="Y68" s="45">
        <f t="shared" si="21"/>
        <v>433.07456122708925</v>
      </c>
      <c r="Z68" s="45">
        <f t="shared" si="22"/>
        <v>0</v>
      </c>
      <c r="AA68" s="45">
        <f t="shared" si="23"/>
        <v>0</v>
      </c>
      <c r="AB68" s="45">
        <f t="shared" si="24"/>
        <v>0</v>
      </c>
      <c r="AC68" s="45">
        <f t="shared" si="25"/>
        <v>0</v>
      </c>
      <c r="AD68" s="45">
        <f t="shared" si="26"/>
        <v>0</v>
      </c>
      <c r="AE68" s="45">
        <f t="shared" si="27"/>
        <v>0</v>
      </c>
      <c r="AF68" s="45">
        <f t="shared" si="28"/>
        <v>0</v>
      </c>
      <c r="AG68" s="45">
        <f t="shared" si="29"/>
        <v>0</v>
      </c>
      <c r="AH68" s="45">
        <f t="shared" si="30"/>
        <v>1525.4146387246421</v>
      </c>
      <c r="AI68" s="45">
        <f t="shared" si="31"/>
        <v>1525.4146387246421</v>
      </c>
      <c r="AJ68" s="14"/>
    </row>
    <row r="69" spans="1:36" ht="14.4" x14ac:dyDescent="0.3">
      <c r="A69" s="34"/>
      <c r="B69" s="21" t="s">
        <v>638</v>
      </c>
      <c r="C69" s="20"/>
      <c r="D69" s="45">
        <f>SUMIFS('1. Output sheet'!$F$2:$F$5000,'1. Output sheet'!$D$2:$D$5000,$B69,'1. Output sheet'!$C$2:$C$5000,D$27,'1. Output sheet'!$AC$2:$AC$5000,$B$22)+SUMIFS('1. Output sheet'!$F$2:$F$5000,'1. Output sheet'!$D$2:$D$5000,$B69,'1. Output sheet'!$C$2:$C$5000,D$27,'1. Output sheet'!$AC$2:$AC$5000,$B$23)</f>
        <v>0</v>
      </c>
      <c r="E69" s="45">
        <f>SUMIFS('1. Output sheet'!$F$2:$F$5000,'1. Output sheet'!$D$2:$D$5000,$B69,'1. Output sheet'!$C$2:$C$5000,E$27,'1. Output sheet'!$AC$2:$AC$5000,$B$22)+SUMIFS('1. Output sheet'!$F$2:$F$5000,'1. Output sheet'!$D$2:$D$5000,$B69,'1. Output sheet'!$C$2:$C$5000,E$27,'1. Output sheet'!$AC$2:$AC$5000,$B$23)</f>
        <v>0</v>
      </c>
      <c r="F69" s="45">
        <f>SUMIFS('1. Output sheet'!$F$2:$F$5000,'1. Output sheet'!$D$2:$D$5000,$B69,'1. Output sheet'!$C$2:$C$5000,F$27,'1. Output sheet'!$AC$2:$AC$5000,$B$22)+SUMIFS('1. Output sheet'!$F$2:$F$5000,'1. Output sheet'!$D$2:$D$5000,$B69,'1. Output sheet'!$C$2:$C$5000,F$27,'1. Output sheet'!$AC$2:$AC$5000,$B$23)</f>
        <v>7677.5</v>
      </c>
      <c r="G69" s="45">
        <f>SUMIFS('1. Output sheet'!$F$2:$F$5000,'1. Output sheet'!$D$2:$D$5000,$B69,'1. Output sheet'!$C$2:$C$5000,G$27,'1. Output sheet'!$AC$2:$AC$5000,$B$22)+SUMIFS('1. Output sheet'!$F$2:$F$5000,'1. Output sheet'!$D$2:$D$5000,$B69,'1. Output sheet'!$C$2:$C$5000,G$27,'1. Output sheet'!$AC$2:$AC$5000,$B$23)</f>
        <v>2848</v>
      </c>
      <c r="H69" s="45">
        <f>SUMIFS('1. Output sheet'!$F$2:$F$5000,'1. Output sheet'!$D$2:$D$5000,$B69,'1. Output sheet'!$C$2:$C$5000,H$27,'1. Output sheet'!$AC$2:$AC$5000,$B$22)+SUMIFS('1. Output sheet'!$F$2:$F$5000,'1. Output sheet'!$D$2:$D$5000,$B69,'1. Output sheet'!$C$2:$C$5000,H$27,'1. Output sheet'!$AC$2:$AC$5000,$B$23)</f>
        <v>0</v>
      </c>
      <c r="I69" s="45">
        <f>SUMIFS('1. Output sheet'!$F$2:$F$5000,'1. Output sheet'!$D$2:$D$5000,$B69,'1. Output sheet'!$C$2:$C$5000,I$27,'1. Output sheet'!$AC$2:$AC$5000,$B$22)+SUMIFS('1. Output sheet'!$F$2:$F$5000,'1. Output sheet'!$D$2:$D$5000,$B69,'1. Output sheet'!$C$2:$C$5000,I$27,'1. Output sheet'!$AC$2:$AC$5000,$B$23)</f>
        <v>0</v>
      </c>
      <c r="J69" s="45">
        <f>SUMIFS('1. Output sheet'!$F$2:$F$5000,'1. Output sheet'!$D$2:$D$5000,$B69,'1. Output sheet'!$C$2:$C$5000,J$27,'1. Output sheet'!$AC$2:$AC$5000,$B$22)+SUMIFS('1. Output sheet'!$F$2:$F$5000,'1. Output sheet'!$D$2:$D$5000,$B69,'1. Output sheet'!$C$2:$C$5000,J$27,'1. Output sheet'!$AC$2:$AC$5000,$B$23)</f>
        <v>7882.5</v>
      </c>
      <c r="K69" s="45">
        <f>SUMIFS('1. Output sheet'!$F$2:$F$5000,'1. Output sheet'!$D$2:$D$5000,$B69,'1. Output sheet'!$C$2:$C$5000,K$27,'1. Output sheet'!$AC$2:$AC$5000,$B$22)+SUMIFS('1. Output sheet'!$F$2:$F$5000,'1. Output sheet'!$D$2:$D$5000,$B69,'1. Output sheet'!$C$2:$C$5000,K$27,'1. Output sheet'!$AC$2:$AC$5000,$B$23)</f>
        <v>2724.97</v>
      </c>
      <c r="L69" s="45">
        <f>SUMIFS('1. Output sheet'!$F$2:$F$5000,'1. Output sheet'!$D$2:$D$5000,$B69,'1. Output sheet'!$C$2:$C$5000,L$27,'1. Output sheet'!$AC$2:$AC$5000,$B$22)+SUMIFS('1. Output sheet'!$F$2:$F$5000,'1. Output sheet'!$D$2:$D$5000,$B69,'1. Output sheet'!$C$2:$C$5000,L$27,'1. Output sheet'!$AC$2:$AC$5000,$B$23)</f>
        <v>0</v>
      </c>
      <c r="M69" s="45">
        <f>SUMIFS('1. Output sheet'!$F$2:$F$5000,'1. Output sheet'!$D$2:$D$5000,$B69,'1. Output sheet'!$C$2:$C$5000,M$27,'1. Output sheet'!$AC$2:$AC$5000,$B$22)+SUMIFS('1. Output sheet'!$F$2:$F$5000,'1. Output sheet'!$D$2:$D$5000,$B69,'1. Output sheet'!$C$2:$C$5000,M$27,'1. Output sheet'!$AC$2:$AC$5000,$B$23)</f>
        <v>0</v>
      </c>
      <c r="N69" s="45">
        <f>SUMIFS('1. Output sheet'!$F$2:$F$5000,'1. Output sheet'!$D$2:$D$5000,$B69,'1. Output sheet'!$C$2:$C$5000,N$27,'1. Output sheet'!$AC$2:$AC$5000,$B$22)+SUMIFS('1. Output sheet'!$F$2:$F$5000,'1. Output sheet'!$D$2:$D$5000,$B69,'1. Output sheet'!$C$2:$C$5000,N$27,'1. Output sheet'!$AC$2:$AC$5000,$B$23)</f>
        <v>0</v>
      </c>
      <c r="O69" s="45">
        <f>SUMIFS('1. Output sheet'!$F$2:$F$5000,'1. Output sheet'!$D$2:$D$5000,$B69,'1. Output sheet'!$C$2:$C$5000,O$27,'1. Output sheet'!$AC$2:$AC$5000,$B$22)+SUMIFS('1. Output sheet'!$F$2:$F$5000,'1. Output sheet'!$D$2:$D$5000,$B69,'1. Output sheet'!$C$2:$C$5000,O$27,'1. Output sheet'!$AC$2:$AC$5000,$B$23)</f>
        <v>0</v>
      </c>
      <c r="P69" s="14">
        <f t="shared" si="17"/>
        <v>21132.97</v>
      </c>
      <c r="Q69" s="14">
        <f>SUMIFS('1. Output sheet'!$F$2:$F$5000,'1. Output sheet'!$D$2:$D$5000,$B69)</f>
        <v>21132.97</v>
      </c>
      <c r="R69" s="14"/>
      <c r="T69" s="21" t="s">
        <v>638</v>
      </c>
      <c r="U69" s="20"/>
      <c r="V69" s="45">
        <f t="shared" si="18"/>
        <v>0</v>
      </c>
      <c r="W69" s="45">
        <f t="shared" si="19"/>
        <v>0</v>
      </c>
      <c r="X69" s="45">
        <f t="shared" si="20"/>
        <v>1029.3900754863707</v>
      </c>
      <c r="Y69" s="45">
        <f t="shared" si="21"/>
        <v>381.85645522438085</v>
      </c>
      <c r="Z69" s="45">
        <f t="shared" si="22"/>
        <v>0</v>
      </c>
      <c r="AA69" s="45">
        <f t="shared" si="23"/>
        <v>0</v>
      </c>
      <c r="AB69" s="45">
        <f t="shared" si="24"/>
        <v>1056.8762318490808</v>
      </c>
      <c r="AC69" s="45">
        <f t="shared" si="25"/>
        <v>365.36073904240908</v>
      </c>
      <c r="AD69" s="45">
        <f t="shared" si="26"/>
        <v>0</v>
      </c>
      <c r="AE69" s="45">
        <f t="shared" si="27"/>
        <v>0</v>
      </c>
      <c r="AF69" s="45">
        <f t="shared" si="28"/>
        <v>0</v>
      </c>
      <c r="AG69" s="45">
        <f t="shared" si="29"/>
        <v>0</v>
      </c>
      <c r="AH69" s="45">
        <f t="shared" si="30"/>
        <v>2833.4835016022416</v>
      </c>
      <c r="AI69" s="45">
        <f t="shared" si="31"/>
        <v>2833.4835016022416</v>
      </c>
      <c r="AJ69" s="14"/>
    </row>
    <row r="70" spans="1:36" ht="14.4" x14ac:dyDescent="0.3">
      <c r="A70" s="34"/>
      <c r="B70" s="21" t="s">
        <v>2484</v>
      </c>
      <c r="C70" s="20"/>
      <c r="D70" s="45">
        <f>SUMIFS('1. Output sheet'!$F$2:$F$5000,'1. Output sheet'!$D$2:$D$5000,$B70,'1. Output sheet'!$C$2:$C$5000,D$27,'1. Output sheet'!$AC$2:$AC$5000,$B$22)+SUMIFS('1. Output sheet'!$F$2:$F$5000,'1. Output sheet'!$D$2:$D$5000,$B70,'1. Output sheet'!$C$2:$C$5000,D$27,'1. Output sheet'!$AC$2:$AC$5000,$B$23)</f>
        <v>-544.88999999999987</v>
      </c>
      <c r="E70" s="45">
        <f>SUMIFS('1. Output sheet'!$F$2:$F$5000,'1. Output sheet'!$D$2:$D$5000,$B70,'1. Output sheet'!$C$2:$C$5000,E$27,'1. Output sheet'!$AC$2:$AC$5000,$B$22)+SUMIFS('1. Output sheet'!$F$2:$F$5000,'1. Output sheet'!$D$2:$D$5000,$B70,'1. Output sheet'!$C$2:$C$5000,E$27,'1. Output sheet'!$AC$2:$AC$5000,$B$23)</f>
        <v>0</v>
      </c>
      <c r="F70" s="45">
        <f>SUMIFS('1. Output sheet'!$F$2:$F$5000,'1. Output sheet'!$D$2:$D$5000,$B70,'1. Output sheet'!$C$2:$C$5000,F$27,'1. Output sheet'!$AC$2:$AC$5000,$B$22)+SUMIFS('1. Output sheet'!$F$2:$F$5000,'1. Output sheet'!$D$2:$D$5000,$B70,'1. Output sheet'!$C$2:$C$5000,F$27,'1. Output sheet'!$AC$2:$AC$5000,$B$23)</f>
        <v>3900</v>
      </c>
      <c r="G70" s="45">
        <f>SUMIFS('1. Output sheet'!$F$2:$F$5000,'1. Output sheet'!$D$2:$D$5000,$B70,'1. Output sheet'!$C$2:$C$5000,G$27,'1. Output sheet'!$AC$2:$AC$5000,$B$22)+SUMIFS('1. Output sheet'!$F$2:$F$5000,'1. Output sheet'!$D$2:$D$5000,$B70,'1. Output sheet'!$C$2:$C$5000,G$27,'1. Output sheet'!$AC$2:$AC$5000,$B$23)</f>
        <v>0</v>
      </c>
      <c r="H70" s="45">
        <f>SUMIFS('1. Output sheet'!$F$2:$F$5000,'1. Output sheet'!$D$2:$D$5000,$B70,'1. Output sheet'!$C$2:$C$5000,H$27,'1. Output sheet'!$AC$2:$AC$5000,$B$22)+SUMIFS('1. Output sheet'!$F$2:$F$5000,'1. Output sheet'!$D$2:$D$5000,$B70,'1. Output sheet'!$C$2:$C$5000,H$27,'1. Output sheet'!$AC$2:$AC$5000,$B$23)</f>
        <v>0</v>
      </c>
      <c r="I70" s="45">
        <f>SUMIFS('1. Output sheet'!$F$2:$F$5000,'1. Output sheet'!$D$2:$D$5000,$B70,'1. Output sheet'!$C$2:$C$5000,I$27,'1. Output sheet'!$AC$2:$AC$5000,$B$22)+SUMIFS('1. Output sheet'!$F$2:$F$5000,'1. Output sheet'!$D$2:$D$5000,$B70,'1. Output sheet'!$C$2:$C$5000,I$27,'1. Output sheet'!$AC$2:$AC$5000,$B$23)</f>
        <v>0</v>
      </c>
      <c r="J70" s="45">
        <f>SUMIFS('1. Output sheet'!$F$2:$F$5000,'1. Output sheet'!$D$2:$D$5000,$B70,'1. Output sheet'!$C$2:$C$5000,J$27,'1. Output sheet'!$AC$2:$AC$5000,$B$22)+SUMIFS('1. Output sheet'!$F$2:$F$5000,'1. Output sheet'!$D$2:$D$5000,$B70,'1. Output sheet'!$C$2:$C$5000,J$27,'1. Output sheet'!$AC$2:$AC$5000,$B$23)</f>
        <v>0</v>
      </c>
      <c r="K70" s="45">
        <f>SUMIFS('1. Output sheet'!$F$2:$F$5000,'1. Output sheet'!$D$2:$D$5000,$B70,'1. Output sheet'!$C$2:$C$5000,K$27,'1. Output sheet'!$AC$2:$AC$5000,$B$22)+SUMIFS('1. Output sheet'!$F$2:$F$5000,'1. Output sheet'!$D$2:$D$5000,$B70,'1. Output sheet'!$C$2:$C$5000,K$27,'1. Output sheet'!$AC$2:$AC$5000,$B$23)</f>
        <v>0</v>
      </c>
      <c r="L70" s="45">
        <f>SUMIFS('1. Output sheet'!$F$2:$F$5000,'1. Output sheet'!$D$2:$D$5000,$B70,'1. Output sheet'!$C$2:$C$5000,L$27,'1. Output sheet'!$AC$2:$AC$5000,$B$22)+SUMIFS('1. Output sheet'!$F$2:$F$5000,'1. Output sheet'!$D$2:$D$5000,$B70,'1. Output sheet'!$C$2:$C$5000,L$27,'1. Output sheet'!$AC$2:$AC$5000,$B$23)</f>
        <v>0</v>
      </c>
      <c r="M70" s="45">
        <f>SUMIFS('1. Output sheet'!$F$2:$F$5000,'1. Output sheet'!$D$2:$D$5000,$B70,'1. Output sheet'!$C$2:$C$5000,M$27,'1. Output sheet'!$AC$2:$AC$5000,$B$22)+SUMIFS('1. Output sheet'!$F$2:$F$5000,'1. Output sheet'!$D$2:$D$5000,$B70,'1. Output sheet'!$C$2:$C$5000,M$27,'1. Output sheet'!$AC$2:$AC$5000,$B$23)</f>
        <v>0</v>
      </c>
      <c r="N70" s="45">
        <f>SUMIFS('1. Output sheet'!$F$2:$F$5000,'1. Output sheet'!$D$2:$D$5000,$B70,'1. Output sheet'!$C$2:$C$5000,N$27,'1. Output sheet'!$AC$2:$AC$5000,$B$22)+SUMIFS('1. Output sheet'!$F$2:$F$5000,'1. Output sheet'!$D$2:$D$5000,$B70,'1. Output sheet'!$C$2:$C$5000,N$27,'1. Output sheet'!$AC$2:$AC$5000,$B$23)</f>
        <v>0</v>
      </c>
      <c r="O70" s="45">
        <f>SUMIFS('1. Output sheet'!$F$2:$F$5000,'1. Output sheet'!$D$2:$D$5000,$B70,'1. Output sheet'!$C$2:$C$5000,O$27,'1. Output sheet'!$AC$2:$AC$5000,$B$22)+SUMIFS('1. Output sheet'!$F$2:$F$5000,'1. Output sheet'!$D$2:$D$5000,$B70,'1. Output sheet'!$C$2:$C$5000,O$27,'1. Output sheet'!$AC$2:$AC$5000,$B$23)</f>
        <v>0</v>
      </c>
      <c r="P70" s="14">
        <f t="shared" si="17"/>
        <v>3355.11</v>
      </c>
      <c r="Q70" s="14">
        <f>SUMIFS('1. Output sheet'!$F$2:$F$5000,'1. Output sheet'!$D$2:$D$5000,$B70)</f>
        <v>3355.11</v>
      </c>
      <c r="R70" s="14"/>
      <c r="T70" s="21" t="s">
        <v>2484</v>
      </c>
      <c r="U70" s="20"/>
      <c r="V70" s="45">
        <f t="shared" si="18"/>
        <v>-73.058203612083162</v>
      </c>
      <c r="W70" s="45">
        <f t="shared" si="19"/>
        <v>0</v>
      </c>
      <c r="X70" s="45">
        <f t="shared" si="20"/>
        <v>522.90736494911698</v>
      </c>
      <c r="Y70" s="45">
        <f t="shared" si="21"/>
        <v>0</v>
      </c>
      <c r="Z70" s="45">
        <f t="shared" si="22"/>
        <v>0</v>
      </c>
      <c r="AA70" s="45">
        <f t="shared" si="23"/>
        <v>0</v>
      </c>
      <c r="AB70" s="45">
        <f t="shared" si="24"/>
        <v>0</v>
      </c>
      <c r="AC70" s="45">
        <f t="shared" si="25"/>
        <v>0</v>
      </c>
      <c r="AD70" s="45">
        <f t="shared" si="26"/>
        <v>0</v>
      </c>
      <c r="AE70" s="45">
        <f t="shared" si="27"/>
        <v>0</v>
      </c>
      <c r="AF70" s="45">
        <f t="shared" si="28"/>
        <v>0</v>
      </c>
      <c r="AG70" s="45">
        <f t="shared" si="29"/>
        <v>0</v>
      </c>
      <c r="AH70" s="45">
        <f t="shared" si="30"/>
        <v>449.84916133703388</v>
      </c>
      <c r="AI70" s="45">
        <f t="shared" si="31"/>
        <v>449.84916133703388</v>
      </c>
      <c r="AJ70" s="14"/>
    </row>
    <row r="71" spans="1:36" ht="14.4" x14ac:dyDescent="0.3">
      <c r="A71" s="34"/>
      <c r="B71" s="21" t="s">
        <v>2837</v>
      </c>
      <c r="C71" s="20"/>
      <c r="D71" s="45">
        <f>SUMIFS('1. Output sheet'!$F$2:$F$5000,'1. Output sheet'!$D$2:$D$5000,$B71,'1. Output sheet'!$C$2:$C$5000,D$27,'1. Output sheet'!$AC$2:$AC$5000,$B$22)+SUMIFS('1. Output sheet'!$F$2:$F$5000,'1. Output sheet'!$D$2:$D$5000,$B71,'1. Output sheet'!$C$2:$C$5000,D$27,'1. Output sheet'!$AC$2:$AC$5000,$B$23)</f>
        <v>0</v>
      </c>
      <c r="E71" s="45">
        <f>SUMIFS('1. Output sheet'!$F$2:$F$5000,'1. Output sheet'!$D$2:$D$5000,$B71,'1. Output sheet'!$C$2:$C$5000,E$27,'1. Output sheet'!$AC$2:$AC$5000,$B$22)+SUMIFS('1. Output sheet'!$F$2:$F$5000,'1. Output sheet'!$D$2:$D$5000,$B71,'1. Output sheet'!$C$2:$C$5000,E$27,'1. Output sheet'!$AC$2:$AC$5000,$B$23)</f>
        <v>0</v>
      </c>
      <c r="F71" s="45">
        <f>SUMIFS('1. Output sheet'!$F$2:$F$5000,'1. Output sheet'!$D$2:$D$5000,$B71,'1. Output sheet'!$C$2:$C$5000,F$27,'1. Output sheet'!$AC$2:$AC$5000,$B$22)+SUMIFS('1. Output sheet'!$F$2:$F$5000,'1. Output sheet'!$D$2:$D$5000,$B71,'1. Output sheet'!$C$2:$C$5000,F$27,'1. Output sheet'!$AC$2:$AC$5000,$B$23)</f>
        <v>0</v>
      </c>
      <c r="G71" s="45">
        <f>SUMIFS('1. Output sheet'!$F$2:$F$5000,'1. Output sheet'!$D$2:$D$5000,$B71,'1. Output sheet'!$C$2:$C$5000,G$27,'1. Output sheet'!$AC$2:$AC$5000,$B$22)+SUMIFS('1. Output sheet'!$F$2:$F$5000,'1. Output sheet'!$D$2:$D$5000,$B71,'1. Output sheet'!$C$2:$C$5000,G$27,'1. Output sheet'!$AC$2:$AC$5000,$B$23)</f>
        <v>3346.563333333333</v>
      </c>
      <c r="H71" s="45">
        <f>SUMIFS('1. Output sheet'!$F$2:$F$5000,'1. Output sheet'!$D$2:$D$5000,$B71,'1. Output sheet'!$C$2:$C$5000,H$27,'1. Output sheet'!$AC$2:$AC$5000,$B$22)+SUMIFS('1. Output sheet'!$F$2:$F$5000,'1. Output sheet'!$D$2:$D$5000,$B71,'1. Output sheet'!$C$2:$C$5000,H$27,'1. Output sheet'!$AC$2:$AC$5000,$B$23)</f>
        <v>0</v>
      </c>
      <c r="I71" s="45">
        <f>SUMIFS('1. Output sheet'!$F$2:$F$5000,'1. Output sheet'!$D$2:$D$5000,$B71,'1. Output sheet'!$C$2:$C$5000,I$27,'1. Output sheet'!$AC$2:$AC$5000,$B$22)+SUMIFS('1. Output sheet'!$F$2:$F$5000,'1. Output sheet'!$D$2:$D$5000,$B71,'1. Output sheet'!$C$2:$C$5000,I$27,'1. Output sheet'!$AC$2:$AC$5000,$B$23)</f>
        <v>0</v>
      </c>
      <c r="J71" s="45">
        <f>SUMIFS('1. Output sheet'!$F$2:$F$5000,'1. Output sheet'!$D$2:$D$5000,$B71,'1. Output sheet'!$C$2:$C$5000,J$27,'1. Output sheet'!$AC$2:$AC$5000,$B$22)+SUMIFS('1. Output sheet'!$F$2:$F$5000,'1. Output sheet'!$D$2:$D$5000,$B71,'1. Output sheet'!$C$2:$C$5000,J$27,'1. Output sheet'!$AC$2:$AC$5000,$B$23)</f>
        <v>1220</v>
      </c>
      <c r="K71" s="45">
        <f>SUMIFS('1. Output sheet'!$F$2:$F$5000,'1. Output sheet'!$D$2:$D$5000,$B71,'1. Output sheet'!$C$2:$C$5000,K$27,'1. Output sheet'!$AC$2:$AC$5000,$B$22)+SUMIFS('1. Output sheet'!$F$2:$F$5000,'1. Output sheet'!$D$2:$D$5000,$B71,'1. Output sheet'!$C$2:$C$5000,K$27,'1. Output sheet'!$AC$2:$AC$5000,$B$23)</f>
        <v>0</v>
      </c>
      <c r="L71" s="45">
        <f>SUMIFS('1. Output sheet'!$F$2:$F$5000,'1. Output sheet'!$D$2:$D$5000,$B71,'1. Output sheet'!$C$2:$C$5000,L$27,'1. Output sheet'!$AC$2:$AC$5000,$B$22)+SUMIFS('1. Output sheet'!$F$2:$F$5000,'1. Output sheet'!$D$2:$D$5000,$B71,'1. Output sheet'!$C$2:$C$5000,L$27,'1. Output sheet'!$AC$2:$AC$5000,$B$23)</f>
        <v>0</v>
      </c>
      <c r="M71" s="45">
        <f>SUMIFS('1. Output sheet'!$F$2:$F$5000,'1. Output sheet'!$D$2:$D$5000,$B71,'1. Output sheet'!$C$2:$C$5000,M$27,'1. Output sheet'!$AC$2:$AC$5000,$B$22)+SUMIFS('1. Output sheet'!$F$2:$F$5000,'1. Output sheet'!$D$2:$D$5000,$B71,'1. Output sheet'!$C$2:$C$5000,M$27,'1. Output sheet'!$AC$2:$AC$5000,$B$23)</f>
        <v>0</v>
      </c>
      <c r="N71" s="45">
        <f>SUMIFS('1. Output sheet'!$F$2:$F$5000,'1. Output sheet'!$D$2:$D$5000,$B71,'1. Output sheet'!$C$2:$C$5000,N$27,'1. Output sheet'!$AC$2:$AC$5000,$B$22)+SUMIFS('1. Output sheet'!$F$2:$F$5000,'1. Output sheet'!$D$2:$D$5000,$B71,'1. Output sheet'!$C$2:$C$5000,N$27,'1. Output sheet'!$AC$2:$AC$5000,$B$23)</f>
        <v>0</v>
      </c>
      <c r="O71" s="45">
        <f>SUMIFS('1. Output sheet'!$F$2:$F$5000,'1. Output sheet'!$D$2:$D$5000,$B71,'1. Output sheet'!$C$2:$C$5000,O$27,'1. Output sheet'!$AC$2:$AC$5000,$B$22)+SUMIFS('1. Output sheet'!$F$2:$F$5000,'1. Output sheet'!$D$2:$D$5000,$B71,'1. Output sheet'!$C$2:$C$5000,O$27,'1. Output sheet'!$AC$2:$AC$5000,$B$23)</f>
        <v>0</v>
      </c>
      <c r="P71" s="14">
        <f t="shared" si="17"/>
        <v>4566.5633333333335</v>
      </c>
      <c r="Q71" s="14">
        <f>SUMIFS('1. Output sheet'!$F$2:$F$5000,'1. Output sheet'!$D$2:$D$5000,$B71)</f>
        <v>4566.5633333333335</v>
      </c>
      <c r="R71" s="14"/>
      <c r="T71" s="21" t="s">
        <v>2837</v>
      </c>
      <c r="U71" s="20"/>
      <c r="V71" s="45">
        <f t="shared" si="18"/>
        <v>0</v>
      </c>
      <c r="W71" s="45">
        <f t="shared" si="19"/>
        <v>0</v>
      </c>
      <c r="X71" s="45">
        <f t="shared" si="20"/>
        <v>0</v>
      </c>
      <c r="Y71" s="45">
        <f t="shared" si="21"/>
        <v>448.70323442786326</v>
      </c>
      <c r="Z71" s="45">
        <f t="shared" si="22"/>
        <v>0</v>
      </c>
      <c r="AA71" s="45">
        <f t="shared" si="23"/>
        <v>0</v>
      </c>
      <c r="AB71" s="45">
        <f t="shared" si="24"/>
        <v>163.57615006100585</v>
      </c>
      <c r="AC71" s="45">
        <f t="shared" si="25"/>
        <v>0</v>
      </c>
      <c r="AD71" s="45">
        <f t="shared" si="26"/>
        <v>0</v>
      </c>
      <c r="AE71" s="45">
        <f t="shared" si="27"/>
        <v>0</v>
      </c>
      <c r="AF71" s="45">
        <f t="shared" si="28"/>
        <v>0</v>
      </c>
      <c r="AG71" s="45">
        <f t="shared" si="29"/>
        <v>0</v>
      </c>
      <c r="AH71" s="45">
        <f t="shared" si="30"/>
        <v>612.27938448886914</v>
      </c>
      <c r="AI71" s="45">
        <f t="shared" si="31"/>
        <v>612.27938448886914</v>
      </c>
      <c r="AJ71" s="14"/>
    </row>
    <row r="72" spans="1:36" ht="14.4" x14ac:dyDescent="0.3">
      <c r="A72" s="34"/>
      <c r="B72" s="21" t="s">
        <v>749</v>
      </c>
      <c r="C72" s="20"/>
      <c r="D72" s="45">
        <f>SUMIFS('1. Output sheet'!$F$2:$F$5000,'1. Output sheet'!$D$2:$D$5000,$B72,'1. Output sheet'!$C$2:$C$5000,D$27,'1. Output sheet'!$AC$2:$AC$5000,$B$22)+SUMIFS('1. Output sheet'!$F$2:$F$5000,'1. Output sheet'!$D$2:$D$5000,$B72,'1. Output sheet'!$C$2:$C$5000,D$27,'1. Output sheet'!$AC$2:$AC$5000,$B$23)</f>
        <v>1270</v>
      </c>
      <c r="E72" s="45">
        <f>SUMIFS('1. Output sheet'!$F$2:$F$5000,'1. Output sheet'!$D$2:$D$5000,$B72,'1. Output sheet'!$C$2:$C$5000,E$27,'1. Output sheet'!$AC$2:$AC$5000,$B$22)+SUMIFS('1. Output sheet'!$F$2:$F$5000,'1. Output sheet'!$D$2:$D$5000,$B72,'1. Output sheet'!$C$2:$C$5000,E$27,'1. Output sheet'!$AC$2:$AC$5000,$B$23)</f>
        <v>0</v>
      </c>
      <c r="F72" s="45">
        <f>SUMIFS('1. Output sheet'!$F$2:$F$5000,'1. Output sheet'!$D$2:$D$5000,$B72,'1. Output sheet'!$C$2:$C$5000,F$27,'1. Output sheet'!$AC$2:$AC$5000,$B$22)+SUMIFS('1. Output sheet'!$F$2:$F$5000,'1. Output sheet'!$D$2:$D$5000,$B72,'1. Output sheet'!$C$2:$C$5000,F$27,'1. Output sheet'!$AC$2:$AC$5000,$B$23)</f>
        <v>2536</v>
      </c>
      <c r="G72" s="45">
        <f>SUMIFS('1. Output sheet'!$F$2:$F$5000,'1. Output sheet'!$D$2:$D$5000,$B72,'1. Output sheet'!$C$2:$C$5000,G$27,'1. Output sheet'!$AC$2:$AC$5000,$B$22)+SUMIFS('1. Output sheet'!$F$2:$F$5000,'1. Output sheet'!$D$2:$D$5000,$B72,'1. Output sheet'!$C$2:$C$5000,G$27,'1. Output sheet'!$AC$2:$AC$5000,$B$23)</f>
        <v>12793.75</v>
      </c>
      <c r="H72" s="45">
        <f>SUMIFS('1. Output sheet'!$F$2:$F$5000,'1. Output sheet'!$D$2:$D$5000,$B72,'1. Output sheet'!$C$2:$C$5000,H$27,'1. Output sheet'!$AC$2:$AC$5000,$B$22)+SUMIFS('1. Output sheet'!$F$2:$F$5000,'1. Output sheet'!$D$2:$D$5000,$B72,'1. Output sheet'!$C$2:$C$5000,H$27,'1. Output sheet'!$AC$2:$AC$5000,$B$23)</f>
        <v>2995</v>
      </c>
      <c r="I72" s="45">
        <f>SUMIFS('1. Output sheet'!$F$2:$F$5000,'1. Output sheet'!$D$2:$D$5000,$B72,'1. Output sheet'!$C$2:$C$5000,I$27,'1. Output sheet'!$AC$2:$AC$5000,$B$22)+SUMIFS('1. Output sheet'!$F$2:$F$5000,'1. Output sheet'!$D$2:$D$5000,$B72,'1. Output sheet'!$C$2:$C$5000,I$27,'1. Output sheet'!$AC$2:$AC$5000,$B$23)</f>
        <v>17106.05</v>
      </c>
      <c r="J72" s="45">
        <f>SUMIFS('1. Output sheet'!$F$2:$F$5000,'1. Output sheet'!$D$2:$D$5000,$B72,'1. Output sheet'!$C$2:$C$5000,J$27,'1. Output sheet'!$AC$2:$AC$5000,$B$22)+SUMIFS('1. Output sheet'!$F$2:$F$5000,'1. Output sheet'!$D$2:$D$5000,$B72,'1. Output sheet'!$C$2:$C$5000,J$27,'1. Output sheet'!$AC$2:$AC$5000,$B$23)</f>
        <v>22312.249999999996</v>
      </c>
      <c r="K72" s="45">
        <f>SUMIFS('1. Output sheet'!$F$2:$F$5000,'1. Output sheet'!$D$2:$D$5000,$B72,'1. Output sheet'!$C$2:$C$5000,K$27,'1. Output sheet'!$AC$2:$AC$5000,$B$22)+SUMIFS('1. Output sheet'!$F$2:$F$5000,'1. Output sheet'!$D$2:$D$5000,$B72,'1. Output sheet'!$C$2:$C$5000,K$27,'1. Output sheet'!$AC$2:$AC$5000,$B$23)</f>
        <v>0</v>
      </c>
      <c r="L72" s="45">
        <f>SUMIFS('1. Output sheet'!$F$2:$F$5000,'1. Output sheet'!$D$2:$D$5000,$B72,'1. Output sheet'!$C$2:$C$5000,L$27,'1. Output sheet'!$AC$2:$AC$5000,$B$22)+SUMIFS('1. Output sheet'!$F$2:$F$5000,'1. Output sheet'!$D$2:$D$5000,$B72,'1. Output sheet'!$C$2:$C$5000,L$27,'1. Output sheet'!$AC$2:$AC$5000,$B$23)</f>
        <v>27000</v>
      </c>
      <c r="M72" s="45">
        <f>SUMIFS('1. Output sheet'!$F$2:$F$5000,'1. Output sheet'!$D$2:$D$5000,$B72,'1. Output sheet'!$C$2:$C$5000,M$27,'1. Output sheet'!$AC$2:$AC$5000,$B$22)+SUMIFS('1. Output sheet'!$F$2:$F$5000,'1. Output sheet'!$D$2:$D$5000,$B72,'1. Output sheet'!$C$2:$C$5000,M$27,'1. Output sheet'!$AC$2:$AC$5000,$B$23)</f>
        <v>0</v>
      </c>
      <c r="N72" s="45">
        <f>SUMIFS('1. Output sheet'!$F$2:$F$5000,'1. Output sheet'!$D$2:$D$5000,$B72,'1. Output sheet'!$C$2:$C$5000,N$27,'1. Output sheet'!$AC$2:$AC$5000,$B$22)+SUMIFS('1. Output sheet'!$F$2:$F$5000,'1. Output sheet'!$D$2:$D$5000,$B72,'1. Output sheet'!$C$2:$C$5000,N$27,'1. Output sheet'!$AC$2:$AC$5000,$B$23)</f>
        <v>0</v>
      </c>
      <c r="O72" s="45">
        <f>SUMIFS('1. Output sheet'!$F$2:$F$5000,'1. Output sheet'!$D$2:$D$5000,$B72,'1. Output sheet'!$C$2:$C$5000,O$27,'1. Output sheet'!$AC$2:$AC$5000,$B$22)+SUMIFS('1. Output sheet'!$F$2:$F$5000,'1. Output sheet'!$D$2:$D$5000,$B72,'1. Output sheet'!$C$2:$C$5000,O$27,'1. Output sheet'!$AC$2:$AC$5000,$B$23)</f>
        <v>2100</v>
      </c>
      <c r="P72" s="14">
        <f t="shared" si="17"/>
        <v>88113.05</v>
      </c>
      <c r="Q72" s="14">
        <f>SUMIFS('1. Output sheet'!$F$2:$F$5000,'1. Output sheet'!$D$2:$D$5000,$B72)</f>
        <v>88113.05</v>
      </c>
      <c r="R72" s="14"/>
      <c r="T72" s="21" t="s">
        <v>749</v>
      </c>
      <c r="U72" s="20"/>
      <c r="V72" s="45">
        <f t="shared" si="18"/>
        <v>170.28009063727657</v>
      </c>
      <c r="W72" s="45">
        <f t="shared" si="19"/>
        <v>0</v>
      </c>
      <c r="X72" s="45">
        <f t="shared" si="20"/>
        <v>340.02386602845149</v>
      </c>
      <c r="Y72" s="45">
        <f t="shared" si="21"/>
        <v>1715.3707949532734</v>
      </c>
      <c r="Z72" s="45">
        <f t="shared" si="22"/>
        <v>401.56604051861677</v>
      </c>
      <c r="AA72" s="45">
        <f t="shared" si="23"/>
        <v>2293.5588538943189</v>
      </c>
      <c r="AB72" s="45">
        <f t="shared" si="24"/>
        <v>2991.5999624579317</v>
      </c>
      <c r="AC72" s="45">
        <f t="shared" si="25"/>
        <v>0</v>
      </c>
      <c r="AD72" s="45">
        <f t="shared" si="26"/>
        <v>3620.127911186195</v>
      </c>
      <c r="AE72" s="45">
        <f t="shared" si="27"/>
        <v>0</v>
      </c>
      <c r="AF72" s="45">
        <f t="shared" si="28"/>
        <v>0</v>
      </c>
      <c r="AG72" s="45">
        <f t="shared" si="29"/>
        <v>281.56550420337072</v>
      </c>
      <c r="AH72" s="45">
        <f t="shared" si="30"/>
        <v>11814.093023879435</v>
      </c>
      <c r="AI72" s="45">
        <f t="shared" si="31"/>
        <v>11814.093023879435</v>
      </c>
      <c r="AJ72" s="14"/>
    </row>
    <row r="73" spans="1:36" ht="14.4" x14ac:dyDescent="0.3">
      <c r="A73" s="34"/>
      <c r="B73" s="21" t="s">
        <v>318</v>
      </c>
      <c r="C73" s="20"/>
      <c r="D73" s="45">
        <f>SUMIFS('1. Output sheet'!$F$2:$F$5000,'1. Output sheet'!$D$2:$D$5000,$B73,'1. Output sheet'!$C$2:$C$5000,D$27,'1. Output sheet'!$AC$2:$AC$5000,$B$22)+SUMIFS('1. Output sheet'!$F$2:$F$5000,'1. Output sheet'!$D$2:$D$5000,$B73,'1. Output sheet'!$C$2:$C$5000,D$27,'1. Output sheet'!$AC$2:$AC$5000,$B$23)</f>
        <v>0</v>
      </c>
      <c r="E73" s="45">
        <f>SUMIFS('1. Output sheet'!$F$2:$F$5000,'1. Output sheet'!$D$2:$D$5000,$B73,'1. Output sheet'!$C$2:$C$5000,E$27,'1. Output sheet'!$AC$2:$AC$5000,$B$22)+SUMIFS('1. Output sheet'!$F$2:$F$5000,'1. Output sheet'!$D$2:$D$5000,$B73,'1. Output sheet'!$C$2:$C$5000,E$27,'1. Output sheet'!$AC$2:$AC$5000,$B$23)</f>
        <v>0</v>
      </c>
      <c r="F73" s="45">
        <f>SUMIFS('1. Output sheet'!$F$2:$F$5000,'1. Output sheet'!$D$2:$D$5000,$B73,'1. Output sheet'!$C$2:$C$5000,F$27,'1. Output sheet'!$AC$2:$AC$5000,$B$22)+SUMIFS('1. Output sheet'!$F$2:$F$5000,'1. Output sheet'!$D$2:$D$5000,$B73,'1. Output sheet'!$C$2:$C$5000,F$27,'1. Output sheet'!$AC$2:$AC$5000,$B$23)</f>
        <v>0</v>
      </c>
      <c r="G73" s="45">
        <f>SUMIFS('1. Output sheet'!$F$2:$F$5000,'1. Output sheet'!$D$2:$D$5000,$B73,'1. Output sheet'!$C$2:$C$5000,G$27,'1. Output sheet'!$AC$2:$AC$5000,$B$22)+SUMIFS('1. Output sheet'!$F$2:$F$5000,'1. Output sheet'!$D$2:$D$5000,$B73,'1. Output sheet'!$C$2:$C$5000,G$27,'1. Output sheet'!$AC$2:$AC$5000,$B$23)</f>
        <v>0</v>
      </c>
      <c r="H73" s="45">
        <f>SUMIFS('1. Output sheet'!$F$2:$F$5000,'1. Output sheet'!$D$2:$D$5000,$B73,'1. Output sheet'!$C$2:$C$5000,H$27,'1. Output sheet'!$AC$2:$AC$5000,$B$22)+SUMIFS('1. Output sheet'!$F$2:$F$5000,'1. Output sheet'!$D$2:$D$5000,$B73,'1. Output sheet'!$C$2:$C$5000,H$27,'1. Output sheet'!$AC$2:$AC$5000,$B$23)</f>
        <v>0</v>
      </c>
      <c r="I73" s="45">
        <f>SUMIFS('1. Output sheet'!$F$2:$F$5000,'1. Output sheet'!$D$2:$D$5000,$B73,'1. Output sheet'!$C$2:$C$5000,I$27,'1. Output sheet'!$AC$2:$AC$5000,$B$22)+SUMIFS('1. Output sheet'!$F$2:$F$5000,'1. Output sheet'!$D$2:$D$5000,$B73,'1. Output sheet'!$C$2:$C$5000,I$27,'1. Output sheet'!$AC$2:$AC$5000,$B$23)</f>
        <v>0</v>
      </c>
      <c r="J73" s="45">
        <f>SUMIFS('1. Output sheet'!$F$2:$F$5000,'1. Output sheet'!$D$2:$D$5000,$B73,'1. Output sheet'!$C$2:$C$5000,J$27,'1. Output sheet'!$AC$2:$AC$5000,$B$22)+SUMIFS('1. Output sheet'!$F$2:$F$5000,'1. Output sheet'!$D$2:$D$5000,$B73,'1. Output sheet'!$C$2:$C$5000,J$27,'1. Output sheet'!$AC$2:$AC$5000,$B$23)</f>
        <v>0</v>
      </c>
      <c r="K73" s="45">
        <f>SUMIFS('1. Output sheet'!$F$2:$F$5000,'1. Output sheet'!$D$2:$D$5000,$B73,'1. Output sheet'!$C$2:$C$5000,K$27,'1. Output sheet'!$AC$2:$AC$5000,$B$22)+SUMIFS('1. Output sheet'!$F$2:$F$5000,'1. Output sheet'!$D$2:$D$5000,$B73,'1. Output sheet'!$C$2:$C$5000,K$27,'1. Output sheet'!$AC$2:$AC$5000,$B$23)</f>
        <v>0</v>
      </c>
      <c r="L73" s="45">
        <f>SUMIFS('1. Output sheet'!$F$2:$F$5000,'1. Output sheet'!$D$2:$D$5000,$B73,'1. Output sheet'!$C$2:$C$5000,L$27,'1. Output sheet'!$AC$2:$AC$5000,$B$22)+SUMIFS('1. Output sheet'!$F$2:$F$5000,'1. Output sheet'!$D$2:$D$5000,$B73,'1. Output sheet'!$C$2:$C$5000,L$27,'1. Output sheet'!$AC$2:$AC$5000,$B$23)</f>
        <v>6550</v>
      </c>
      <c r="M73" s="45">
        <f>SUMIFS('1. Output sheet'!$F$2:$F$5000,'1. Output sheet'!$D$2:$D$5000,$B73,'1. Output sheet'!$C$2:$C$5000,M$27,'1. Output sheet'!$AC$2:$AC$5000,$B$22)+SUMIFS('1. Output sheet'!$F$2:$F$5000,'1. Output sheet'!$D$2:$D$5000,$B73,'1. Output sheet'!$C$2:$C$5000,M$27,'1. Output sheet'!$AC$2:$AC$5000,$B$23)</f>
        <v>0</v>
      </c>
      <c r="N73" s="45">
        <f>SUMIFS('1. Output sheet'!$F$2:$F$5000,'1. Output sheet'!$D$2:$D$5000,$B73,'1. Output sheet'!$C$2:$C$5000,N$27,'1. Output sheet'!$AC$2:$AC$5000,$B$22)+SUMIFS('1. Output sheet'!$F$2:$F$5000,'1. Output sheet'!$D$2:$D$5000,$B73,'1. Output sheet'!$C$2:$C$5000,N$27,'1. Output sheet'!$AC$2:$AC$5000,$B$23)</f>
        <v>46713.61</v>
      </c>
      <c r="O73" s="45">
        <f>SUMIFS('1. Output sheet'!$F$2:$F$5000,'1. Output sheet'!$D$2:$D$5000,$B73,'1. Output sheet'!$C$2:$C$5000,O$27,'1. Output sheet'!$AC$2:$AC$5000,$B$22)+SUMIFS('1. Output sheet'!$F$2:$F$5000,'1. Output sheet'!$D$2:$D$5000,$B73,'1. Output sheet'!$C$2:$C$5000,O$27,'1. Output sheet'!$AC$2:$AC$5000,$B$23)</f>
        <v>0</v>
      </c>
      <c r="P73" s="14">
        <f t="shared" si="17"/>
        <v>53263.61</v>
      </c>
      <c r="Q73" s="14">
        <f>SUMIFS('1. Output sheet'!$F$2:$F$5000,'1. Output sheet'!$D$2:$D$5000,$B73)</f>
        <v>55894.29795586667</v>
      </c>
      <c r="R73" s="14"/>
      <c r="T73" s="21" t="s">
        <v>318</v>
      </c>
      <c r="U73" s="20"/>
      <c r="V73" s="45">
        <f t="shared" si="18"/>
        <v>0</v>
      </c>
      <c r="W73" s="45">
        <f t="shared" si="19"/>
        <v>0</v>
      </c>
      <c r="X73" s="45">
        <f t="shared" si="20"/>
        <v>0</v>
      </c>
      <c r="Y73" s="45">
        <f t="shared" si="21"/>
        <v>0</v>
      </c>
      <c r="Z73" s="45">
        <f t="shared" si="22"/>
        <v>0</v>
      </c>
      <c r="AA73" s="45">
        <f t="shared" si="23"/>
        <v>0</v>
      </c>
      <c r="AB73" s="45">
        <f t="shared" si="24"/>
        <v>0</v>
      </c>
      <c r="AC73" s="45">
        <f t="shared" si="25"/>
        <v>0</v>
      </c>
      <c r="AD73" s="45">
        <f t="shared" si="26"/>
        <v>878.21621549146573</v>
      </c>
      <c r="AE73" s="45">
        <f t="shared" si="27"/>
        <v>0</v>
      </c>
      <c r="AF73" s="45">
        <f t="shared" si="28"/>
        <v>6263.3053108617241</v>
      </c>
      <c r="AG73" s="45">
        <f t="shared" si="29"/>
        <v>0</v>
      </c>
      <c r="AH73" s="45">
        <f t="shared" si="30"/>
        <v>7141.5215263531891</v>
      </c>
      <c r="AI73" s="45">
        <f t="shared" si="31"/>
        <v>7494.2410409700151</v>
      </c>
      <c r="AJ73" s="14"/>
    </row>
    <row r="74" spans="1:36" ht="14.4" x14ac:dyDescent="0.3">
      <c r="A74" s="34"/>
      <c r="B74" s="21" t="s">
        <v>72</v>
      </c>
      <c r="C74" s="20"/>
      <c r="D74" s="45">
        <f>SUMIFS('1. Output sheet'!$F$2:$F$5000,'1. Output sheet'!$D$2:$D$5000,$B74,'1. Output sheet'!$C$2:$C$5000,D$27,'1. Output sheet'!$AC$2:$AC$5000,$B$22)+SUMIFS('1. Output sheet'!$F$2:$F$5000,'1. Output sheet'!$D$2:$D$5000,$B74,'1. Output sheet'!$C$2:$C$5000,D$27,'1. Output sheet'!$AC$2:$AC$5000,$B$23)</f>
        <v>0</v>
      </c>
      <c r="E74" s="45">
        <f>SUMIFS('1. Output sheet'!$F$2:$F$5000,'1. Output sheet'!$D$2:$D$5000,$B74,'1. Output sheet'!$C$2:$C$5000,E$27,'1. Output sheet'!$AC$2:$AC$5000,$B$22)+SUMIFS('1. Output sheet'!$F$2:$F$5000,'1. Output sheet'!$D$2:$D$5000,$B74,'1. Output sheet'!$C$2:$C$5000,E$27,'1. Output sheet'!$AC$2:$AC$5000,$B$23)</f>
        <v>258765</v>
      </c>
      <c r="F74" s="45">
        <f>SUMIFS('1. Output sheet'!$F$2:$F$5000,'1. Output sheet'!$D$2:$D$5000,$B74,'1. Output sheet'!$C$2:$C$5000,F$27,'1. Output sheet'!$AC$2:$AC$5000,$B$22)+SUMIFS('1. Output sheet'!$F$2:$F$5000,'1. Output sheet'!$D$2:$D$5000,$B74,'1. Output sheet'!$C$2:$C$5000,F$27,'1. Output sheet'!$AC$2:$AC$5000,$B$23)</f>
        <v>30863</v>
      </c>
      <c r="G74" s="45">
        <f>SUMIFS('1. Output sheet'!$F$2:$F$5000,'1. Output sheet'!$D$2:$D$5000,$B74,'1. Output sheet'!$C$2:$C$5000,G$27,'1. Output sheet'!$AC$2:$AC$5000,$B$22)+SUMIFS('1. Output sheet'!$F$2:$F$5000,'1. Output sheet'!$D$2:$D$5000,$B74,'1. Output sheet'!$C$2:$C$5000,G$27,'1. Output sheet'!$AC$2:$AC$5000,$B$23)</f>
        <v>0</v>
      </c>
      <c r="H74" s="45">
        <f>SUMIFS('1. Output sheet'!$F$2:$F$5000,'1. Output sheet'!$D$2:$D$5000,$B74,'1. Output sheet'!$C$2:$C$5000,H$27,'1. Output sheet'!$AC$2:$AC$5000,$B$22)+SUMIFS('1. Output sheet'!$F$2:$F$5000,'1. Output sheet'!$D$2:$D$5000,$B74,'1. Output sheet'!$C$2:$C$5000,H$27,'1. Output sheet'!$AC$2:$AC$5000,$B$23)</f>
        <v>0</v>
      </c>
      <c r="I74" s="45">
        <f>SUMIFS('1. Output sheet'!$F$2:$F$5000,'1. Output sheet'!$D$2:$D$5000,$B74,'1. Output sheet'!$C$2:$C$5000,I$27,'1. Output sheet'!$AC$2:$AC$5000,$B$22)+SUMIFS('1. Output sheet'!$F$2:$F$5000,'1. Output sheet'!$D$2:$D$5000,$B74,'1. Output sheet'!$C$2:$C$5000,I$27,'1. Output sheet'!$AC$2:$AC$5000,$B$23)</f>
        <v>850</v>
      </c>
      <c r="J74" s="45">
        <f>SUMIFS('1. Output sheet'!$F$2:$F$5000,'1. Output sheet'!$D$2:$D$5000,$B74,'1. Output sheet'!$C$2:$C$5000,J$27,'1. Output sheet'!$AC$2:$AC$5000,$B$22)+SUMIFS('1. Output sheet'!$F$2:$F$5000,'1. Output sheet'!$D$2:$D$5000,$B74,'1. Output sheet'!$C$2:$C$5000,J$27,'1. Output sheet'!$AC$2:$AC$5000,$B$23)</f>
        <v>4308</v>
      </c>
      <c r="K74" s="45">
        <f>SUMIFS('1. Output sheet'!$F$2:$F$5000,'1. Output sheet'!$D$2:$D$5000,$B74,'1. Output sheet'!$C$2:$C$5000,K$27,'1. Output sheet'!$AC$2:$AC$5000,$B$22)+SUMIFS('1. Output sheet'!$F$2:$F$5000,'1. Output sheet'!$D$2:$D$5000,$B74,'1. Output sheet'!$C$2:$C$5000,K$27,'1. Output sheet'!$AC$2:$AC$5000,$B$23)</f>
        <v>0</v>
      </c>
      <c r="L74" s="45">
        <f>SUMIFS('1. Output sheet'!$F$2:$F$5000,'1. Output sheet'!$D$2:$D$5000,$B74,'1. Output sheet'!$C$2:$C$5000,L$27,'1. Output sheet'!$AC$2:$AC$5000,$B$22)+SUMIFS('1. Output sheet'!$F$2:$F$5000,'1. Output sheet'!$D$2:$D$5000,$B74,'1. Output sheet'!$C$2:$C$5000,L$27,'1. Output sheet'!$AC$2:$AC$5000,$B$23)</f>
        <v>0</v>
      </c>
      <c r="M74" s="45">
        <f>SUMIFS('1. Output sheet'!$F$2:$F$5000,'1. Output sheet'!$D$2:$D$5000,$B74,'1. Output sheet'!$C$2:$C$5000,M$27,'1. Output sheet'!$AC$2:$AC$5000,$B$22)+SUMIFS('1. Output sheet'!$F$2:$F$5000,'1. Output sheet'!$D$2:$D$5000,$B74,'1. Output sheet'!$C$2:$C$5000,M$27,'1. Output sheet'!$AC$2:$AC$5000,$B$23)</f>
        <v>0</v>
      </c>
      <c r="N74" s="45">
        <f>SUMIFS('1. Output sheet'!$F$2:$F$5000,'1. Output sheet'!$D$2:$D$5000,$B74,'1. Output sheet'!$C$2:$C$5000,N$27,'1. Output sheet'!$AC$2:$AC$5000,$B$22)+SUMIFS('1. Output sheet'!$F$2:$F$5000,'1. Output sheet'!$D$2:$D$5000,$B74,'1. Output sheet'!$C$2:$C$5000,N$27,'1. Output sheet'!$AC$2:$AC$5000,$B$23)</f>
        <v>0</v>
      </c>
      <c r="O74" s="45">
        <f>SUMIFS('1. Output sheet'!$F$2:$F$5000,'1. Output sheet'!$D$2:$D$5000,$B74,'1. Output sheet'!$C$2:$C$5000,O$27,'1. Output sheet'!$AC$2:$AC$5000,$B$22)+SUMIFS('1. Output sheet'!$F$2:$F$5000,'1. Output sheet'!$D$2:$D$5000,$B74,'1. Output sheet'!$C$2:$C$5000,O$27,'1. Output sheet'!$AC$2:$AC$5000,$B$23)</f>
        <v>8942.41</v>
      </c>
      <c r="P74" s="14">
        <f t="shared" si="17"/>
        <v>303728.40999999997</v>
      </c>
      <c r="Q74" s="14">
        <f>SUMIFS('1. Output sheet'!$F$2:$F$5000,'1. Output sheet'!$D$2:$D$5000,$B74)</f>
        <v>304409.79000000004</v>
      </c>
      <c r="R74" s="14"/>
      <c r="T74" s="21" t="s">
        <v>72</v>
      </c>
      <c r="U74" s="20"/>
      <c r="V74" s="45">
        <f t="shared" si="18"/>
        <v>0</v>
      </c>
      <c r="W74" s="45">
        <f t="shared" si="19"/>
        <v>34694.903664373916</v>
      </c>
      <c r="X74" s="45">
        <f t="shared" si="20"/>
        <v>4138.0743601088716</v>
      </c>
      <c r="Y74" s="45">
        <f t="shared" si="21"/>
        <v>0</v>
      </c>
      <c r="Z74" s="45">
        <f t="shared" si="22"/>
        <v>0</v>
      </c>
      <c r="AA74" s="45">
        <f t="shared" si="23"/>
        <v>113.96698979660243</v>
      </c>
      <c r="AB74" s="45">
        <f t="shared" si="24"/>
        <v>577.6115200514862</v>
      </c>
      <c r="AC74" s="45">
        <f t="shared" si="25"/>
        <v>0</v>
      </c>
      <c r="AD74" s="45">
        <f t="shared" si="26"/>
        <v>0</v>
      </c>
      <c r="AE74" s="45">
        <f t="shared" si="27"/>
        <v>0</v>
      </c>
      <c r="AF74" s="45">
        <f t="shared" si="28"/>
        <v>0</v>
      </c>
      <c r="AG74" s="45">
        <f t="shared" si="29"/>
        <v>1198.987704972983</v>
      </c>
      <c r="AH74" s="45">
        <f t="shared" si="30"/>
        <v>40723.544239303854</v>
      </c>
      <c r="AI74" s="45">
        <f t="shared" si="31"/>
        <v>40814.902859901049</v>
      </c>
      <c r="AJ74" s="14"/>
    </row>
    <row r="75" spans="1:36" ht="14.4" x14ac:dyDescent="0.3">
      <c r="A75" s="34"/>
      <c r="B75" s="21" t="s">
        <v>4361</v>
      </c>
      <c r="C75" s="20"/>
      <c r="D75" s="45">
        <f t="shared" ref="D75:O75" si="32">D51-SUM(D58:D74)</f>
        <v>0</v>
      </c>
      <c r="E75" s="45">
        <f t="shared" si="32"/>
        <v>0</v>
      </c>
      <c r="F75" s="45">
        <f t="shared" si="32"/>
        <v>0</v>
      </c>
      <c r="G75" s="45">
        <f t="shared" si="32"/>
        <v>0</v>
      </c>
      <c r="H75" s="45">
        <f t="shared" si="32"/>
        <v>0</v>
      </c>
      <c r="I75" s="45">
        <f t="shared" si="32"/>
        <v>0</v>
      </c>
      <c r="J75" s="45">
        <f t="shared" si="32"/>
        <v>4615.0000000000582</v>
      </c>
      <c r="K75" s="45">
        <f t="shared" si="32"/>
        <v>0</v>
      </c>
      <c r="L75" s="45">
        <f t="shared" si="32"/>
        <v>1260</v>
      </c>
      <c r="M75" s="45">
        <f t="shared" si="32"/>
        <v>0</v>
      </c>
      <c r="N75" s="45">
        <f t="shared" si="32"/>
        <v>0</v>
      </c>
      <c r="O75" s="45">
        <f t="shared" si="32"/>
        <v>0</v>
      </c>
      <c r="P75" s="14">
        <f t="shared" si="17"/>
        <v>5875.0000000000582</v>
      </c>
      <c r="Q75" s="14">
        <f>SUM(D75:O75)</f>
        <v>5875.0000000000582</v>
      </c>
      <c r="R75" s="14"/>
      <c r="T75" s="21" t="s">
        <v>4361</v>
      </c>
      <c r="U75" s="20"/>
      <c r="V75" s="45">
        <f t="shared" si="18"/>
        <v>0</v>
      </c>
      <c r="W75" s="45">
        <f t="shared" si="19"/>
        <v>0</v>
      </c>
      <c r="X75" s="45">
        <f t="shared" si="20"/>
        <v>0</v>
      </c>
      <c r="Y75" s="45">
        <f t="shared" si="21"/>
        <v>0</v>
      </c>
      <c r="Z75" s="45">
        <f t="shared" si="22"/>
        <v>0</v>
      </c>
      <c r="AA75" s="45">
        <f t="shared" si="23"/>
        <v>0</v>
      </c>
      <c r="AB75" s="45">
        <f t="shared" si="24"/>
        <v>618.77371518979623</v>
      </c>
      <c r="AC75" s="45">
        <f t="shared" si="25"/>
        <v>0</v>
      </c>
      <c r="AD75" s="45">
        <f t="shared" si="26"/>
        <v>168.93930252202242</v>
      </c>
      <c r="AE75" s="45">
        <f t="shared" si="27"/>
        <v>0</v>
      </c>
      <c r="AF75" s="45">
        <f t="shared" si="28"/>
        <v>0</v>
      </c>
      <c r="AG75" s="45">
        <f t="shared" si="29"/>
        <v>0</v>
      </c>
      <c r="AH75" s="45">
        <f t="shared" si="30"/>
        <v>787.71301771181868</v>
      </c>
      <c r="AI75" s="45">
        <f t="shared" si="31"/>
        <v>787.71301771181868</v>
      </c>
      <c r="AJ75" s="14"/>
    </row>
    <row r="76" spans="1:36" ht="14.4" x14ac:dyDescent="0.3">
      <c r="A76" s="34"/>
      <c r="B76" s="19" t="s">
        <v>4346</v>
      </c>
      <c r="C76" s="20"/>
      <c r="D76" s="45">
        <f t="shared" ref="D76:Q76" si="33">SUM(D58:D75)</f>
        <v>13692.11</v>
      </c>
      <c r="E76" s="45">
        <f t="shared" si="33"/>
        <v>294816.52</v>
      </c>
      <c r="F76" s="45">
        <f t="shared" si="33"/>
        <v>334623.61666666664</v>
      </c>
      <c r="G76" s="45">
        <f t="shared" si="33"/>
        <v>285206.19333333336</v>
      </c>
      <c r="H76" s="45">
        <f t="shared" si="33"/>
        <v>64114.559999999998</v>
      </c>
      <c r="I76" s="45">
        <f t="shared" si="33"/>
        <v>227313.27666666667</v>
      </c>
      <c r="J76" s="45">
        <f t="shared" si="33"/>
        <v>346525.02666666667</v>
      </c>
      <c r="K76" s="45">
        <f t="shared" si="33"/>
        <v>48085.11</v>
      </c>
      <c r="L76" s="45">
        <f t="shared" si="33"/>
        <v>43839.75</v>
      </c>
      <c r="M76" s="45">
        <f t="shared" si="33"/>
        <v>0</v>
      </c>
      <c r="N76" s="45">
        <f t="shared" si="33"/>
        <v>46276.92</v>
      </c>
      <c r="O76" s="45">
        <f t="shared" si="33"/>
        <v>21696.440000000002</v>
      </c>
      <c r="P76" s="14">
        <f t="shared" si="33"/>
        <v>1726189.5233333334</v>
      </c>
      <c r="Q76" s="14">
        <f t="shared" si="33"/>
        <v>1735447.5912892001</v>
      </c>
      <c r="R76" s="14"/>
      <c r="T76" s="19" t="s">
        <v>4346</v>
      </c>
      <c r="U76" s="20"/>
      <c r="V76" s="45">
        <f t="shared" si="18"/>
        <v>1835.8218360752448</v>
      </c>
      <c r="W76" s="45">
        <f t="shared" si="19"/>
        <v>39528.648619658634</v>
      </c>
      <c r="X76" s="45">
        <f t="shared" si="20"/>
        <v>44865.936831002589</v>
      </c>
      <c r="Y76" s="45">
        <f t="shared" si="21"/>
        <v>38240.107441820968</v>
      </c>
      <c r="Z76" s="45">
        <f t="shared" si="22"/>
        <v>8596.4040062748863</v>
      </c>
      <c r="AA76" s="45">
        <f t="shared" si="23"/>
        <v>30477.893979414428</v>
      </c>
      <c r="AB76" s="45">
        <f t="shared" si="24"/>
        <v>46461.663739279276</v>
      </c>
      <c r="AC76" s="45">
        <f t="shared" si="25"/>
        <v>6447.1944008688297</v>
      </c>
      <c r="AD76" s="45">
        <f t="shared" si="26"/>
        <v>5877.9815775712959</v>
      </c>
      <c r="AE76" s="45">
        <f t="shared" si="27"/>
        <v>0</v>
      </c>
      <c r="AF76" s="45">
        <f t="shared" si="28"/>
        <v>6204.7544346566901</v>
      </c>
      <c r="AG76" s="45">
        <f t="shared" si="29"/>
        <v>2909.0328895324669</v>
      </c>
      <c r="AH76" s="45">
        <f t="shared" si="30"/>
        <v>231445.43975615531</v>
      </c>
      <c r="AI76" s="45">
        <f t="shared" si="31"/>
        <v>232686.75050469945</v>
      </c>
      <c r="AJ76" s="14"/>
    </row>
    <row r="77" spans="1:36" x14ac:dyDescent="0.25">
      <c r="A77" s="34"/>
    </row>
    <row r="78" spans="1:36" x14ac:dyDescent="0.25">
      <c r="A78" s="34"/>
    </row>
    <row r="79" spans="1:36" x14ac:dyDescent="0.25">
      <c r="A79" s="36" t="s">
        <v>4366</v>
      </c>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row>
    <row r="80" spans="1:36" x14ac:dyDescent="0.25">
      <c r="A80" s="34" t="s">
        <v>12</v>
      </c>
      <c r="B80" s="8">
        <v>45778</v>
      </c>
      <c r="C80" s="8">
        <v>45809</v>
      </c>
    </row>
    <row r="81" spans="1:18" ht="14.4" x14ac:dyDescent="0.3">
      <c r="A81" s="34"/>
      <c r="B81" s="5" t="s">
        <v>4352</v>
      </c>
      <c r="C81" s="5"/>
      <c r="D81" s="5"/>
      <c r="E81" s="5"/>
      <c r="F81" s="5"/>
      <c r="G81" s="5"/>
      <c r="H81" s="5"/>
      <c r="I81" s="5"/>
      <c r="J81" s="5"/>
      <c r="K81" s="5"/>
      <c r="L81" s="5"/>
      <c r="M81" s="5"/>
      <c r="N81" s="5"/>
      <c r="O81" s="5"/>
      <c r="P81" s="5"/>
      <c r="Q81" s="5"/>
      <c r="R81" s="5"/>
    </row>
    <row r="82" spans="1:18" ht="43.2" outlineLevel="1" x14ac:dyDescent="0.3">
      <c r="A82" s="34"/>
      <c r="B82" s="6" t="s">
        <v>4351</v>
      </c>
      <c r="C82" s="6"/>
      <c r="D82" s="10" t="s">
        <v>705</v>
      </c>
      <c r="E82" s="10" t="s">
        <v>206</v>
      </c>
      <c r="F82" s="10" t="s">
        <v>198</v>
      </c>
      <c r="G82" s="11" t="s">
        <v>28</v>
      </c>
      <c r="H82" s="11" t="s">
        <v>795</v>
      </c>
      <c r="I82" s="11" t="s">
        <v>43</v>
      </c>
      <c r="J82" s="11" t="s">
        <v>104</v>
      </c>
      <c r="K82" s="11" t="s">
        <v>808</v>
      </c>
      <c r="L82" s="11" t="s">
        <v>755</v>
      </c>
      <c r="M82" s="11" t="s">
        <v>4353</v>
      </c>
      <c r="N82" s="11" t="s">
        <v>318</v>
      </c>
      <c r="O82" s="11" t="s">
        <v>71</v>
      </c>
      <c r="P82" s="29" t="s">
        <v>4354</v>
      </c>
      <c r="Q82" s="29" t="s">
        <v>4355</v>
      </c>
      <c r="R82" s="29" t="s">
        <v>4356</v>
      </c>
    </row>
    <row r="83" spans="1:18" ht="14.4" outlineLevel="1" x14ac:dyDescent="0.3">
      <c r="A83" s="34"/>
      <c r="B83" s="37" t="s">
        <v>4357</v>
      </c>
      <c r="C83" s="37" t="s">
        <v>4348</v>
      </c>
      <c r="D83" s="13">
        <f>SUM(D84:D85)</f>
        <v>1</v>
      </c>
      <c r="E83" s="13">
        <f t="shared" ref="E83:O83" si="34">SUM(E84:E85)</f>
        <v>29</v>
      </c>
      <c r="F83" s="13">
        <f t="shared" si="34"/>
        <v>12</v>
      </c>
      <c r="G83" s="13">
        <f t="shared" si="34"/>
        <v>14</v>
      </c>
      <c r="H83" s="13">
        <f t="shared" si="34"/>
        <v>0</v>
      </c>
      <c r="I83" s="13">
        <f t="shared" si="34"/>
        <v>11</v>
      </c>
      <c r="J83" s="13">
        <f t="shared" si="34"/>
        <v>43</v>
      </c>
      <c r="K83" s="13">
        <f t="shared" si="34"/>
        <v>26</v>
      </c>
      <c r="L83" s="13">
        <f t="shared" si="34"/>
        <v>6</v>
      </c>
      <c r="M83" s="13">
        <f t="shared" si="34"/>
        <v>0</v>
      </c>
      <c r="N83" s="13">
        <f t="shared" si="34"/>
        <v>12</v>
      </c>
      <c r="O83" s="13">
        <f t="shared" si="34"/>
        <v>0</v>
      </c>
      <c r="P83" s="14">
        <f>SUM(D83:O83)</f>
        <v>154</v>
      </c>
      <c r="Q83" s="13">
        <f>SUM(Q84:Q85)</f>
        <v>156</v>
      </c>
      <c r="R83" s="14">
        <f>Q83-P83</f>
        <v>2</v>
      </c>
    </row>
    <row r="84" spans="1:18" ht="14.4" x14ac:dyDescent="0.3">
      <c r="A84" s="34"/>
      <c r="B84" s="7" t="s">
        <v>41</v>
      </c>
      <c r="C84" s="12"/>
      <c r="D84" s="13">
        <f>COUNTIFS('1. Output sheet'!$AC$2:$AC$5000,$B84,'1. Output sheet'!$C$2:$C$5000,D$20,'1. Output sheet'!$O$2:$O$5000,"&gt;="&amp;$B$80,'1. Output sheet'!$O$2:$O$5000,"&lt;"&amp;$C$80)</f>
        <v>1</v>
      </c>
      <c r="E84" s="13">
        <f>COUNTIFS('1. Output sheet'!$AC$2:$AC$5000,$B84,'1. Output sheet'!$C$2:$C$5000,E$20,'1. Output sheet'!$O$2:$O$5000,"&gt;="&amp;$B$80,'1. Output sheet'!$O$2:$O$5000,"&lt;"&amp;$C$80)</f>
        <v>27</v>
      </c>
      <c r="F84" s="13">
        <f>COUNTIFS('1. Output sheet'!$AC$2:$AC$5000,$B84,'1. Output sheet'!$C$2:$C$5000,F$20,'1. Output sheet'!$O$2:$O$5000,"&gt;="&amp;$B$80,'1. Output sheet'!$O$2:$O$5000,"&lt;"&amp;$C$80)</f>
        <v>8</v>
      </c>
      <c r="G84" s="13">
        <f>COUNTIFS('1. Output sheet'!$AC$2:$AC$5000,$B84,'1. Output sheet'!$C$2:$C$5000,G$20,'1. Output sheet'!$O$2:$O$5000,"&gt;="&amp;$B$80,'1. Output sheet'!$O$2:$O$5000,"&lt;"&amp;$C$80)</f>
        <v>8</v>
      </c>
      <c r="H84" s="13">
        <f>COUNTIFS('1. Output sheet'!$AC$2:$AC$5000,$B84,'1. Output sheet'!$C$2:$C$5000,H$20,'1. Output sheet'!$O$2:$O$5000,"&gt;="&amp;$B$80,'1. Output sheet'!$O$2:$O$5000,"&lt;"&amp;$C$80)</f>
        <v>0</v>
      </c>
      <c r="I84" s="13">
        <f>COUNTIFS('1. Output sheet'!$AC$2:$AC$5000,$B84,'1. Output sheet'!$C$2:$C$5000,I$20,'1. Output sheet'!$O$2:$O$5000,"&gt;="&amp;$B$80,'1. Output sheet'!$O$2:$O$5000,"&lt;"&amp;$C$80)</f>
        <v>9</v>
      </c>
      <c r="J84" s="13">
        <f>COUNTIFS('1. Output sheet'!$AC$2:$AC$5000,$B84,'1. Output sheet'!$C$2:$C$5000,J$20,'1. Output sheet'!$O$2:$O$5000,"&gt;="&amp;$B$80,'1. Output sheet'!$O$2:$O$5000,"&lt;"&amp;$C$80)</f>
        <v>39</v>
      </c>
      <c r="K84" s="13">
        <f>COUNTIFS('1. Output sheet'!$AC$2:$AC$5000,$B84,'1. Output sheet'!$C$2:$C$5000,K$20,'1. Output sheet'!$O$2:$O$5000,"&gt;="&amp;$B$80,'1. Output sheet'!$O$2:$O$5000,"&lt;"&amp;$C$80)</f>
        <v>24</v>
      </c>
      <c r="L84" s="13">
        <f>COUNTIFS('1. Output sheet'!$AC$2:$AC$5000,$B84,'1. Output sheet'!$C$2:$C$5000,L$20,'1. Output sheet'!$O$2:$O$5000,"&gt;="&amp;$B$80,'1. Output sheet'!$O$2:$O$5000,"&lt;"&amp;$C$80)</f>
        <v>4</v>
      </c>
      <c r="M84" s="13">
        <f>COUNTIFS('1. Output sheet'!$AC$2:$AC$5000,$B84,'1. Output sheet'!$C$2:$C$5000,M$20,'1. Output sheet'!$O$2:$O$5000,"&gt;="&amp;$B$80,'1. Output sheet'!$O$2:$O$5000,"&lt;"&amp;$C$80)</f>
        <v>0</v>
      </c>
      <c r="N84" s="13">
        <f>COUNTIFS('1. Output sheet'!$AC$2:$AC$5000,$B84,'1. Output sheet'!$C$2:$C$5000,N$20,'1. Output sheet'!$O$2:$O$5000,"&gt;="&amp;$B$80,'1. Output sheet'!$O$2:$O$5000,"&lt;"&amp;$C$80)</f>
        <v>9</v>
      </c>
      <c r="O84" s="13">
        <f>COUNTIFS('1. Output sheet'!$AC$2:$AC$5000,$B84,'1. Output sheet'!$C$2:$C$5000,O$20,'1. Output sheet'!$O$2:$O$5000,"&gt;="&amp;$B$80,'1. Output sheet'!$O$2:$O$5000,"&lt;"&amp;$C$80)</f>
        <v>0</v>
      </c>
      <c r="P84" s="14">
        <f t="shared" ref="P84:P85" si="35">SUM(D84:O84)</f>
        <v>129</v>
      </c>
      <c r="Q84" s="13">
        <f>COUNTIFS('1. Output sheet'!$AC$2:$AC$5000,$B84,'1. Output sheet'!$O$2:$O$5000,"&gt;="&amp;$B$80,'1. Output sheet'!$O$2:$O$5000,"&lt;"&amp;$C$80)</f>
        <v>131</v>
      </c>
      <c r="R84" s="14">
        <f>Q84-P84</f>
        <v>2</v>
      </c>
    </row>
    <row r="85" spans="1:18" ht="14.4" x14ac:dyDescent="0.3">
      <c r="A85" s="34"/>
      <c r="B85" s="7" t="s">
        <v>64</v>
      </c>
      <c r="C85" s="12"/>
      <c r="D85" s="13">
        <f>COUNTIFS('1. Output sheet'!$AC$2:$AC$5000,$B85,'1. Output sheet'!$C$2:$C$5000,D$20,'1. Output sheet'!$O$2:$O$5000,"&gt;="&amp;$B$80,'1. Output sheet'!$O$2:$O$5000,"&lt;"&amp;$C$80)</f>
        <v>0</v>
      </c>
      <c r="E85" s="13">
        <f>COUNTIFS('1. Output sheet'!$AC$2:$AC$5000,$B85,'1. Output sheet'!$C$2:$C$5000,E$20,'1. Output sheet'!$O$2:$O$5000,"&gt;="&amp;$B$80,'1. Output sheet'!$O$2:$O$5000,"&lt;"&amp;$C$80)</f>
        <v>2</v>
      </c>
      <c r="F85" s="13">
        <f>COUNTIFS('1. Output sheet'!$AC$2:$AC$5000,$B85,'1. Output sheet'!$C$2:$C$5000,F$20,'1. Output sheet'!$O$2:$O$5000,"&gt;="&amp;$B$80,'1. Output sheet'!$O$2:$O$5000,"&lt;"&amp;$C$80)</f>
        <v>4</v>
      </c>
      <c r="G85" s="13">
        <f>COUNTIFS('1. Output sheet'!$AC$2:$AC$5000,$B85,'1. Output sheet'!$C$2:$C$5000,G$20,'1. Output sheet'!$O$2:$O$5000,"&gt;="&amp;$B$80,'1. Output sheet'!$O$2:$O$5000,"&lt;"&amp;$C$80)</f>
        <v>6</v>
      </c>
      <c r="H85" s="13">
        <f>COUNTIFS('1. Output sheet'!$AC$2:$AC$5000,$B85,'1. Output sheet'!$C$2:$C$5000,H$20,'1. Output sheet'!$O$2:$O$5000,"&gt;="&amp;$B$80,'1. Output sheet'!$O$2:$O$5000,"&lt;"&amp;$C$80)</f>
        <v>0</v>
      </c>
      <c r="I85" s="13">
        <f>COUNTIFS('1. Output sheet'!$AC$2:$AC$5000,$B85,'1. Output sheet'!$C$2:$C$5000,I$20,'1. Output sheet'!$O$2:$O$5000,"&gt;="&amp;$B$80,'1. Output sheet'!$O$2:$O$5000,"&lt;"&amp;$C$80)</f>
        <v>2</v>
      </c>
      <c r="J85" s="13">
        <f>COUNTIFS('1. Output sheet'!$AC$2:$AC$5000,$B85,'1. Output sheet'!$C$2:$C$5000,J$20,'1. Output sheet'!$O$2:$O$5000,"&gt;="&amp;$B$80,'1. Output sheet'!$O$2:$O$5000,"&lt;"&amp;$C$80)</f>
        <v>4</v>
      </c>
      <c r="K85" s="13">
        <f>COUNTIFS('1. Output sheet'!$AC$2:$AC$5000,$B85,'1. Output sheet'!$C$2:$C$5000,K$20,'1. Output sheet'!$O$2:$O$5000,"&gt;="&amp;$B$80,'1. Output sheet'!$O$2:$O$5000,"&lt;"&amp;$C$80)</f>
        <v>2</v>
      </c>
      <c r="L85" s="13">
        <f>COUNTIFS('1. Output sheet'!$AC$2:$AC$5000,$B85,'1. Output sheet'!$C$2:$C$5000,L$20,'1. Output sheet'!$O$2:$O$5000,"&gt;="&amp;$B$80,'1. Output sheet'!$O$2:$O$5000,"&lt;"&amp;$C$80)</f>
        <v>2</v>
      </c>
      <c r="M85" s="13">
        <f>COUNTIFS('1. Output sheet'!$AC$2:$AC$5000,$B85,'1. Output sheet'!$C$2:$C$5000,M$20,'1. Output sheet'!$O$2:$O$5000,"&gt;="&amp;$B$80,'1. Output sheet'!$O$2:$O$5000,"&lt;"&amp;$C$80)</f>
        <v>0</v>
      </c>
      <c r="N85" s="13">
        <f>COUNTIFS('1. Output sheet'!$AC$2:$AC$5000,$B85,'1. Output sheet'!$C$2:$C$5000,N$20,'1. Output sheet'!$O$2:$O$5000,"&gt;="&amp;$B$80,'1. Output sheet'!$O$2:$O$5000,"&lt;"&amp;$C$80)</f>
        <v>3</v>
      </c>
      <c r="O85" s="13">
        <f>COUNTIFS('1. Output sheet'!$AC$2:$AC$5000,$B85,'1. Output sheet'!$C$2:$C$5000,O$20,'1. Output sheet'!$O$2:$O$5000,"&gt;="&amp;$B$80,'1. Output sheet'!$O$2:$O$5000,"&lt;"&amp;$C$80)</f>
        <v>0</v>
      </c>
      <c r="P85" s="14">
        <f t="shared" si="35"/>
        <v>25</v>
      </c>
      <c r="Q85" s="13">
        <f>COUNTIFS('1. Output sheet'!$AC$2:$AC$5000,$B85,'1. Output sheet'!$O$2:$O$5000,"&gt;="&amp;$B$80,'1. Output sheet'!$O$2:$O$5000,"&lt;"&amp;$C$80)</f>
        <v>25</v>
      </c>
      <c r="R85" s="14">
        <f>Q85-P85</f>
        <v>0</v>
      </c>
    </row>
    <row r="86" spans="1:18" x14ac:dyDescent="0.25">
      <c r="A86" s="34"/>
    </row>
    <row r="87" spans="1:18" x14ac:dyDescent="0.25">
      <c r="A87" s="34"/>
    </row>
    <row r="88" spans="1:18" ht="14.4" x14ac:dyDescent="0.3">
      <c r="A88" s="34"/>
      <c r="B88" s="5" t="s">
        <v>4352</v>
      </c>
      <c r="C88" s="5"/>
      <c r="D88" s="5"/>
      <c r="E88" s="5"/>
      <c r="F88" s="5"/>
      <c r="G88" s="5"/>
      <c r="H88" s="5"/>
      <c r="I88" s="5"/>
      <c r="J88" s="5"/>
      <c r="K88" s="5"/>
      <c r="L88" s="5"/>
      <c r="M88" s="5"/>
      <c r="N88" s="5"/>
      <c r="O88" s="5"/>
      <c r="P88" s="5"/>
      <c r="Q88" s="5"/>
      <c r="R88" s="5"/>
    </row>
    <row r="89" spans="1:18" ht="43.2" x14ac:dyDescent="0.3">
      <c r="A89" s="34"/>
      <c r="B89" s="19" t="s">
        <v>4358</v>
      </c>
      <c r="C89" s="20"/>
      <c r="D89" s="10" t="s">
        <v>705</v>
      </c>
      <c r="E89" s="10" t="s">
        <v>206</v>
      </c>
      <c r="F89" s="10" t="s">
        <v>198</v>
      </c>
      <c r="G89" s="11" t="s">
        <v>28</v>
      </c>
      <c r="H89" s="11" t="s">
        <v>795</v>
      </c>
      <c r="I89" s="11" t="s">
        <v>43</v>
      </c>
      <c r="J89" s="11" t="s">
        <v>104</v>
      </c>
      <c r="K89" s="11" t="s">
        <v>808</v>
      </c>
      <c r="L89" s="11" t="s">
        <v>755</v>
      </c>
      <c r="M89" s="11" t="s">
        <v>4353</v>
      </c>
      <c r="N89" s="11" t="s">
        <v>318</v>
      </c>
      <c r="O89" s="11" t="s">
        <v>71</v>
      </c>
      <c r="P89" s="29" t="s">
        <v>4359</v>
      </c>
      <c r="Q89" s="29" t="s">
        <v>4355</v>
      </c>
      <c r="R89" s="29" t="s">
        <v>4356</v>
      </c>
    </row>
    <row r="90" spans="1:18" ht="14.4" x14ac:dyDescent="0.3">
      <c r="A90" s="34"/>
      <c r="B90" s="21" t="s">
        <v>232</v>
      </c>
      <c r="C90" s="20"/>
      <c r="D90" s="13">
        <f>COUNTIFS('1. Output sheet'!$D$2:$D$5000,$B90,'1. Output sheet'!$C$2:$C$5000,D$27,'1. Output sheet'!$AC$2:$AC$5000,$B$22,'1. Output sheet'!$O$2:$O$5000,"&gt;="&amp;$B$80,'1. Output sheet'!$O$2:$O$5000,"&lt;"&amp;$C$80)+COUNTIFS('1. Output sheet'!$D$2:$D$5000,$B90,'1. Output sheet'!$C$2:$C$5000,D$27,'1. Output sheet'!$AC$2:$AC$5000,$B$23,'1. Output sheet'!$O$2:$O$5000,"&gt;="&amp;$B$80,'1. Output sheet'!$O$2:$O$5000,"&lt;"&amp;$C$80)</f>
        <v>0</v>
      </c>
      <c r="E90" s="13">
        <f>COUNTIFS('1. Output sheet'!$D$2:$D$5000,$B90,'1. Output sheet'!$C$2:$C$5000,E$27,'1. Output sheet'!$AC$2:$AC$5000,$B$22,'1. Output sheet'!$O$2:$O$5000,"&gt;="&amp;$B$80,'1. Output sheet'!$O$2:$O$5000,"&lt;"&amp;$C$80)+COUNTIFS('1. Output sheet'!$D$2:$D$5000,$B90,'1. Output sheet'!$C$2:$C$5000,E$27,'1. Output sheet'!$AC$2:$AC$5000,$B$23,'1. Output sheet'!$O$2:$O$5000,"&gt;="&amp;$B$80,'1. Output sheet'!$O$2:$O$5000,"&lt;"&amp;$C$80)</f>
        <v>0</v>
      </c>
      <c r="F90" s="13">
        <f>COUNTIFS('1. Output sheet'!$D$2:$D$5000,$B90,'1. Output sheet'!$C$2:$C$5000,F$27,'1. Output sheet'!$AC$2:$AC$5000,$B$22,'1. Output sheet'!$O$2:$O$5000,"&gt;="&amp;$B$80,'1. Output sheet'!$O$2:$O$5000,"&lt;"&amp;$C$80)+COUNTIFS('1. Output sheet'!$D$2:$D$5000,$B90,'1. Output sheet'!$C$2:$C$5000,F$27,'1. Output sheet'!$AC$2:$AC$5000,$B$23,'1. Output sheet'!$O$2:$O$5000,"&gt;="&amp;$B$80,'1. Output sheet'!$O$2:$O$5000,"&lt;"&amp;$C$80)</f>
        <v>3</v>
      </c>
      <c r="G90" s="13">
        <f>COUNTIFS('1. Output sheet'!$D$2:$D$5000,$B90,'1. Output sheet'!$C$2:$C$5000,G$27,'1. Output sheet'!$AC$2:$AC$5000,$B$22,'1. Output sheet'!$O$2:$O$5000,"&gt;="&amp;$B$80,'1. Output sheet'!$O$2:$O$5000,"&lt;"&amp;$C$80)+COUNTIFS('1. Output sheet'!$D$2:$D$5000,$B90,'1. Output sheet'!$C$2:$C$5000,G$27,'1. Output sheet'!$AC$2:$AC$5000,$B$23,'1. Output sheet'!$O$2:$O$5000,"&gt;="&amp;$B$80,'1. Output sheet'!$O$2:$O$5000,"&lt;"&amp;$C$80)</f>
        <v>0</v>
      </c>
      <c r="H90" s="13">
        <f>COUNTIFS('1. Output sheet'!$D$2:$D$5000,$B90,'1. Output sheet'!$C$2:$C$5000,H$27,'1. Output sheet'!$AC$2:$AC$5000,$B$22,'1. Output sheet'!$O$2:$O$5000,"&gt;="&amp;$B$80,'1. Output sheet'!$O$2:$O$5000,"&lt;"&amp;$C$80)+COUNTIFS('1. Output sheet'!$D$2:$D$5000,$B90,'1. Output sheet'!$C$2:$C$5000,H$27,'1. Output sheet'!$AC$2:$AC$5000,$B$23,'1. Output sheet'!$O$2:$O$5000,"&gt;="&amp;$B$80,'1. Output sheet'!$O$2:$O$5000,"&lt;"&amp;$C$80)</f>
        <v>0</v>
      </c>
      <c r="I90" s="13">
        <f>COUNTIFS('1. Output sheet'!$D$2:$D$5000,$B90,'1. Output sheet'!$C$2:$C$5000,I$27,'1. Output sheet'!$AC$2:$AC$5000,$B$22,'1. Output sheet'!$O$2:$O$5000,"&gt;="&amp;$B$80,'1. Output sheet'!$O$2:$O$5000,"&lt;"&amp;$C$80)+COUNTIFS('1. Output sheet'!$D$2:$D$5000,$B90,'1. Output sheet'!$C$2:$C$5000,I$27,'1. Output sheet'!$AC$2:$AC$5000,$B$23,'1. Output sheet'!$O$2:$O$5000,"&gt;="&amp;$B$80,'1. Output sheet'!$O$2:$O$5000,"&lt;"&amp;$C$80)</f>
        <v>2</v>
      </c>
      <c r="J90" s="13">
        <f>COUNTIFS('1. Output sheet'!$D$2:$D$5000,$B90,'1. Output sheet'!$C$2:$C$5000,J$27,'1. Output sheet'!$AC$2:$AC$5000,$B$22,'1. Output sheet'!$O$2:$O$5000,"&gt;="&amp;$B$80,'1. Output sheet'!$O$2:$O$5000,"&lt;"&amp;$C$80)+COUNTIFS('1. Output sheet'!$D$2:$D$5000,$B90,'1. Output sheet'!$C$2:$C$5000,J$27,'1. Output sheet'!$AC$2:$AC$5000,$B$23,'1. Output sheet'!$O$2:$O$5000,"&gt;="&amp;$B$80,'1. Output sheet'!$O$2:$O$5000,"&lt;"&amp;$C$80)</f>
        <v>0</v>
      </c>
      <c r="K90" s="13">
        <f>COUNTIFS('1. Output sheet'!$D$2:$D$5000,$B90,'1. Output sheet'!$C$2:$C$5000,K$27,'1. Output sheet'!$AC$2:$AC$5000,$B$22,'1. Output sheet'!$O$2:$O$5000,"&gt;="&amp;$B$80,'1. Output sheet'!$O$2:$O$5000,"&lt;"&amp;$C$80)+COUNTIFS('1. Output sheet'!$D$2:$D$5000,$B90,'1. Output sheet'!$C$2:$C$5000,K$27,'1. Output sheet'!$AC$2:$AC$5000,$B$23,'1. Output sheet'!$O$2:$O$5000,"&gt;="&amp;$B$80,'1. Output sheet'!$O$2:$O$5000,"&lt;"&amp;$C$80)</f>
        <v>1</v>
      </c>
      <c r="L90" s="13">
        <f>COUNTIFS('1. Output sheet'!$D$2:$D$5000,$B90,'1. Output sheet'!$C$2:$C$5000,L$27,'1. Output sheet'!$AC$2:$AC$5000,$B$22,'1. Output sheet'!$O$2:$O$5000,"&gt;="&amp;$B$80,'1. Output sheet'!$O$2:$O$5000,"&lt;"&amp;$C$80)+COUNTIFS('1. Output sheet'!$D$2:$D$5000,$B90,'1. Output sheet'!$C$2:$C$5000,L$27,'1. Output sheet'!$AC$2:$AC$5000,$B$23,'1. Output sheet'!$O$2:$O$5000,"&gt;="&amp;$B$80,'1. Output sheet'!$O$2:$O$5000,"&lt;"&amp;$C$80)</f>
        <v>0</v>
      </c>
      <c r="M90" s="13">
        <f>COUNTIFS('1. Output sheet'!$D$2:$D$5000,$B90,'1. Output sheet'!$C$2:$C$5000,M$27,'1. Output sheet'!$AC$2:$AC$5000,$B$22,'1. Output sheet'!$O$2:$O$5000,"&gt;="&amp;$B$80,'1. Output sheet'!$O$2:$O$5000,"&lt;"&amp;$C$80)+COUNTIFS('1. Output sheet'!$D$2:$D$5000,$B90,'1. Output sheet'!$C$2:$C$5000,M$27,'1. Output sheet'!$AC$2:$AC$5000,$B$23,'1. Output sheet'!$O$2:$O$5000,"&gt;="&amp;$B$80,'1. Output sheet'!$O$2:$O$5000,"&lt;"&amp;$C$80)</f>
        <v>0</v>
      </c>
      <c r="N90" s="13">
        <f>COUNTIFS('1. Output sheet'!$D$2:$D$5000,$B90,'1. Output sheet'!$C$2:$C$5000,N$27,'1. Output sheet'!$AC$2:$AC$5000,$B$22,'1. Output sheet'!$O$2:$O$5000,"&gt;="&amp;$B$80,'1. Output sheet'!$O$2:$O$5000,"&lt;"&amp;$C$80)+COUNTIFS('1. Output sheet'!$D$2:$D$5000,$B90,'1. Output sheet'!$C$2:$C$5000,N$27,'1. Output sheet'!$AC$2:$AC$5000,$B$23,'1. Output sheet'!$O$2:$O$5000,"&gt;="&amp;$B$80,'1. Output sheet'!$O$2:$O$5000,"&lt;"&amp;$C$80)</f>
        <v>0</v>
      </c>
      <c r="O90" s="13">
        <f>COUNTIFS('1. Output sheet'!$D$2:$D$5000,$B90,'1. Output sheet'!$C$2:$C$5000,O$27,'1. Output sheet'!$AC$2:$AC$5000,$B$22,'1. Output sheet'!$O$2:$O$5000,"&gt;="&amp;$B$80,'1. Output sheet'!$O$2:$O$5000,"&lt;"&amp;$C$80)+COUNTIFS('1. Output sheet'!$D$2:$D$5000,$B90,'1. Output sheet'!$C$2:$C$5000,O$27,'1. Output sheet'!$AC$2:$AC$5000,$B$23,'1. Output sheet'!$O$2:$O$5000,"&gt;="&amp;$B$80,'1. Output sheet'!$O$2:$O$5000,"&lt;"&amp;$C$80)</f>
        <v>0</v>
      </c>
      <c r="P90" s="14">
        <f>SUM(D90:O90)</f>
        <v>6</v>
      </c>
      <c r="Q90" s="14">
        <f>COUNTIFS('1. Output sheet'!$D$2:$D$5000,$B90,'1. Output sheet'!$AC$2:$AC$5000,$B$22,'1. Output sheet'!$O$2:$O$5000,"&gt;="&amp;$B$80,'1. Output sheet'!$O$2:$O$5000,"&lt;"&amp;$C$80)+COUNTIFS('1. Output sheet'!$D$2:$D$5000,$B90,'1. Output sheet'!$AC$2:$AC$5000,$B$23,'1. Output sheet'!$O$2:$O$5000,"&gt;="&amp;$B$80,'1. Output sheet'!$O$2:$O$5000,"&lt;"&amp;$C$80)</f>
        <v>6</v>
      </c>
      <c r="R90" s="14">
        <f>Q90-P90</f>
        <v>0</v>
      </c>
    </row>
    <row r="91" spans="1:18" ht="14.4" x14ac:dyDescent="0.3">
      <c r="A91" s="34"/>
      <c r="B91" s="21" t="s">
        <v>221</v>
      </c>
      <c r="C91" s="20"/>
      <c r="D91" s="13">
        <f>COUNTIFS('1. Output sheet'!$D$2:$D$5000,$B91,'1. Output sheet'!$C$2:$C$5000,D$27,'1. Output sheet'!$AC$2:$AC$5000,$B$22,'1. Output sheet'!$O$2:$O$5000,"&gt;="&amp;$B$80,'1. Output sheet'!$O$2:$O$5000,"&lt;"&amp;$C$80)+COUNTIFS('1. Output sheet'!$D$2:$D$5000,$B91,'1. Output sheet'!$C$2:$C$5000,D$27,'1. Output sheet'!$AC$2:$AC$5000,$B$23,'1. Output sheet'!$O$2:$O$5000,"&gt;="&amp;$B$80,'1. Output sheet'!$O$2:$O$5000,"&lt;"&amp;$C$80)</f>
        <v>0</v>
      </c>
      <c r="E91" s="13">
        <f>COUNTIFS('1. Output sheet'!$D$2:$D$5000,$B91,'1. Output sheet'!$C$2:$C$5000,E$27,'1. Output sheet'!$AC$2:$AC$5000,$B$22,'1. Output sheet'!$O$2:$O$5000,"&gt;="&amp;$B$80,'1. Output sheet'!$O$2:$O$5000,"&lt;"&amp;$C$80)+COUNTIFS('1. Output sheet'!$D$2:$D$5000,$B91,'1. Output sheet'!$C$2:$C$5000,E$27,'1. Output sheet'!$AC$2:$AC$5000,$B$23,'1. Output sheet'!$O$2:$O$5000,"&gt;="&amp;$B$80,'1. Output sheet'!$O$2:$O$5000,"&lt;"&amp;$C$80)</f>
        <v>0</v>
      </c>
      <c r="F91" s="13">
        <f>COUNTIFS('1. Output sheet'!$D$2:$D$5000,$B91,'1. Output sheet'!$C$2:$C$5000,F$27,'1. Output sheet'!$AC$2:$AC$5000,$B$22,'1. Output sheet'!$O$2:$O$5000,"&gt;="&amp;$B$80,'1. Output sheet'!$O$2:$O$5000,"&lt;"&amp;$C$80)+COUNTIFS('1. Output sheet'!$D$2:$D$5000,$B91,'1. Output sheet'!$C$2:$C$5000,F$27,'1. Output sheet'!$AC$2:$AC$5000,$B$23,'1. Output sheet'!$O$2:$O$5000,"&gt;="&amp;$B$80,'1. Output sheet'!$O$2:$O$5000,"&lt;"&amp;$C$80)</f>
        <v>0</v>
      </c>
      <c r="G91" s="13">
        <f>COUNTIFS('1. Output sheet'!$D$2:$D$5000,$B91,'1. Output sheet'!$C$2:$C$5000,G$27,'1. Output sheet'!$AC$2:$AC$5000,$B$22,'1. Output sheet'!$O$2:$O$5000,"&gt;="&amp;$B$80,'1. Output sheet'!$O$2:$O$5000,"&lt;"&amp;$C$80)+COUNTIFS('1. Output sheet'!$D$2:$D$5000,$B91,'1. Output sheet'!$C$2:$C$5000,G$27,'1. Output sheet'!$AC$2:$AC$5000,$B$23,'1. Output sheet'!$O$2:$O$5000,"&gt;="&amp;$B$80,'1. Output sheet'!$O$2:$O$5000,"&lt;"&amp;$C$80)</f>
        <v>0</v>
      </c>
      <c r="H91" s="13">
        <f>COUNTIFS('1. Output sheet'!$D$2:$D$5000,$B91,'1. Output sheet'!$C$2:$C$5000,H$27,'1. Output sheet'!$AC$2:$AC$5000,$B$22,'1. Output sheet'!$O$2:$O$5000,"&gt;="&amp;$B$80,'1. Output sheet'!$O$2:$O$5000,"&lt;"&amp;$C$80)+COUNTIFS('1. Output sheet'!$D$2:$D$5000,$B91,'1. Output sheet'!$C$2:$C$5000,H$27,'1. Output sheet'!$AC$2:$AC$5000,$B$23,'1. Output sheet'!$O$2:$O$5000,"&gt;="&amp;$B$80,'1. Output sheet'!$O$2:$O$5000,"&lt;"&amp;$C$80)</f>
        <v>0</v>
      </c>
      <c r="I91" s="13">
        <f>COUNTIFS('1. Output sheet'!$D$2:$D$5000,$B91,'1. Output sheet'!$C$2:$C$5000,I$27,'1. Output sheet'!$AC$2:$AC$5000,$B$22,'1. Output sheet'!$O$2:$O$5000,"&gt;="&amp;$B$80,'1. Output sheet'!$O$2:$O$5000,"&lt;"&amp;$C$80)+COUNTIFS('1. Output sheet'!$D$2:$D$5000,$B91,'1. Output sheet'!$C$2:$C$5000,I$27,'1. Output sheet'!$AC$2:$AC$5000,$B$23,'1. Output sheet'!$O$2:$O$5000,"&gt;="&amp;$B$80,'1. Output sheet'!$O$2:$O$5000,"&lt;"&amp;$C$80)</f>
        <v>1</v>
      </c>
      <c r="J91" s="13">
        <f>COUNTIFS('1. Output sheet'!$D$2:$D$5000,$B91,'1. Output sheet'!$C$2:$C$5000,J$27,'1. Output sheet'!$AC$2:$AC$5000,$B$22,'1. Output sheet'!$O$2:$O$5000,"&gt;="&amp;$B$80,'1. Output sheet'!$O$2:$O$5000,"&lt;"&amp;$C$80)+COUNTIFS('1. Output sheet'!$D$2:$D$5000,$B91,'1. Output sheet'!$C$2:$C$5000,J$27,'1. Output sheet'!$AC$2:$AC$5000,$B$23,'1. Output sheet'!$O$2:$O$5000,"&gt;="&amp;$B$80,'1. Output sheet'!$O$2:$O$5000,"&lt;"&amp;$C$80)</f>
        <v>2</v>
      </c>
      <c r="K91" s="13">
        <f>COUNTIFS('1. Output sheet'!$D$2:$D$5000,$B91,'1. Output sheet'!$C$2:$C$5000,K$27,'1. Output sheet'!$AC$2:$AC$5000,$B$22,'1. Output sheet'!$O$2:$O$5000,"&gt;="&amp;$B$80,'1. Output sheet'!$O$2:$O$5000,"&lt;"&amp;$C$80)+COUNTIFS('1. Output sheet'!$D$2:$D$5000,$B91,'1. Output sheet'!$C$2:$C$5000,K$27,'1. Output sheet'!$AC$2:$AC$5000,$B$23,'1. Output sheet'!$O$2:$O$5000,"&gt;="&amp;$B$80,'1. Output sheet'!$O$2:$O$5000,"&lt;"&amp;$C$80)</f>
        <v>0</v>
      </c>
      <c r="L91" s="13">
        <f>COUNTIFS('1. Output sheet'!$D$2:$D$5000,$B91,'1. Output sheet'!$C$2:$C$5000,L$27,'1. Output sheet'!$AC$2:$AC$5000,$B$22,'1. Output sheet'!$O$2:$O$5000,"&gt;="&amp;$B$80,'1. Output sheet'!$O$2:$O$5000,"&lt;"&amp;$C$80)+COUNTIFS('1. Output sheet'!$D$2:$D$5000,$B91,'1. Output sheet'!$C$2:$C$5000,L$27,'1. Output sheet'!$AC$2:$AC$5000,$B$23,'1. Output sheet'!$O$2:$O$5000,"&gt;="&amp;$B$80,'1. Output sheet'!$O$2:$O$5000,"&lt;"&amp;$C$80)</f>
        <v>0</v>
      </c>
      <c r="M91" s="13">
        <f>COUNTIFS('1. Output sheet'!$D$2:$D$5000,$B91,'1. Output sheet'!$C$2:$C$5000,M$27,'1. Output sheet'!$AC$2:$AC$5000,$B$22,'1. Output sheet'!$O$2:$O$5000,"&gt;="&amp;$B$80,'1. Output sheet'!$O$2:$O$5000,"&lt;"&amp;$C$80)+COUNTIFS('1. Output sheet'!$D$2:$D$5000,$B91,'1. Output sheet'!$C$2:$C$5000,M$27,'1. Output sheet'!$AC$2:$AC$5000,$B$23,'1. Output sheet'!$O$2:$O$5000,"&gt;="&amp;$B$80,'1. Output sheet'!$O$2:$O$5000,"&lt;"&amp;$C$80)</f>
        <v>0</v>
      </c>
      <c r="N91" s="13">
        <f>COUNTIFS('1. Output sheet'!$D$2:$D$5000,$B91,'1. Output sheet'!$C$2:$C$5000,N$27,'1. Output sheet'!$AC$2:$AC$5000,$B$22,'1. Output sheet'!$O$2:$O$5000,"&gt;="&amp;$B$80,'1. Output sheet'!$O$2:$O$5000,"&lt;"&amp;$C$80)+COUNTIFS('1. Output sheet'!$D$2:$D$5000,$B91,'1. Output sheet'!$C$2:$C$5000,N$27,'1. Output sheet'!$AC$2:$AC$5000,$B$23,'1. Output sheet'!$O$2:$O$5000,"&gt;="&amp;$B$80,'1. Output sheet'!$O$2:$O$5000,"&lt;"&amp;$C$80)</f>
        <v>0</v>
      </c>
      <c r="O91" s="13">
        <f>COUNTIFS('1. Output sheet'!$D$2:$D$5000,$B91,'1. Output sheet'!$C$2:$C$5000,O$27,'1. Output sheet'!$AC$2:$AC$5000,$B$22,'1. Output sheet'!$O$2:$O$5000,"&gt;="&amp;$B$80,'1. Output sheet'!$O$2:$O$5000,"&lt;"&amp;$C$80)+COUNTIFS('1. Output sheet'!$D$2:$D$5000,$B91,'1. Output sheet'!$C$2:$C$5000,O$27,'1. Output sheet'!$AC$2:$AC$5000,$B$23,'1. Output sheet'!$O$2:$O$5000,"&gt;="&amp;$B$80,'1. Output sheet'!$O$2:$O$5000,"&lt;"&amp;$C$80)</f>
        <v>0</v>
      </c>
      <c r="P91" s="14">
        <f t="shared" ref="P91:P107" si="36">SUM(D91:O91)</f>
        <v>3</v>
      </c>
      <c r="Q91" s="14">
        <f>COUNTIFS('1. Output sheet'!$D$2:$D$5000,$B91,'1. Output sheet'!$AC$2:$AC$5000,$B$22,'1. Output sheet'!$O$2:$O$5000,"&gt;="&amp;$B$80,'1. Output sheet'!$O$2:$O$5000,"&lt;"&amp;$C$80)+COUNTIFS('1. Output sheet'!$D$2:$D$5000,$B91,'1. Output sheet'!$AC$2:$AC$5000,$B$23,'1. Output sheet'!$O$2:$O$5000,"&gt;="&amp;$B$80,'1. Output sheet'!$O$2:$O$5000,"&lt;"&amp;$C$80)</f>
        <v>3</v>
      </c>
      <c r="R91" s="14">
        <f t="shared" ref="R91:R107" si="37">Q91-P91</f>
        <v>0</v>
      </c>
    </row>
    <row r="92" spans="1:18" ht="28.8" x14ac:dyDescent="0.3">
      <c r="A92" s="34"/>
      <c r="B92" s="21" t="s">
        <v>543</v>
      </c>
      <c r="C92" s="20"/>
      <c r="D92" s="13">
        <f>COUNTIFS('1. Output sheet'!$D$2:$D$5000,$B92,'1. Output sheet'!$C$2:$C$5000,D$27,'1. Output sheet'!$AC$2:$AC$5000,$B$22,'1. Output sheet'!$O$2:$O$5000,"&gt;="&amp;$B$80,'1. Output sheet'!$O$2:$O$5000,"&lt;"&amp;$C$80)+COUNTIFS('1. Output sheet'!$D$2:$D$5000,$B92,'1. Output sheet'!$C$2:$C$5000,D$27,'1. Output sheet'!$AC$2:$AC$5000,$B$23,'1. Output sheet'!$O$2:$O$5000,"&gt;="&amp;$B$80,'1. Output sheet'!$O$2:$O$5000,"&lt;"&amp;$C$80)</f>
        <v>0</v>
      </c>
      <c r="E92" s="13">
        <f>COUNTIFS('1. Output sheet'!$D$2:$D$5000,$B92,'1. Output sheet'!$C$2:$C$5000,E$27,'1. Output sheet'!$AC$2:$AC$5000,$B$22,'1. Output sheet'!$O$2:$O$5000,"&gt;="&amp;$B$80,'1. Output sheet'!$O$2:$O$5000,"&lt;"&amp;$C$80)+COUNTIFS('1. Output sheet'!$D$2:$D$5000,$B92,'1. Output sheet'!$C$2:$C$5000,E$27,'1. Output sheet'!$AC$2:$AC$5000,$B$23,'1. Output sheet'!$O$2:$O$5000,"&gt;="&amp;$B$80,'1. Output sheet'!$O$2:$O$5000,"&lt;"&amp;$C$80)</f>
        <v>0</v>
      </c>
      <c r="F92" s="13">
        <f>COUNTIFS('1. Output sheet'!$D$2:$D$5000,$B92,'1. Output sheet'!$C$2:$C$5000,F$27,'1. Output sheet'!$AC$2:$AC$5000,$B$22,'1. Output sheet'!$O$2:$O$5000,"&gt;="&amp;$B$80,'1. Output sheet'!$O$2:$O$5000,"&lt;"&amp;$C$80)+COUNTIFS('1. Output sheet'!$D$2:$D$5000,$B92,'1. Output sheet'!$C$2:$C$5000,F$27,'1. Output sheet'!$AC$2:$AC$5000,$B$23,'1. Output sheet'!$O$2:$O$5000,"&gt;="&amp;$B$80,'1. Output sheet'!$O$2:$O$5000,"&lt;"&amp;$C$80)</f>
        <v>0</v>
      </c>
      <c r="G92" s="13">
        <f>COUNTIFS('1. Output sheet'!$D$2:$D$5000,$B92,'1. Output sheet'!$C$2:$C$5000,G$27,'1. Output sheet'!$AC$2:$AC$5000,$B$22,'1. Output sheet'!$O$2:$O$5000,"&gt;="&amp;$B$80,'1. Output sheet'!$O$2:$O$5000,"&lt;"&amp;$C$80)+COUNTIFS('1. Output sheet'!$D$2:$D$5000,$B92,'1. Output sheet'!$C$2:$C$5000,G$27,'1. Output sheet'!$AC$2:$AC$5000,$B$23,'1. Output sheet'!$O$2:$O$5000,"&gt;="&amp;$B$80,'1. Output sheet'!$O$2:$O$5000,"&lt;"&amp;$C$80)</f>
        <v>0</v>
      </c>
      <c r="H92" s="13">
        <f>COUNTIFS('1. Output sheet'!$D$2:$D$5000,$B92,'1. Output sheet'!$C$2:$C$5000,H$27,'1. Output sheet'!$AC$2:$AC$5000,$B$22,'1. Output sheet'!$O$2:$O$5000,"&gt;="&amp;$B$80,'1. Output sheet'!$O$2:$O$5000,"&lt;"&amp;$C$80)+COUNTIFS('1. Output sheet'!$D$2:$D$5000,$B92,'1. Output sheet'!$C$2:$C$5000,H$27,'1. Output sheet'!$AC$2:$AC$5000,$B$23,'1. Output sheet'!$O$2:$O$5000,"&gt;="&amp;$B$80,'1. Output sheet'!$O$2:$O$5000,"&lt;"&amp;$C$80)</f>
        <v>0</v>
      </c>
      <c r="I92" s="13">
        <f>COUNTIFS('1. Output sheet'!$D$2:$D$5000,$B92,'1. Output sheet'!$C$2:$C$5000,I$27,'1. Output sheet'!$AC$2:$AC$5000,$B$22,'1. Output sheet'!$O$2:$O$5000,"&gt;="&amp;$B$80,'1. Output sheet'!$O$2:$O$5000,"&lt;"&amp;$C$80)+COUNTIFS('1. Output sheet'!$D$2:$D$5000,$B92,'1. Output sheet'!$C$2:$C$5000,I$27,'1. Output sheet'!$AC$2:$AC$5000,$B$23,'1. Output sheet'!$O$2:$O$5000,"&gt;="&amp;$B$80,'1. Output sheet'!$O$2:$O$5000,"&lt;"&amp;$C$80)</f>
        <v>2</v>
      </c>
      <c r="J92" s="13">
        <f>COUNTIFS('1. Output sheet'!$D$2:$D$5000,$B92,'1. Output sheet'!$C$2:$C$5000,J$27,'1. Output sheet'!$AC$2:$AC$5000,$B$22,'1. Output sheet'!$O$2:$O$5000,"&gt;="&amp;$B$80,'1. Output sheet'!$O$2:$O$5000,"&lt;"&amp;$C$80)+COUNTIFS('1. Output sheet'!$D$2:$D$5000,$B92,'1. Output sheet'!$C$2:$C$5000,J$27,'1. Output sheet'!$AC$2:$AC$5000,$B$23,'1. Output sheet'!$O$2:$O$5000,"&gt;="&amp;$B$80,'1. Output sheet'!$O$2:$O$5000,"&lt;"&amp;$C$80)</f>
        <v>0</v>
      </c>
      <c r="K92" s="13">
        <f>COUNTIFS('1. Output sheet'!$D$2:$D$5000,$B92,'1. Output sheet'!$C$2:$C$5000,K$27,'1. Output sheet'!$AC$2:$AC$5000,$B$22,'1. Output sheet'!$O$2:$O$5000,"&gt;="&amp;$B$80,'1. Output sheet'!$O$2:$O$5000,"&lt;"&amp;$C$80)+COUNTIFS('1. Output sheet'!$D$2:$D$5000,$B92,'1. Output sheet'!$C$2:$C$5000,K$27,'1. Output sheet'!$AC$2:$AC$5000,$B$23,'1. Output sheet'!$O$2:$O$5000,"&gt;="&amp;$B$80,'1. Output sheet'!$O$2:$O$5000,"&lt;"&amp;$C$80)</f>
        <v>4</v>
      </c>
      <c r="L92" s="13">
        <f>COUNTIFS('1. Output sheet'!$D$2:$D$5000,$B92,'1. Output sheet'!$C$2:$C$5000,L$27,'1. Output sheet'!$AC$2:$AC$5000,$B$22,'1. Output sheet'!$O$2:$O$5000,"&gt;="&amp;$B$80,'1. Output sheet'!$O$2:$O$5000,"&lt;"&amp;$C$80)+COUNTIFS('1. Output sheet'!$D$2:$D$5000,$B92,'1. Output sheet'!$C$2:$C$5000,L$27,'1. Output sheet'!$AC$2:$AC$5000,$B$23,'1. Output sheet'!$O$2:$O$5000,"&gt;="&amp;$B$80,'1. Output sheet'!$O$2:$O$5000,"&lt;"&amp;$C$80)</f>
        <v>0</v>
      </c>
      <c r="M92" s="13">
        <f>COUNTIFS('1. Output sheet'!$D$2:$D$5000,$B92,'1. Output sheet'!$C$2:$C$5000,M$27,'1. Output sheet'!$AC$2:$AC$5000,$B$22,'1. Output sheet'!$O$2:$O$5000,"&gt;="&amp;$B$80,'1. Output sheet'!$O$2:$O$5000,"&lt;"&amp;$C$80)+COUNTIFS('1. Output sheet'!$D$2:$D$5000,$B92,'1. Output sheet'!$C$2:$C$5000,M$27,'1. Output sheet'!$AC$2:$AC$5000,$B$23,'1. Output sheet'!$O$2:$O$5000,"&gt;="&amp;$B$80,'1. Output sheet'!$O$2:$O$5000,"&lt;"&amp;$C$80)</f>
        <v>0</v>
      </c>
      <c r="N92" s="13">
        <f>COUNTIFS('1. Output sheet'!$D$2:$D$5000,$B92,'1. Output sheet'!$C$2:$C$5000,N$27,'1. Output sheet'!$AC$2:$AC$5000,$B$22,'1. Output sheet'!$O$2:$O$5000,"&gt;="&amp;$B$80,'1. Output sheet'!$O$2:$O$5000,"&lt;"&amp;$C$80)+COUNTIFS('1. Output sheet'!$D$2:$D$5000,$B92,'1. Output sheet'!$C$2:$C$5000,N$27,'1. Output sheet'!$AC$2:$AC$5000,$B$23,'1. Output sheet'!$O$2:$O$5000,"&gt;="&amp;$B$80,'1. Output sheet'!$O$2:$O$5000,"&lt;"&amp;$C$80)</f>
        <v>0</v>
      </c>
      <c r="O92" s="13">
        <f>COUNTIFS('1. Output sheet'!$D$2:$D$5000,$B92,'1. Output sheet'!$C$2:$C$5000,O$27,'1. Output sheet'!$AC$2:$AC$5000,$B$22,'1. Output sheet'!$O$2:$O$5000,"&gt;="&amp;$B$80,'1. Output sheet'!$O$2:$O$5000,"&lt;"&amp;$C$80)+COUNTIFS('1. Output sheet'!$D$2:$D$5000,$B92,'1. Output sheet'!$C$2:$C$5000,O$27,'1. Output sheet'!$AC$2:$AC$5000,$B$23,'1. Output sheet'!$O$2:$O$5000,"&gt;="&amp;$B$80,'1. Output sheet'!$O$2:$O$5000,"&lt;"&amp;$C$80)</f>
        <v>0</v>
      </c>
      <c r="P92" s="14">
        <f t="shared" si="36"/>
        <v>6</v>
      </c>
      <c r="Q92" s="14">
        <f>COUNTIFS('1. Output sheet'!$D$2:$D$5000,$B92,'1. Output sheet'!$AC$2:$AC$5000,$B$22,'1. Output sheet'!$O$2:$O$5000,"&gt;="&amp;$B$80,'1. Output sheet'!$O$2:$O$5000,"&lt;"&amp;$C$80)+COUNTIFS('1. Output sheet'!$D$2:$D$5000,$B92,'1. Output sheet'!$AC$2:$AC$5000,$B$23,'1. Output sheet'!$O$2:$O$5000,"&gt;="&amp;$B$80,'1. Output sheet'!$O$2:$O$5000,"&lt;"&amp;$C$80)</f>
        <v>6</v>
      </c>
      <c r="R92" s="14">
        <f t="shared" si="37"/>
        <v>0</v>
      </c>
    </row>
    <row r="93" spans="1:18" ht="14.4" x14ac:dyDescent="0.3">
      <c r="A93" s="34"/>
      <c r="B93" s="21" t="s">
        <v>1169</v>
      </c>
      <c r="C93" s="20"/>
      <c r="D93" s="13">
        <f>COUNTIFS('1. Output sheet'!$D$2:$D$5000,$B93,'1. Output sheet'!$C$2:$C$5000,D$27,'1. Output sheet'!$AC$2:$AC$5000,$B$22,'1. Output sheet'!$O$2:$O$5000,"&gt;="&amp;$B$80,'1. Output sheet'!$O$2:$O$5000,"&lt;"&amp;$C$80)+COUNTIFS('1. Output sheet'!$D$2:$D$5000,$B93,'1. Output sheet'!$C$2:$C$5000,D$27,'1. Output sheet'!$AC$2:$AC$5000,$B$23,'1. Output sheet'!$O$2:$O$5000,"&gt;="&amp;$B$80,'1. Output sheet'!$O$2:$O$5000,"&lt;"&amp;$C$80)</f>
        <v>0</v>
      </c>
      <c r="E93" s="13">
        <f>COUNTIFS('1. Output sheet'!$D$2:$D$5000,$B93,'1. Output sheet'!$C$2:$C$5000,E$27,'1. Output sheet'!$AC$2:$AC$5000,$B$22,'1. Output sheet'!$O$2:$O$5000,"&gt;="&amp;$B$80,'1. Output sheet'!$O$2:$O$5000,"&lt;"&amp;$C$80)+COUNTIFS('1. Output sheet'!$D$2:$D$5000,$B93,'1. Output sheet'!$C$2:$C$5000,E$27,'1. Output sheet'!$AC$2:$AC$5000,$B$23,'1. Output sheet'!$O$2:$O$5000,"&gt;="&amp;$B$80,'1. Output sheet'!$O$2:$O$5000,"&lt;"&amp;$C$80)</f>
        <v>0</v>
      </c>
      <c r="F93" s="13">
        <f>COUNTIFS('1. Output sheet'!$D$2:$D$5000,$B93,'1. Output sheet'!$C$2:$C$5000,F$27,'1. Output sheet'!$AC$2:$AC$5000,$B$22,'1. Output sheet'!$O$2:$O$5000,"&gt;="&amp;$B$80,'1. Output sheet'!$O$2:$O$5000,"&lt;"&amp;$C$80)+COUNTIFS('1. Output sheet'!$D$2:$D$5000,$B93,'1. Output sheet'!$C$2:$C$5000,F$27,'1. Output sheet'!$AC$2:$AC$5000,$B$23,'1. Output sheet'!$O$2:$O$5000,"&gt;="&amp;$B$80,'1. Output sheet'!$O$2:$O$5000,"&lt;"&amp;$C$80)</f>
        <v>0</v>
      </c>
      <c r="G93" s="13">
        <f>COUNTIFS('1. Output sheet'!$D$2:$D$5000,$B93,'1. Output sheet'!$C$2:$C$5000,G$27,'1. Output sheet'!$AC$2:$AC$5000,$B$22,'1. Output sheet'!$O$2:$O$5000,"&gt;="&amp;$B$80,'1. Output sheet'!$O$2:$O$5000,"&lt;"&amp;$C$80)+COUNTIFS('1. Output sheet'!$D$2:$D$5000,$B93,'1. Output sheet'!$C$2:$C$5000,G$27,'1. Output sheet'!$AC$2:$AC$5000,$B$23,'1. Output sheet'!$O$2:$O$5000,"&gt;="&amp;$B$80,'1. Output sheet'!$O$2:$O$5000,"&lt;"&amp;$C$80)</f>
        <v>0</v>
      </c>
      <c r="H93" s="13">
        <f>COUNTIFS('1. Output sheet'!$D$2:$D$5000,$B93,'1. Output sheet'!$C$2:$C$5000,H$27,'1. Output sheet'!$AC$2:$AC$5000,$B$22,'1. Output sheet'!$O$2:$O$5000,"&gt;="&amp;$B$80,'1. Output sheet'!$O$2:$O$5000,"&lt;"&amp;$C$80)+COUNTIFS('1. Output sheet'!$D$2:$D$5000,$B93,'1. Output sheet'!$C$2:$C$5000,H$27,'1. Output sheet'!$AC$2:$AC$5000,$B$23,'1. Output sheet'!$O$2:$O$5000,"&gt;="&amp;$B$80,'1. Output sheet'!$O$2:$O$5000,"&lt;"&amp;$C$80)</f>
        <v>0</v>
      </c>
      <c r="I93" s="13">
        <f>COUNTIFS('1. Output sheet'!$D$2:$D$5000,$B93,'1. Output sheet'!$C$2:$C$5000,I$27,'1. Output sheet'!$AC$2:$AC$5000,$B$22,'1. Output sheet'!$O$2:$O$5000,"&gt;="&amp;$B$80,'1. Output sheet'!$O$2:$O$5000,"&lt;"&amp;$C$80)+COUNTIFS('1. Output sheet'!$D$2:$D$5000,$B93,'1. Output sheet'!$C$2:$C$5000,I$27,'1. Output sheet'!$AC$2:$AC$5000,$B$23,'1. Output sheet'!$O$2:$O$5000,"&gt;="&amp;$B$80,'1. Output sheet'!$O$2:$O$5000,"&lt;"&amp;$C$80)</f>
        <v>0</v>
      </c>
      <c r="J93" s="13">
        <f>COUNTIFS('1. Output sheet'!$D$2:$D$5000,$B93,'1. Output sheet'!$C$2:$C$5000,J$27,'1. Output sheet'!$AC$2:$AC$5000,$B$22,'1. Output sheet'!$O$2:$O$5000,"&gt;="&amp;$B$80,'1. Output sheet'!$O$2:$O$5000,"&lt;"&amp;$C$80)+COUNTIFS('1. Output sheet'!$D$2:$D$5000,$B93,'1. Output sheet'!$C$2:$C$5000,J$27,'1. Output sheet'!$AC$2:$AC$5000,$B$23,'1. Output sheet'!$O$2:$O$5000,"&gt;="&amp;$B$80,'1. Output sheet'!$O$2:$O$5000,"&lt;"&amp;$C$80)</f>
        <v>0</v>
      </c>
      <c r="K93" s="13">
        <f>COUNTIFS('1. Output sheet'!$D$2:$D$5000,$B93,'1. Output sheet'!$C$2:$C$5000,K$27,'1. Output sheet'!$AC$2:$AC$5000,$B$22,'1. Output sheet'!$O$2:$O$5000,"&gt;="&amp;$B$80,'1. Output sheet'!$O$2:$O$5000,"&lt;"&amp;$C$80)+COUNTIFS('1. Output sheet'!$D$2:$D$5000,$B93,'1. Output sheet'!$C$2:$C$5000,K$27,'1. Output sheet'!$AC$2:$AC$5000,$B$23,'1. Output sheet'!$O$2:$O$5000,"&gt;="&amp;$B$80,'1. Output sheet'!$O$2:$O$5000,"&lt;"&amp;$C$80)</f>
        <v>0</v>
      </c>
      <c r="L93" s="13">
        <f>COUNTIFS('1. Output sheet'!$D$2:$D$5000,$B93,'1. Output sheet'!$C$2:$C$5000,L$27,'1. Output sheet'!$AC$2:$AC$5000,$B$22,'1. Output sheet'!$O$2:$O$5000,"&gt;="&amp;$B$80,'1. Output sheet'!$O$2:$O$5000,"&lt;"&amp;$C$80)+COUNTIFS('1. Output sheet'!$D$2:$D$5000,$B93,'1. Output sheet'!$C$2:$C$5000,L$27,'1. Output sheet'!$AC$2:$AC$5000,$B$23,'1. Output sheet'!$O$2:$O$5000,"&gt;="&amp;$B$80,'1. Output sheet'!$O$2:$O$5000,"&lt;"&amp;$C$80)</f>
        <v>0</v>
      </c>
      <c r="M93" s="13">
        <f>COUNTIFS('1. Output sheet'!$D$2:$D$5000,$B93,'1. Output sheet'!$C$2:$C$5000,M$27,'1. Output sheet'!$AC$2:$AC$5000,$B$22,'1. Output sheet'!$O$2:$O$5000,"&gt;="&amp;$B$80,'1. Output sheet'!$O$2:$O$5000,"&lt;"&amp;$C$80)+COUNTIFS('1. Output sheet'!$D$2:$D$5000,$B93,'1. Output sheet'!$C$2:$C$5000,M$27,'1. Output sheet'!$AC$2:$AC$5000,$B$23,'1. Output sheet'!$O$2:$O$5000,"&gt;="&amp;$B$80,'1. Output sheet'!$O$2:$O$5000,"&lt;"&amp;$C$80)</f>
        <v>0</v>
      </c>
      <c r="N93" s="13">
        <f>COUNTIFS('1. Output sheet'!$D$2:$D$5000,$B93,'1. Output sheet'!$C$2:$C$5000,N$27,'1. Output sheet'!$AC$2:$AC$5000,$B$22,'1. Output sheet'!$O$2:$O$5000,"&gt;="&amp;$B$80,'1. Output sheet'!$O$2:$O$5000,"&lt;"&amp;$C$80)+COUNTIFS('1. Output sheet'!$D$2:$D$5000,$B93,'1. Output sheet'!$C$2:$C$5000,N$27,'1. Output sheet'!$AC$2:$AC$5000,$B$23,'1. Output sheet'!$O$2:$O$5000,"&gt;="&amp;$B$80,'1. Output sheet'!$O$2:$O$5000,"&lt;"&amp;$C$80)</f>
        <v>0</v>
      </c>
      <c r="O93" s="13">
        <f>COUNTIFS('1. Output sheet'!$D$2:$D$5000,$B93,'1. Output sheet'!$C$2:$C$5000,O$27,'1. Output sheet'!$AC$2:$AC$5000,$B$22,'1. Output sheet'!$O$2:$O$5000,"&gt;="&amp;$B$80,'1. Output sheet'!$O$2:$O$5000,"&lt;"&amp;$C$80)+COUNTIFS('1. Output sheet'!$D$2:$D$5000,$B93,'1. Output sheet'!$C$2:$C$5000,O$27,'1. Output sheet'!$AC$2:$AC$5000,$B$23,'1. Output sheet'!$O$2:$O$5000,"&gt;="&amp;$B$80,'1. Output sheet'!$O$2:$O$5000,"&lt;"&amp;$C$80)</f>
        <v>0</v>
      </c>
      <c r="P93" s="14">
        <f t="shared" si="36"/>
        <v>0</v>
      </c>
      <c r="Q93" s="14">
        <f>COUNTIFS('1. Output sheet'!$D$2:$D$5000,$B93,'1. Output sheet'!$AC$2:$AC$5000,$B$22,'1. Output sheet'!$O$2:$O$5000,"&gt;="&amp;$B$80,'1. Output sheet'!$O$2:$O$5000,"&lt;"&amp;$C$80)+COUNTIFS('1. Output sheet'!$D$2:$D$5000,$B93,'1. Output sheet'!$AC$2:$AC$5000,$B$23,'1. Output sheet'!$O$2:$O$5000,"&gt;="&amp;$B$80,'1. Output sheet'!$O$2:$O$5000,"&lt;"&amp;$C$80)</f>
        <v>0</v>
      </c>
      <c r="R93" s="14">
        <f t="shared" si="37"/>
        <v>0</v>
      </c>
    </row>
    <row r="94" spans="1:18" ht="14.4" x14ac:dyDescent="0.3">
      <c r="A94" s="34"/>
      <c r="B94" s="21" t="s">
        <v>199</v>
      </c>
      <c r="C94" s="20"/>
      <c r="D94" s="13">
        <f>COUNTIFS('1. Output sheet'!$D$2:$D$5000,$B94,'1. Output sheet'!$C$2:$C$5000,D$27,'1. Output sheet'!$AC$2:$AC$5000,$B$22,'1. Output sheet'!$O$2:$O$5000,"&gt;="&amp;$B$80,'1. Output sheet'!$O$2:$O$5000,"&lt;"&amp;$C$80)+COUNTIFS('1. Output sheet'!$D$2:$D$5000,$B94,'1. Output sheet'!$C$2:$C$5000,D$27,'1. Output sheet'!$AC$2:$AC$5000,$B$23,'1. Output sheet'!$O$2:$O$5000,"&gt;="&amp;$B$80,'1. Output sheet'!$O$2:$O$5000,"&lt;"&amp;$C$80)</f>
        <v>0</v>
      </c>
      <c r="E94" s="13">
        <f>COUNTIFS('1. Output sheet'!$D$2:$D$5000,$B94,'1. Output sheet'!$C$2:$C$5000,E$27,'1. Output sheet'!$AC$2:$AC$5000,$B$22,'1. Output sheet'!$O$2:$O$5000,"&gt;="&amp;$B$80,'1. Output sheet'!$O$2:$O$5000,"&lt;"&amp;$C$80)+COUNTIFS('1. Output sheet'!$D$2:$D$5000,$B94,'1. Output sheet'!$C$2:$C$5000,E$27,'1. Output sheet'!$AC$2:$AC$5000,$B$23,'1. Output sheet'!$O$2:$O$5000,"&gt;="&amp;$B$80,'1. Output sheet'!$O$2:$O$5000,"&lt;"&amp;$C$80)</f>
        <v>0</v>
      </c>
      <c r="F94" s="13">
        <f>COUNTIFS('1. Output sheet'!$D$2:$D$5000,$B94,'1. Output sheet'!$C$2:$C$5000,F$27,'1. Output sheet'!$AC$2:$AC$5000,$B$22,'1. Output sheet'!$O$2:$O$5000,"&gt;="&amp;$B$80,'1. Output sheet'!$O$2:$O$5000,"&lt;"&amp;$C$80)+COUNTIFS('1. Output sheet'!$D$2:$D$5000,$B94,'1. Output sheet'!$C$2:$C$5000,F$27,'1. Output sheet'!$AC$2:$AC$5000,$B$23,'1. Output sheet'!$O$2:$O$5000,"&gt;="&amp;$B$80,'1. Output sheet'!$O$2:$O$5000,"&lt;"&amp;$C$80)</f>
        <v>0</v>
      </c>
      <c r="G94" s="13">
        <f>COUNTIFS('1. Output sheet'!$D$2:$D$5000,$B94,'1. Output sheet'!$C$2:$C$5000,G$27,'1. Output sheet'!$AC$2:$AC$5000,$B$22,'1. Output sheet'!$O$2:$O$5000,"&gt;="&amp;$B$80,'1. Output sheet'!$O$2:$O$5000,"&lt;"&amp;$C$80)+COUNTIFS('1. Output sheet'!$D$2:$D$5000,$B94,'1. Output sheet'!$C$2:$C$5000,G$27,'1. Output sheet'!$AC$2:$AC$5000,$B$23,'1. Output sheet'!$O$2:$O$5000,"&gt;="&amp;$B$80,'1. Output sheet'!$O$2:$O$5000,"&lt;"&amp;$C$80)</f>
        <v>0</v>
      </c>
      <c r="H94" s="13">
        <f>COUNTIFS('1. Output sheet'!$D$2:$D$5000,$B94,'1. Output sheet'!$C$2:$C$5000,H$27,'1. Output sheet'!$AC$2:$AC$5000,$B$22,'1. Output sheet'!$O$2:$O$5000,"&gt;="&amp;$B$80,'1. Output sheet'!$O$2:$O$5000,"&lt;"&amp;$C$80)+COUNTIFS('1. Output sheet'!$D$2:$D$5000,$B94,'1. Output sheet'!$C$2:$C$5000,H$27,'1. Output sheet'!$AC$2:$AC$5000,$B$23,'1. Output sheet'!$O$2:$O$5000,"&gt;="&amp;$B$80,'1. Output sheet'!$O$2:$O$5000,"&lt;"&amp;$C$80)</f>
        <v>0</v>
      </c>
      <c r="I94" s="13">
        <f>COUNTIFS('1. Output sheet'!$D$2:$D$5000,$B94,'1. Output sheet'!$C$2:$C$5000,I$27,'1. Output sheet'!$AC$2:$AC$5000,$B$22,'1. Output sheet'!$O$2:$O$5000,"&gt;="&amp;$B$80,'1. Output sheet'!$O$2:$O$5000,"&lt;"&amp;$C$80)+COUNTIFS('1. Output sheet'!$D$2:$D$5000,$B94,'1. Output sheet'!$C$2:$C$5000,I$27,'1. Output sheet'!$AC$2:$AC$5000,$B$23,'1. Output sheet'!$O$2:$O$5000,"&gt;="&amp;$B$80,'1. Output sheet'!$O$2:$O$5000,"&lt;"&amp;$C$80)</f>
        <v>0</v>
      </c>
      <c r="J94" s="13">
        <f>COUNTIFS('1. Output sheet'!$D$2:$D$5000,$B94,'1. Output sheet'!$C$2:$C$5000,J$27,'1. Output sheet'!$AC$2:$AC$5000,$B$22,'1. Output sheet'!$O$2:$O$5000,"&gt;="&amp;$B$80,'1. Output sheet'!$O$2:$O$5000,"&lt;"&amp;$C$80)+COUNTIFS('1. Output sheet'!$D$2:$D$5000,$B94,'1. Output sheet'!$C$2:$C$5000,J$27,'1. Output sheet'!$AC$2:$AC$5000,$B$23,'1. Output sheet'!$O$2:$O$5000,"&gt;="&amp;$B$80,'1. Output sheet'!$O$2:$O$5000,"&lt;"&amp;$C$80)</f>
        <v>0</v>
      </c>
      <c r="K94" s="13">
        <f>COUNTIFS('1. Output sheet'!$D$2:$D$5000,$B94,'1. Output sheet'!$C$2:$C$5000,K$27,'1. Output sheet'!$AC$2:$AC$5000,$B$22,'1. Output sheet'!$O$2:$O$5000,"&gt;="&amp;$B$80,'1. Output sheet'!$O$2:$O$5000,"&lt;"&amp;$C$80)+COUNTIFS('1. Output sheet'!$D$2:$D$5000,$B94,'1. Output sheet'!$C$2:$C$5000,K$27,'1. Output sheet'!$AC$2:$AC$5000,$B$23,'1. Output sheet'!$O$2:$O$5000,"&gt;="&amp;$B$80,'1. Output sheet'!$O$2:$O$5000,"&lt;"&amp;$C$80)</f>
        <v>0</v>
      </c>
      <c r="L94" s="13">
        <f>COUNTIFS('1. Output sheet'!$D$2:$D$5000,$B94,'1. Output sheet'!$C$2:$C$5000,L$27,'1. Output sheet'!$AC$2:$AC$5000,$B$22,'1. Output sheet'!$O$2:$O$5000,"&gt;="&amp;$B$80,'1. Output sheet'!$O$2:$O$5000,"&lt;"&amp;$C$80)+COUNTIFS('1. Output sheet'!$D$2:$D$5000,$B94,'1. Output sheet'!$C$2:$C$5000,L$27,'1. Output sheet'!$AC$2:$AC$5000,$B$23,'1. Output sheet'!$O$2:$O$5000,"&gt;="&amp;$B$80,'1. Output sheet'!$O$2:$O$5000,"&lt;"&amp;$C$80)</f>
        <v>0</v>
      </c>
      <c r="M94" s="13">
        <f>COUNTIFS('1. Output sheet'!$D$2:$D$5000,$B94,'1. Output sheet'!$C$2:$C$5000,M$27,'1. Output sheet'!$AC$2:$AC$5000,$B$22,'1. Output sheet'!$O$2:$O$5000,"&gt;="&amp;$B$80,'1. Output sheet'!$O$2:$O$5000,"&lt;"&amp;$C$80)+COUNTIFS('1. Output sheet'!$D$2:$D$5000,$B94,'1. Output sheet'!$C$2:$C$5000,M$27,'1. Output sheet'!$AC$2:$AC$5000,$B$23,'1. Output sheet'!$O$2:$O$5000,"&gt;="&amp;$B$80,'1. Output sheet'!$O$2:$O$5000,"&lt;"&amp;$C$80)</f>
        <v>0</v>
      </c>
      <c r="N94" s="13">
        <f>COUNTIFS('1. Output sheet'!$D$2:$D$5000,$B94,'1. Output sheet'!$C$2:$C$5000,N$27,'1. Output sheet'!$AC$2:$AC$5000,$B$22,'1. Output sheet'!$O$2:$O$5000,"&gt;="&amp;$B$80,'1. Output sheet'!$O$2:$O$5000,"&lt;"&amp;$C$80)+COUNTIFS('1. Output sheet'!$D$2:$D$5000,$B94,'1. Output sheet'!$C$2:$C$5000,N$27,'1. Output sheet'!$AC$2:$AC$5000,$B$23,'1. Output sheet'!$O$2:$O$5000,"&gt;="&amp;$B$80,'1. Output sheet'!$O$2:$O$5000,"&lt;"&amp;$C$80)</f>
        <v>0</v>
      </c>
      <c r="O94" s="13">
        <f>COUNTIFS('1. Output sheet'!$D$2:$D$5000,$B94,'1. Output sheet'!$C$2:$C$5000,O$27,'1. Output sheet'!$AC$2:$AC$5000,$B$22,'1. Output sheet'!$O$2:$O$5000,"&gt;="&amp;$B$80,'1. Output sheet'!$O$2:$O$5000,"&lt;"&amp;$C$80)+COUNTIFS('1. Output sheet'!$D$2:$D$5000,$B94,'1. Output sheet'!$C$2:$C$5000,O$27,'1. Output sheet'!$AC$2:$AC$5000,$B$23,'1. Output sheet'!$O$2:$O$5000,"&gt;="&amp;$B$80,'1. Output sheet'!$O$2:$O$5000,"&lt;"&amp;$C$80)</f>
        <v>0</v>
      </c>
      <c r="P94" s="14">
        <f t="shared" si="36"/>
        <v>0</v>
      </c>
      <c r="Q94" s="14">
        <f>COUNTIFS('1. Output sheet'!$D$2:$D$5000,$B94,'1. Output sheet'!$AC$2:$AC$5000,$B$22,'1. Output sheet'!$O$2:$O$5000,"&gt;="&amp;$B$80,'1. Output sheet'!$O$2:$O$5000,"&lt;"&amp;$C$80)+COUNTIFS('1. Output sheet'!$D$2:$D$5000,$B94,'1. Output sheet'!$AC$2:$AC$5000,$B$23,'1. Output sheet'!$O$2:$O$5000,"&gt;="&amp;$B$80,'1. Output sheet'!$O$2:$O$5000,"&lt;"&amp;$C$80)</f>
        <v>0</v>
      </c>
      <c r="R94" s="14">
        <f t="shared" si="37"/>
        <v>0</v>
      </c>
    </row>
    <row r="95" spans="1:18" ht="28.8" x14ac:dyDescent="0.3">
      <c r="A95" s="34"/>
      <c r="B95" s="21" t="s">
        <v>29</v>
      </c>
      <c r="C95" s="20"/>
      <c r="D95" s="13">
        <f>COUNTIFS('1. Output sheet'!$D$2:$D$5000,$B95,'1. Output sheet'!$C$2:$C$5000,D$27,'1. Output sheet'!$AC$2:$AC$5000,$B$22,'1. Output sheet'!$O$2:$O$5000,"&gt;="&amp;$B$80,'1. Output sheet'!$O$2:$O$5000,"&lt;"&amp;$C$80)+COUNTIFS('1. Output sheet'!$D$2:$D$5000,$B95,'1. Output sheet'!$C$2:$C$5000,D$27,'1. Output sheet'!$AC$2:$AC$5000,$B$23,'1. Output sheet'!$O$2:$O$5000,"&gt;="&amp;$B$80,'1. Output sheet'!$O$2:$O$5000,"&lt;"&amp;$C$80)</f>
        <v>0</v>
      </c>
      <c r="E95" s="13">
        <f>COUNTIFS('1. Output sheet'!$D$2:$D$5000,$B95,'1. Output sheet'!$C$2:$C$5000,E$27,'1. Output sheet'!$AC$2:$AC$5000,$B$22,'1. Output sheet'!$O$2:$O$5000,"&gt;="&amp;$B$80,'1. Output sheet'!$O$2:$O$5000,"&lt;"&amp;$C$80)+COUNTIFS('1. Output sheet'!$D$2:$D$5000,$B95,'1. Output sheet'!$C$2:$C$5000,E$27,'1. Output sheet'!$AC$2:$AC$5000,$B$23,'1. Output sheet'!$O$2:$O$5000,"&gt;="&amp;$B$80,'1. Output sheet'!$O$2:$O$5000,"&lt;"&amp;$C$80)</f>
        <v>0</v>
      </c>
      <c r="F95" s="13">
        <f>COUNTIFS('1. Output sheet'!$D$2:$D$5000,$B95,'1. Output sheet'!$C$2:$C$5000,F$27,'1. Output sheet'!$AC$2:$AC$5000,$B$22,'1. Output sheet'!$O$2:$O$5000,"&gt;="&amp;$B$80,'1. Output sheet'!$O$2:$O$5000,"&lt;"&amp;$C$80)+COUNTIFS('1. Output sheet'!$D$2:$D$5000,$B95,'1. Output sheet'!$C$2:$C$5000,F$27,'1. Output sheet'!$AC$2:$AC$5000,$B$23,'1. Output sheet'!$O$2:$O$5000,"&gt;="&amp;$B$80,'1. Output sheet'!$O$2:$O$5000,"&lt;"&amp;$C$80)</f>
        <v>0</v>
      </c>
      <c r="G95" s="13">
        <f>COUNTIFS('1. Output sheet'!$D$2:$D$5000,$B95,'1. Output sheet'!$C$2:$C$5000,G$27,'1. Output sheet'!$AC$2:$AC$5000,$B$22,'1. Output sheet'!$O$2:$O$5000,"&gt;="&amp;$B$80,'1. Output sheet'!$O$2:$O$5000,"&lt;"&amp;$C$80)+COUNTIFS('1. Output sheet'!$D$2:$D$5000,$B95,'1. Output sheet'!$C$2:$C$5000,G$27,'1. Output sheet'!$AC$2:$AC$5000,$B$23,'1. Output sheet'!$O$2:$O$5000,"&gt;="&amp;$B$80,'1. Output sheet'!$O$2:$O$5000,"&lt;"&amp;$C$80)</f>
        <v>4</v>
      </c>
      <c r="H95" s="13">
        <f>COUNTIFS('1. Output sheet'!$D$2:$D$5000,$B95,'1. Output sheet'!$C$2:$C$5000,H$27,'1. Output sheet'!$AC$2:$AC$5000,$B$22,'1. Output sheet'!$O$2:$O$5000,"&gt;="&amp;$B$80,'1. Output sheet'!$O$2:$O$5000,"&lt;"&amp;$C$80)+COUNTIFS('1. Output sheet'!$D$2:$D$5000,$B95,'1. Output sheet'!$C$2:$C$5000,H$27,'1. Output sheet'!$AC$2:$AC$5000,$B$23,'1. Output sheet'!$O$2:$O$5000,"&gt;="&amp;$B$80,'1. Output sheet'!$O$2:$O$5000,"&lt;"&amp;$C$80)</f>
        <v>0</v>
      </c>
      <c r="I95" s="13">
        <f>COUNTIFS('1. Output sheet'!$D$2:$D$5000,$B95,'1. Output sheet'!$C$2:$C$5000,I$27,'1. Output sheet'!$AC$2:$AC$5000,$B$22,'1. Output sheet'!$O$2:$O$5000,"&gt;="&amp;$B$80,'1. Output sheet'!$O$2:$O$5000,"&lt;"&amp;$C$80)+COUNTIFS('1. Output sheet'!$D$2:$D$5000,$B95,'1. Output sheet'!$C$2:$C$5000,I$27,'1. Output sheet'!$AC$2:$AC$5000,$B$23,'1. Output sheet'!$O$2:$O$5000,"&gt;="&amp;$B$80,'1. Output sheet'!$O$2:$O$5000,"&lt;"&amp;$C$80)</f>
        <v>1</v>
      </c>
      <c r="J95" s="13">
        <f>COUNTIFS('1. Output sheet'!$D$2:$D$5000,$B95,'1. Output sheet'!$C$2:$C$5000,J$27,'1. Output sheet'!$AC$2:$AC$5000,$B$22,'1. Output sheet'!$O$2:$O$5000,"&gt;="&amp;$B$80,'1. Output sheet'!$O$2:$O$5000,"&lt;"&amp;$C$80)+COUNTIFS('1. Output sheet'!$D$2:$D$5000,$B95,'1. Output sheet'!$C$2:$C$5000,J$27,'1. Output sheet'!$AC$2:$AC$5000,$B$23,'1. Output sheet'!$O$2:$O$5000,"&gt;="&amp;$B$80,'1. Output sheet'!$O$2:$O$5000,"&lt;"&amp;$C$80)</f>
        <v>2</v>
      </c>
      <c r="K95" s="13">
        <f>COUNTIFS('1. Output sheet'!$D$2:$D$5000,$B95,'1. Output sheet'!$C$2:$C$5000,K$27,'1. Output sheet'!$AC$2:$AC$5000,$B$22,'1. Output sheet'!$O$2:$O$5000,"&gt;="&amp;$B$80,'1. Output sheet'!$O$2:$O$5000,"&lt;"&amp;$C$80)+COUNTIFS('1. Output sheet'!$D$2:$D$5000,$B95,'1. Output sheet'!$C$2:$C$5000,K$27,'1. Output sheet'!$AC$2:$AC$5000,$B$23,'1. Output sheet'!$O$2:$O$5000,"&gt;="&amp;$B$80,'1. Output sheet'!$O$2:$O$5000,"&lt;"&amp;$C$80)</f>
        <v>4</v>
      </c>
      <c r="L95" s="13">
        <f>COUNTIFS('1. Output sheet'!$D$2:$D$5000,$B95,'1. Output sheet'!$C$2:$C$5000,L$27,'1. Output sheet'!$AC$2:$AC$5000,$B$22,'1. Output sheet'!$O$2:$O$5000,"&gt;="&amp;$B$80,'1. Output sheet'!$O$2:$O$5000,"&lt;"&amp;$C$80)+COUNTIFS('1. Output sheet'!$D$2:$D$5000,$B95,'1. Output sheet'!$C$2:$C$5000,L$27,'1. Output sheet'!$AC$2:$AC$5000,$B$23,'1. Output sheet'!$O$2:$O$5000,"&gt;="&amp;$B$80,'1. Output sheet'!$O$2:$O$5000,"&lt;"&amp;$C$80)</f>
        <v>0</v>
      </c>
      <c r="M95" s="13">
        <f>COUNTIFS('1. Output sheet'!$D$2:$D$5000,$B95,'1. Output sheet'!$C$2:$C$5000,M$27,'1. Output sheet'!$AC$2:$AC$5000,$B$22,'1. Output sheet'!$O$2:$O$5000,"&gt;="&amp;$B$80,'1. Output sheet'!$O$2:$O$5000,"&lt;"&amp;$C$80)+COUNTIFS('1. Output sheet'!$D$2:$D$5000,$B95,'1. Output sheet'!$C$2:$C$5000,M$27,'1. Output sheet'!$AC$2:$AC$5000,$B$23,'1. Output sheet'!$O$2:$O$5000,"&gt;="&amp;$B$80,'1. Output sheet'!$O$2:$O$5000,"&lt;"&amp;$C$80)</f>
        <v>0</v>
      </c>
      <c r="N95" s="13">
        <f>COUNTIFS('1. Output sheet'!$D$2:$D$5000,$B95,'1. Output sheet'!$C$2:$C$5000,N$27,'1. Output sheet'!$AC$2:$AC$5000,$B$22,'1. Output sheet'!$O$2:$O$5000,"&gt;="&amp;$B$80,'1. Output sheet'!$O$2:$O$5000,"&lt;"&amp;$C$80)+COUNTIFS('1. Output sheet'!$D$2:$D$5000,$B95,'1. Output sheet'!$C$2:$C$5000,N$27,'1. Output sheet'!$AC$2:$AC$5000,$B$23,'1. Output sheet'!$O$2:$O$5000,"&gt;="&amp;$B$80,'1. Output sheet'!$O$2:$O$5000,"&lt;"&amp;$C$80)</f>
        <v>0</v>
      </c>
      <c r="O95" s="13">
        <f>COUNTIFS('1. Output sheet'!$D$2:$D$5000,$B95,'1. Output sheet'!$C$2:$C$5000,O$27,'1. Output sheet'!$AC$2:$AC$5000,$B$22,'1. Output sheet'!$O$2:$O$5000,"&gt;="&amp;$B$80,'1. Output sheet'!$O$2:$O$5000,"&lt;"&amp;$C$80)+COUNTIFS('1. Output sheet'!$D$2:$D$5000,$B95,'1. Output sheet'!$C$2:$C$5000,O$27,'1. Output sheet'!$AC$2:$AC$5000,$B$23,'1. Output sheet'!$O$2:$O$5000,"&gt;="&amp;$B$80,'1. Output sheet'!$O$2:$O$5000,"&lt;"&amp;$C$80)</f>
        <v>0</v>
      </c>
      <c r="P95" s="14">
        <f t="shared" si="36"/>
        <v>11</v>
      </c>
      <c r="Q95" s="14">
        <f>COUNTIFS('1. Output sheet'!$D$2:$D$5000,$B95,'1. Output sheet'!$AC$2:$AC$5000,$B$22,'1. Output sheet'!$O$2:$O$5000,"&gt;="&amp;$B$80,'1. Output sheet'!$O$2:$O$5000,"&lt;"&amp;$C$80)+COUNTIFS('1. Output sheet'!$D$2:$D$5000,$B95,'1. Output sheet'!$AC$2:$AC$5000,$B$23,'1. Output sheet'!$O$2:$O$5000,"&gt;="&amp;$B$80,'1. Output sheet'!$O$2:$O$5000,"&lt;"&amp;$C$80)</f>
        <v>11</v>
      </c>
      <c r="R95" s="14">
        <f t="shared" si="37"/>
        <v>0</v>
      </c>
    </row>
    <row r="96" spans="1:18" ht="14.4" x14ac:dyDescent="0.3">
      <c r="A96" s="34"/>
      <c r="B96" s="21" t="s">
        <v>44</v>
      </c>
      <c r="C96" s="20"/>
      <c r="D96" s="13">
        <f>COUNTIFS('1. Output sheet'!$D$2:$D$5000,$B96,'1. Output sheet'!$C$2:$C$5000,D$27,'1. Output sheet'!$AC$2:$AC$5000,$B$22,'1. Output sheet'!$O$2:$O$5000,"&gt;="&amp;$B$80,'1. Output sheet'!$O$2:$O$5000,"&lt;"&amp;$C$80)+COUNTIFS('1. Output sheet'!$D$2:$D$5000,$B96,'1. Output sheet'!$C$2:$C$5000,D$27,'1. Output sheet'!$AC$2:$AC$5000,$B$23,'1. Output sheet'!$O$2:$O$5000,"&gt;="&amp;$B$80,'1. Output sheet'!$O$2:$O$5000,"&lt;"&amp;$C$80)</f>
        <v>0</v>
      </c>
      <c r="E96" s="13">
        <f>COUNTIFS('1. Output sheet'!$D$2:$D$5000,$B96,'1. Output sheet'!$C$2:$C$5000,E$27,'1. Output sheet'!$AC$2:$AC$5000,$B$22,'1. Output sheet'!$O$2:$O$5000,"&gt;="&amp;$B$80,'1. Output sheet'!$O$2:$O$5000,"&lt;"&amp;$C$80)+COUNTIFS('1. Output sheet'!$D$2:$D$5000,$B96,'1. Output sheet'!$C$2:$C$5000,E$27,'1. Output sheet'!$AC$2:$AC$5000,$B$23,'1. Output sheet'!$O$2:$O$5000,"&gt;="&amp;$B$80,'1. Output sheet'!$O$2:$O$5000,"&lt;"&amp;$C$80)</f>
        <v>0</v>
      </c>
      <c r="F96" s="13">
        <f>COUNTIFS('1. Output sheet'!$D$2:$D$5000,$B96,'1. Output sheet'!$C$2:$C$5000,F$27,'1. Output sheet'!$AC$2:$AC$5000,$B$22,'1. Output sheet'!$O$2:$O$5000,"&gt;="&amp;$B$80,'1. Output sheet'!$O$2:$O$5000,"&lt;"&amp;$C$80)+COUNTIFS('1. Output sheet'!$D$2:$D$5000,$B96,'1. Output sheet'!$C$2:$C$5000,F$27,'1. Output sheet'!$AC$2:$AC$5000,$B$23,'1. Output sheet'!$O$2:$O$5000,"&gt;="&amp;$B$80,'1. Output sheet'!$O$2:$O$5000,"&lt;"&amp;$C$80)</f>
        <v>1</v>
      </c>
      <c r="G96" s="13">
        <f>COUNTIFS('1. Output sheet'!$D$2:$D$5000,$B96,'1. Output sheet'!$C$2:$C$5000,G$27,'1. Output sheet'!$AC$2:$AC$5000,$B$22,'1. Output sheet'!$O$2:$O$5000,"&gt;="&amp;$B$80,'1. Output sheet'!$O$2:$O$5000,"&lt;"&amp;$C$80)+COUNTIFS('1. Output sheet'!$D$2:$D$5000,$B96,'1. Output sheet'!$C$2:$C$5000,G$27,'1. Output sheet'!$AC$2:$AC$5000,$B$23,'1. Output sheet'!$O$2:$O$5000,"&gt;="&amp;$B$80,'1. Output sheet'!$O$2:$O$5000,"&lt;"&amp;$C$80)</f>
        <v>1</v>
      </c>
      <c r="H96" s="13">
        <f>COUNTIFS('1. Output sheet'!$D$2:$D$5000,$B96,'1. Output sheet'!$C$2:$C$5000,H$27,'1. Output sheet'!$AC$2:$AC$5000,$B$22,'1. Output sheet'!$O$2:$O$5000,"&gt;="&amp;$B$80,'1. Output sheet'!$O$2:$O$5000,"&lt;"&amp;$C$80)+COUNTIFS('1. Output sheet'!$D$2:$D$5000,$B96,'1. Output sheet'!$C$2:$C$5000,H$27,'1. Output sheet'!$AC$2:$AC$5000,$B$23,'1. Output sheet'!$O$2:$O$5000,"&gt;="&amp;$B$80,'1. Output sheet'!$O$2:$O$5000,"&lt;"&amp;$C$80)</f>
        <v>0</v>
      </c>
      <c r="I96" s="13">
        <f>COUNTIFS('1. Output sheet'!$D$2:$D$5000,$B96,'1. Output sheet'!$C$2:$C$5000,I$27,'1. Output sheet'!$AC$2:$AC$5000,$B$22,'1. Output sheet'!$O$2:$O$5000,"&gt;="&amp;$B$80,'1. Output sheet'!$O$2:$O$5000,"&lt;"&amp;$C$80)+COUNTIFS('1. Output sheet'!$D$2:$D$5000,$B96,'1. Output sheet'!$C$2:$C$5000,I$27,'1. Output sheet'!$AC$2:$AC$5000,$B$23,'1. Output sheet'!$O$2:$O$5000,"&gt;="&amp;$B$80,'1. Output sheet'!$O$2:$O$5000,"&lt;"&amp;$C$80)</f>
        <v>2</v>
      </c>
      <c r="J96" s="13">
        <f>COUNTIFS('1. Output sheet'!$D$2:$D$5000,$B96,'1. Output sheet'!$C$2:$C$5000,J$27,'1. Output sheet'!$AC$2:$AC$5000,$B$22,'1. Output sheet'!$O$2:$O$5000,"&gt;="&amp;$B$80,'1. Output sheet'!$O$2:$O$5000,"&lt;"&amp;$C$80)+COUNTIFS('1. Output sheet'!$D$2:$D$5000,$B96,'1. Output sheet'!$C$2:$C$5000,J$27,'1. Output sheet'!$AC$2:$AC$5000,$B$23,'1. Output sheet'!$O$2:$O$5000,"&gt;="&amp;$B$80,'1. Output sheet'!$O$2:$O$5000,"&lt;"&amp;$C$80)</f>
        <v>2</v>
      </c>
      <c r="K96" s="13">
        <f>COUNTIFS('1. Output sheet'!$D$2:$D$5000,$B96,'1. Output sheet'!$C$2:$C$5000,K$27,'1. Output sheet'!$AC$2:$AC$5000,$B$22,'1. Output sheet'!$O$2:$O$5000,"&gt;="&amp;$B$80,'1. Output sheet'!$O$2:$O$5000,"&lt;"&amp;$C$80)+COUNTIFS('1. Output sheet'!$D$2:$D$5000,$B96,'1. Output sheet'!$C$2:$C$5000,K$27,'1. Output sheet'!$AC$2:$AC$5000,$B$23,'1. Output sheet'!$O$2:$O$5000,"&gt;="&amp;$B$80,'1. Output sheet'!$O$2:$O$5000,"&lt;"&amp;$C$80)</f>
        <v>0</v>
      </c>
      <c r="L96" s="13">
        <f>COUNTIFS('1. Output sheet'!$D$2:$D$5000,$B96,'1. Output sheet'!$C$2:$C$5000,L$27,'1. Output sheet'!$AC$2:$AC$5000,$B$22,'1. Output sheet'!$O$2:$O$5000,"&gt;="&amp;$B$80,'1. Output sheet'!$O$2:$O$5000,"&lt;"&amp;$C$80)+COUNTIFS('1. Output sheet'!$D$2:$D$5000,$B96,'1. Output sheet'!$C$2:$C$5000,L$27,'1. Output sheet'!$AC$2:$AC$5000,$B$23,'1. Output sheet'!$O$2:$O$5000,"&gt;="&amp;$B$80,'1. Output sheet'!$O$2:$O$5000,"&lt;"&amp;$C$80)</f>
        <v>0</v>
      </c>
      <c r="M96" s="13">
        <f>COUNTIFS('1. Output sheet'!$D$2:$D$5000,$B96,'1. Output sheet'!$C$2:$C$5000,M$27,'1. Output sheet'!$AC$2:$AC$5000,$B$22,'1. Output sheet'!$O$2:$O$5000,"&gt;="&amp;$B$80,'1. Output sheet'!$O$2:$O$5000,"&lt;"&amp;$C$80)+COUNTIFS('1. Output sheet'!$D$2:$D$5000,$B96,'1. Output sheet'!$C$2:$C$5000,M$27,'1. Output sheet'!$AC$2:$AC$5000,$B$23,'1. Output sheet'!$O$2:$O$5000,"&gt;="&amp;$B$80,'1. Output sheet'!$O$2:$O$5000,"&lt;"&amp;$C$80)</f>
        <v>0</v>
      </c>
      <c r="N96" s="13">
        <f>COUNTIFS('1. Output sheet'!$D$2:$D$5000,$B96,'1. Output sheet'!$C$2:$C$5000,N$27,'1. Output sheet'!$AC$2:$AC$5000,$B$22,'1. Output sheet'!$O$2:$O$5000,"&gt;="&amp;$B$80,'1. Output sheet'!$O$2:$O$5000,"&lt;"&amp;$C$80)+COUNTIFS('1. Output sheet'!$D$2:$D$5000,$B96,'1. Output sheet'!$C$2:$C$5000,N$27,'1. Output sheet'!$AC$2:$AC$5000,$B$23,'1. Output sheet'!$O$2:$O$5000,"&gt;="&amp;$B$80,'1. Output sheet'!$O$2:$O$5000,"&lt;"&amp;$C$80)</f>
        <v>0</v>
      </c>
      <c r="O96" s="13">
        <f>COUNTIFS('1. Output sheet'!$D$2:$D$5000,$B96,'1. Output sheet'!$C$2:$C$5000,O$27,'1. Output sheet'!$AC$2:$AC$5000,$B$22,'1. Output sheet'!$O$2:$O$5000,"&gt;="&amp;$B$80,'1. Output sheet'!$O$2:$O$5000,"&lt;"&amp;$C$80)+COUNTIFS('1. Output sheet'!$D$2:$D$5000,$B96,'1. Output sheet'!$C$2:$C$5000,O$27,'1. Output sheet'!$AC$2:$AC$5000,$B$23,'1. Output sheet'!$O$2:$O$5000,"&gt;="&amp;$B$80,'1. Output sheet'!$O$2:$O$5000,"&lt;"&amp;$C$80)</f>
        <v>0</v>
      </c>
      <c r="P96" s="14">
        <f t="shared" si="36"/>
        <v>6</v>
      </c>
      <c r="Q96" s="14">
        <f>COUNTIFS('1. Output sheet'!$D$2:$D$5000,$B96,'1. Output sheet'!$AC$2:$AC$5000,$B$22,'1. Output sheet'!$O$2:$O$5000,"&gt;="&amp;$B$80,'1. Output sheet'!$O$2:$O$5000,"&lt;"&amp;$C$80)+COUNTIFS('1. Output sheet'!$D$2:$D$5000,$B96,'1. Output sheet'!$AC$2:$AC$5000,$B$23,'1. Output sheet'!$O$2:$O$5000,"&gt;="&amp;$B$80,'1. Output sheet'!$O$2:$O$5000,"&lt;"&amp;$C$80)</f>
        <v>6</v>
      </c>
      <c r="R96" s="14">
        <f t="shared" si="37"/>
        <v>0</v>
      </c>
    </row>
    <row r="97" spans="1:36" ht="28.8" x14ac:dyDescent="0.3">
      <c r="A97" s="34"/>
      <c r="B97" s="21" t="s">
        <v>762</v>
      </c>
      <c r="C97" s="20"/>
      <c r="D97" s="13">
        <f>COUNTIFS('1. Output sheet'!$D$2:$D$5000,$B97,'1. Output sheet'!$C$2:$C$5000,D$27,'1. Output sheet'!$AC$2:$AC$5000,$B$22,'1. Output sheet'!$O$2:$O$5000,"&gt;="&amp;$B$80,'1. Output sheet'!$O$2:$O$5000,"&lt;"&amp;$C$80)+COUNTIFS('1. Output sheet'!$D$2:$D$5000,$B97,'1. Output sheet'!$C$2:$C$5000,D$27,'1. Output sheet'!$AC$2:$AC$5000,$B$23,'1. Output sheet'!$O$2:$O$5000,"&gt;="&amp;$B$80,'1. Output sheet'!$O$2:$O$5000,"&lt;"&amp;$C$80)</f>
        <v>0</v>
      </c>
      <c r="E97" s="13">
        <f>COUNTIFS('1. Output sheet'!$D$2:$D$5000,$B97,'1. Output sheet'!$C$2:$C$5000,E$27,'1. Output sheet'!$AC$2:$AC$5000,$B$22,'1. Output sheet'!$O$2:$O$5000,"&gt;="&amp;$B$80,'1. Output sheet'!$O$2:$O$5000,"&lt;"&amp;$C$80)+COUNTIFS('1. Output sheet'!$D$2:$D$5000,$B97,'1. Output sheet'!$C$2:$C$5000,E$27,'1. Output sheet'!$AC$2:$AC$5000,$B$23,'1. Output sheet'!$O$2:$O$5000,"&gt;="&amp;$B$80,'1. Output sheet'!$O$2:$O$5000,"&lt;"&amp;$C$80)</f>
        <v>0</v>
      </c>
      <c r="F97" s="13">
        <f>COUNTIFS('1. Output sheet'!$D$2:$D$5000,$B97,'1. Output sheet'!$C$2:$C$5000,F$27,'1. Output sheet'!$AC$2:$AC$5000,$B$22,'1. Output sheet'!$O$2:$O$5000,"&gt;="&amp;$B$80,'1. Output sheet'!$O$2:$O$5000,"&lt;"&amp;$C$80)+COUNTIFS('1. Output sheet'!$D$2:$D$5000,$B97,'1. Output sheet'!$C$2:$C$5000,F$27,'1. Output sheet'!$AC$2:$AC$5000,$B$23,'1. Output sheet'!$O$2:$O$5000,"&gt;="&amp;$B$80,'1. Output sheet'!$O$2:$O$5000,"&lt;"&amp;$C$80)</f>
        <v>0</v>
      </c>
      <c r="G97" s="13">
        <f>COUNTIFS('1. Output sheet'!$D$2:$D$5000,$B97,'1. Output sheet'!$C$2:$C$5000,G$27,'1. Output sheet'!$AC$2:$AC$5000,$B$22,'1. Output sheet'!$O$2:$O$5000,"&gt;="&amp;$B$80,'1. Output sheet'!$O$2:$O$5000,"&lt;"&amp;$C$80)+COUNTIFS('1. Output sheet'!$D$2:$D$5000,$B97,'1. Output sheet'!$C$2:$C$5000,G$27,'1. Output sheet'!$AC$2:$AC$5000,$B$23,'1. Output sheet'!$O$2:$O$5000,"&gt;="&amp;$B$80,'1. Output sheet'!$O$2:$O$5000,"&lt;"&amp;$C$80)</f>
        <v>2</v>
      </c>
      <c r="H97" s="13">
        <f>COUNTIFS('1. Output sheet'!$D$2:$D$5000,$B97,'1. Output sheet'!$C$2:$C$5000,H$27,'1. Output sheet'!$AC$2:$AC$5000,$B$22,'1. Output sheet'!$O$2:$O$5000,"&gt;="&amp;$B$80,'1. Output sheet'!$O$2:$O$5000,"&lt;"&amp;$C$80)+COUNTIFS('1. Output sheet'!$D$2:$D$5000,$B97,'1. Output sheet'!$C$2:$C$5000,H$27,'1. Output sheet'!$AC$2:$AC$5000,$B$23,'1. Output sheet'!$O$2:$O$5000,"&gt;="&amp;$B$80,'1. Output sheet'!$O$2:$O$5000,"&lt;"&amp;$C$80)</f>
        <v>0</v>
      </c>
      <c r="I97" s="13">
        <f>COUNTIFS('1. Output sheet'!$D$2:$D$5000,$B97,'1. Output sheet'!$C$2:$C$5000,I$27,'1. Output sheet'!$AC$2:$AC$5000,$B$22,'1. Output sheet'!$O$2:$O$5000,"&gt;="&amp;$B$80,'1. Output sheet'!$O$2:$O$5000,"&lt;"&amp;$C$80)+COUNTIFS('1. Output sheet'!$D$2:$D$5000,$B97,'1. Output sheet'!$C$2:$C$5000,I$27,'1. Output sheet'!$AC$2:$AC$5000,$B$23,'1. Output sheet'!$O$2:$O$5000,"&gt;="&amp;$B$80,'1. Output sheet'!$O$2:$O$5000,"&lt;"&amp;$C$80)</f>
        <v>0</v>
      </c>
      <c r="J97" s="13">
        <f>COUNTIFS('1. Output sheet'!$D$2:$D$5000,$B97,'1. Output sheet'!$C$2:$C$5000,J$27,'1. Output sheet'!$AC$2:$AC$5000,$B$22,'1. Output sheet'!$O$2:$O$5000,"&gt;="&amp;$B$80,'1. Output sheet'!$O$2:$O$5000,"&lt;"&amp;$C$80)+COUNTIFS('1. Output sheet'!$D$2:$D$5000,$B97,'1. Output sheet'!$C$2:$C$5000,J$27,'1. Output sheet'!$AC$2:$AC$5000,$B$23,'1. Output sheet'!$O$2:$O$5000,"&gt;="&amp;$B$80,'1. Output sheet'!$O$2:$O$5000,"&lt;"&amp;$C$80)</f>
        <v>0</v>
      </c>
      <c r="K97" s="13">
        <f>COUNTIFS('1. Output sheet'!$D$2:$D$5000,$B97,'1. Output sheet'!$C$2:$C$5000,K$27,'1. Output sheet'!$AC$2:$AC$5000,$B$22,'1. Output sheet'!$O$2:$O$5000,"&gt;="&amp;$B$80,'1. Output sheet'!$O$2:$O$5000,"&lt;"&amp;$C$80)+COUNTIFS('1. Output sheet'!$D$2:$D$5000,$B97,'1. Output sheet'!$C$2:$C$5000,K$27,'1. Output sheet'!$AC$2:$AC$5000,$B$23,'1. Output sheet'!$O$2:$O$5000,"&gt;="&amp;$B$80,'1. Output sheet'!$O$2:$O$5000,"&lt;"&amp;$C$80)</f>
        <v>0</v>
      </c>
      <c r="L97" s="13">
        <f>COUNTIFS('1. Output sheet'!$D$2:$D$5000,$B97,'1. Output sheet'!$C$2:$C$5000,L$27,'1. Output sheet'!$AC$2:$AC$5000,$B$22,'1. Output sheet'!$O$2:$O$5000,"&gt;="&amp;$B$80,'1. Output sheet'!$O$2:$O$5000,"&lt;"&amp;$C$80)+COUNTIFS('1. Output sheet'!$D$2:$D$5000,$B97,'1. Output sheet'!$C$2:$C$5000,L$27,'1. Output sheet'!$AC$2:$AC$5000,$B$23,'1. Output sheet'!$O$2:$O$5000,"&gt;="&amp;$B$80,'1. Output sheet'!$O$2:$O$5000,"&lt;"&amp;$C$80)</f>
        <v>1</v>
      </c>
      <c r="M97" s="13">
        <f>COUNTIFS('1. Output sheet'!$D$2:$D$5000,$B97,'1. Output sheet'!$C$2:$C$5000,M$27,'1. Output sheet'!$AC$2:$AC$5000,$B$22,'1. Output sheet'!$O$2:$O$5000,"&gt;="&amp;$B$80,'1. Output sheet'!$O$2:$O$5000,"&lt;"&amp;$C$80)+COUNTIFS('1. Output sheet'!$D$2:$D$5000,$B97,'1. Output sheet'!$C$2:$C$5000,M$27,'1. Output sheet'!$AC$2:$AC$5000,$B$23,'1. Output sheet'!$O$2:$O$5000,"&gt;="&amp;$B$80,'1. Output sheet'!$O$2:$O$5000,"&lt;"&amp;$C$80)</f>
        <v>0</v>
      </c>
      <c r="N97" s="13">
        <f>COUNTIFS('1. Output sheet'!$D$2:$D$5000,$B97,'1. Output sheet'!$C$2:$C$5000,N$27,'1. Output sheet'!$AC$2:$AC$5000,$B$22,'1. Output sheet'!$O$2:$O$5000,"&gt;="&amp;$B$80,'1. Output sheet'!$O$2:$O$5000,"&lt;"&amp;$C$80)+COUNTIFS('1. Output sheet'!$D$2:$D$5000,$B97,'1. Output sheet'!$C$2:$C$5000,N$27,'1. Output sheet'!$AC$2:$AC$5000,$B$23,'1. Output sheet'!$O$2:$O$5000,"&gt;="&amp;$B$80,'1. Output sheet'!$O$2:$O$5000,"&lt;"&amp;$C$80)</f>
        <v>0</v>
      </c>
      <c r="O97" s="13">
        <f>COUNTIFS('1. Output sheet'!$D$2:$D$5000,$B97,'1. Output sheet'!$C$2:$C$5000,O$27,'1. Output sheet'!$AC$2:$AC$5000,$B$22,'1. Output sheet'!$O$2:$O$5000,"&gt;="&amp;$B$80,'1. Output sheet'!$O$2:$O$5000,"&lt;"&amp;$C$80)+COUNTIFS('1. Output sheet'!$D$2:$D$5000,$B97,'1. Output sheet'!$C$2:$C$5000,O$27,'1. Output sheet'!$AC$2:$AC$5000,$B$23,'1. Output sheet'!$O$2:$O$5000,"&gt;="&amp;$B$80,'1. Output sheet'!$O$2:$O$5000,"&lt;"&amp;$C$80)</f>
        <v>0</v>
      </c>
      <c r="P97" s="14">
        <f t="shared" si="36"/>
        <v>3</v>
      </c>
      <c r="Q97" s="14">
        <f>COUNTIFS('1. Output sheet'!$D$2:$D$5000,$B97,'1. Output sheet'!$AC$2:$AC$5000,$B$22,'1. Output sheet'!$O$2:$O$5000,"&gt;="&amp;$B$80,'1. Output sheet'!$O$2:$O$5000,"&lt;"&amp;$C$80)+COUNTIFS('1. Output sheet'!$D$2:$D$5000,$B97,'1. Output sheet'!$AC$2:$AC$5000,$B$23,'1. Output sheet'!$O$2:$O$5000,"&gt;="&amp;$B$80,'1. Output sheet'!$O$2:$O$5000,"&lt;"&amp;$C$80)</f>
        <v>3</v>
      </c>
      <c r="R97" s="14">
        <f t="shared" si="37"/>
        <v>0</v>
      </c>
    </row>
    <row r="98" spans="1:36" ht="14.4" x14ac:dyDescent="0.3">
      <c r="A98" s="34"/>
      <c r="B98" s="21" t="s">
        <v>105</v>
      </c>
      <c r="C98" s="20"/>
      <c r="D98" s="13">
        <f>COUNTIFS('1. Output sheet'!$D$2:$D$5000,$B98,'1. Output sheet'!$C$2:$C$5000,D$27,'1. Output sheet'!$AC$2:$AC$5000,$B$22,'1. Output sheet'!$O$2:$O$5000,"&gt;="&amp;$B$80,'1. Output sheet'!$O$2:$O$5000,"&lt;"&amp;$C$80)+COUNTIFS('1. Output sheet'!$D$2:$D$5000,$B98,'1. Output sheet'!$C$2:$C$5000,D$27,'1. Output sheet'!$AC$2:$AC$5000,$B$23,'1. Output sheet'!$O$2:$O$5000,"&gt;="&amp;$B$80,'1. Output sheet'!$O$2:$O$5000,"&lt;"&amp;$C$80)</f>
        <v>0</v>
      </c>
      <c r="E98" s="13">
        <f>COUNTIFS('1. Output sheet'!$D$2:$D$5000,$B98,'1. Output sheet'!$C$2:$C$5000,E$27,'1. Output sheet'!$AC$2:$AC$5000,$B$22,'1. Output sheet'!$O$2:$O$5000,"&gt;="&amp;$B$80,'1. Output sheet'!$O$2:$O$5000,"&lt;"&amp;$C$80)+COUNTIFS('1. Output sheet'!$D$2:$D$5000,$B98,'1. Output sheet'!$C$2:$C$5000,E$27,'1. Output sheet'!$AC$2:$AC$5000,$B$23,'1. Output sheet'!$O$2:$O$5000,"&gt;="&amp;$B$80,'1. Output sheet'!$O$2:$O$5000,"&lt;"&amp;$C$80)</f>
        <v>4</v>
      </c>
      <c r="F98" s="13">
        <f>COUNTIFS('1. Output sheet'!$D$2:$D$5000,$B98,'1. Output sheet'!$C$2:$C$5000,F$27,'1. Output sheet'!$AC$2:$AC$5000,$B$22,'1. Output sheet'!$O$2:$O$5000,"&gt;="&amp;$B$80,'1. Output sheet'!$O$2:$O$5000,"&lt;"&amp;$C$80)+COUNTIFS('1. Output sheet'!$D$2:$D$5000,$B98,'1. Output sheet'!$C$2:$C$5000,F$27,'1. Output sheet'!$AC$2:$AC$5000,$B$23,'1. Output sheet'!$O$2:$O$5000,"&gt;="&amp;$B$80,'1. Output sheet'!$O$2:$O$5000,"&lt;"&amp;$C$80)</f>
        <v>6</v>
      </c>
      <c r="G98" s="13">
        <f>COUNTIFS('1. Output sheet'!$D$2:$D$5000,$B98,'1. Output sheet'!$C$2:$C$5000,G$27,'1. Output sheet'!$AC$2:$AC$5000,$B$22,'1. Output sheet'!$O$2:$O$5000,"&gt;="&amp;$B$80,'1. Output sheet'!$O$2:$O$5000,"&lt;"&amp;$C$80)+COUNTIFS('1. Output sheet'!$D$2:$D$5000,$B98,'1. Output sheet'!$C$2:$C$5000,G$27,'1. Output sheet'!$AC$2:$AC$5000,$B$23,'1. Output sheet'!$O$2:$O$5000,"&gt;="&amp;$B$80,'1. Output sheet'!$O$2:$O$5000,"&lt;"&amp;$C$80)</f>
        <v>3</v>
      </c>
      <c r="H98" s="13">
        <f>COUNTIFS('1. Output sheet'!$D$2:$D$5000,$B98,'1. Output sheet'!$C$2:$C$5000,H$27,'1. Output sheet'!$AC$2:$AC$5000,$B$22,'1. Output sheet'!$O$2:$O$5000,"&gt;="&amp;$B$80,'1. Output sheet'!$O$2:$O$5000,"&lt;"&amp;$C$80)+COUNTIFS('1. Output sheet'!$D$2:$D$5000,$B98,'1. Output sheet'!$C$2:$C$5000,H$27,'1. Output sheet'!$AC$2:$AC$5000,$B$23,'1. Output sheet'!$O$2:$O$5000,"&gt;="&amp;$B$80,'1. Output sheet'!$O$2:$O$5000,"&lt;"&amp;$C$80)</f>
        <v>0</v>
      </c>
      <c r="I98" s="13">
        <f>COUNTIFS('1. Output sheet'!$D$2:$D$5000,$B98,'1. Output sheet'!$C$2:$C$5000,I$27,'1. Output sheet'!$AC$2:$AC$5000,$B$22,'1. Output sheet'!$O$2:$O$5000,"&gt;="&amp;$B$80,'1. Output sheet'!$O$2:$O$5000,"&lt;"&amp;$C$80)+COUNTIFS('1. Output sheet'!$D$2:$D$5000,$B98,'1. Output sheet'!$C$2:$C$5000,I$27,'1. Output sheet'!$AC$2:$AC$5000,$B$23,'1. Output sheet'!$O$2:$O$5000,"&gt;="&amp;$B$80,'1. Output sheet'!$O$2:$O$5000,"&lt;"&amp;$C$80)</f>
        <v>2</v>
      </c>
      <c r="J98" s="13">
        <f>COUNTIFS('1. Output sheet'!$D$2:$D$5000,$B98,'1. Output sheet'!$C$2:$C$5000,J$27,'1. Output sheet'!$AC$2:$AC$5000,$B$22,'1. Output sheet'!$O$2:$O$5000,"&gt;="&amp;$B$80,'1. Output sheet'!$O$2:$O$5000,"&lt;"&amp;$C$80)+COUNTIFS('1. Output sheet'!$D$2:$D$5000,$B98,'1. Output sheet'!$C$2:$C$5000,J$27,'1. Output sheet'!$AC$2:$AC$5000,$B$23,'1. Output sheet'!$O$2:$O$5000,"&gt;="&amp;$B$80,'1. Output sheet'!$O$2:$O$5000,"&lt;"&amp;$C$80)</f>
        <v>31</v>
      </c>
      <c r="K98" s="13">
        <f>COUNTIFS('1. Output sheet'!$D$2:$D$5000,$B98,'1. Output sheet'!$C$2:$C$5000,K$27,'1. Output sheet'!$AC$2:$AC$5000,$B$22,'1. Output sheet'!$O$2:$O$5000,"&gt;="&amp;$B$80,'1. Output sheet'!$O$2:$O$5000,"&lt;"&amp;$C$80)+COUNTIFS('1. Output sheet'!$D$2:$D$5000,$B98,'1. Output sheet'!$C$2:$C$5000,K$27,'1. Output sheet'!$AC$2:$AC$5000,$B$23,'1. Output sheet'!$O$2:$O$5000,"&gt;="&amp;$B$80,'1. Output sheet'!$O$2:$O$5000,"&lt;"&amp;$C$80)</f>
        <v>17</v>
      </c>
      <c r="L98" s="13">
        <f>COUNTIFS('1. Output sheet'!$D$2:$D$5000,$B98,'1. Output sheet'!$C$2:$C$5000,L$27,'1. Output sheet'!$AC$2:$AC$5000,$B$22,'1. Output sheet'!$O$2:$O$5000,"&gt;="&amp;$B$80,'1. Output sheet'!$O$2:$O$5000,"&lt;"&amp;$C$80)+COUNTIFS('1. Output sheet'!$D$2:$D$5000,$B98,'1. Output sheet'!$C$2:$C$5000,L$27,'1. Output sheet'!$AC$2:$AC$5000,$B$23,'1. Output sheet'!$O$2:$O$5000,"&gt;="&amp;$B$80,'1. Output sheet'!$O$2:$O$5000,"&lt;"&amp;$C$80)</f>
        <v>0</v>
      </c>
      <c r="M98" s="13">
        <f>COUNTIFS('1. Output sheet'!$D$2:$D$5000,$B98,'1. Output sheet'!$C$2:$C$5000,M$27,'1. Output sheet'!$AC$2:$AC$5000,$B$22,'1. Output sheet'!$O$2:$O$5000,"&gt;="&amp;$B$80,'1. Output sheet'!$O$2:$O$5000,"&lt;"&amp;$C$80)+COUNTIFS('1. Output sheet'!$D$2:$D$5000,$B98,'1. Output sheet'!$C$2:$C$5000,M$27,'1. Output sheet'!$AC$2:$AC$5000,$B$23,'1. Output sheet'!$O$2:$O$5000,"&gt;="&amp;$B$80,'1. Output sheet'!$O$2:$O$5000,"&lt;"&amp;$C$80)</f>
        <v>0</v>
      </c>
      <c r="N98" s="13">
        <f>COUNTIFS('1. Output sheet'!$D$2:$D$5000,$B98,'1. Output sheet'!$C$2:$C$5000,N$27,'1. Output sheet'!$AC$2:$AC$5000,$B$22,'1. Output sheet'!$O$2:$O$5000,"&gt;="&amp;$B$80,'1. Output sheet'!$O$2:$O$5000,"&lt;"&amp;$C$80)+COUNTIFS('1. Output sheet'!$D$2:$D$5000,$B98,'1. Output sheet'!$C$2:$C$5000,N$27,'1. Output sheet'!$AC$2:$AC$5000,$B$23,'1. Output sheet'!$O$2:$O$5000,"&gt;="&amp;$B$80,'1. Output sheet'!$O$2:$O$5000,"&lt;"&amp;$C$80)</f>
        <v>1</v>
      </c>
      <c r="O98" s="13">
        <f>COUNTIFS('1. Output sheet'!$D$2:$D$5000,$B98,'1. Output sheet'!$C$2:$C$5000,O$27,'1. Output sheet'!$AC$2:$AC$5000,$B$22,'1. Output sheet'!$O$2:$O$5000,"&gt;="&amp;$B$80,'1. Output sheet'!$O$2:$O$5000,"&lt;"&amp;$C$80)+COUNTIFS('1. Output sheet'!$D$2:$D$5000,$B98,'1. Output sheet'!$C$2:$C$5000,O$27,'1. Output sheet'!$AC$2:$AC$5000,$B$23,'1. Output sheet'!$O$2:$O$5000,"&gt;="&amp;$B$80,'1. Output sheet'!$O$2:$O$5000,"&lt;"&amp;$C$80)</f>
        <v>0</v>
      </c>
      <c r="P98" s="14">
        <f t="shared" si="36"/>
        <v>64</v>
      </c>
      <c r="Q98" s="14">
        <f>COUNTIFS('1. Output sheet'!$D$2:$D$5000,$B98,'1. Output sheet'!$AC$2:$AC$5000,$B$22,'1. Output sheet'!$O$2:$O$5000,"&gt;="&amp;$B$80,'1. Output sheet'!$O$2:$O$5000,"&lt;"&amp;$C$80)+COUNTIFS('1. Output sheet'!$D$2:$D$5000,$B98,'1. Output sheet'!$AC$2:$AC$5000,$B$23,'1. Output sheet'!$O$2:$O$5000,"&gt;="&amp;$B$80,'1. Output sheet'!$O$2:$O$5000,"&lt;"&amp;$C$80)</f>
        <v>64</v>
      </c>
      <c r="R98" s="14">
        <f t="shared" si="37"/>
        <v>0</v>
      </c>
    </row>
    <row r="99" spans="1:36" ht="14.4" x14ac:dyDescent="0.3">
      <c r="A99" s="34"/>
      <c r="B99" s="21" t="s">
        <v>79</v>
      </c>
      <c r="C99" s="20"/>
      <c r="D99" s="13">
        <f>COUNTIFS('1. Output sheet'!$D$2:$D$5000,$B99,'1. Output sheet'!$C$2:$C$5000,D$27,'1. Output sheet'!$AC$2:$AC$5000,$B$22,'1. Output sheet'!$O$2:$O$5000,"&gt;="&amp;$B$80,'1. Output sheet'!$O$2:$O$5000,"&lt;"&amp;$C$80)+COUNTIFS('1. Output sheet'!$D$2:$D$5000,$B99,'1. Output sheet'!$C$2:$C$5000,D$27,'1. Output sheet'!$AC$2:$AC$5000,$B$23,'1. Output sheet'!$O$2:$O$5000,"&gt;="&amp;$B$80,'1. Output sheet'!$O$2:$O$5000,"&lt;"&amp;$C$80)</f>
        <v>0</v>
      </c>
      <c r="E99" s="13">
        <f>COUNTIFS('1. Output sheet'!$D$2:$D$5000,$B99,'1. Output sheet'!$C$2:$C$5000,E$27,'1. Output sheet'!$AC$2:$AC$5000,$B$22,'1. Output sheet'!$O$2:$O$5000,"&gt;="&amp;$B$80,'1. Output sheet'!$O$2:$O$5000,"&lt;"&amp;$C$80)+COUNTIFS('1. Output sheet'!$D$2:$D$5000,$B99,'1. Output sheet'!$C$2:$C$5000,E$27,'1. Output sheet'!$AC$2:$AC$5000,$B$23,'1. Output sheet'!$O$2:$O$5000,"&gt;="&amp;$B$80,'1. Output sheet'!$O$2:$O$5000,"&lt;"&amp;$C$80)</f>
        <v>0</v>
      </c>
      <c r="F99" s="13">
        <f>COUNTIFS('1. Output sheet'!$D$2:$D$5000,$B99,'1. Output sheet'!$C$2:$C$5000,F$27,'1. Output sheet'!$AC$2:$AC$5000,$B$22,'1. Output sheet'!$O$2:$O$5000,"&gt;="&amp;$B$80,'1. Output sheet'!$O$2:$O$5000,"&lt;"&amp;$C$80)+COUNTIFS('1. Output sheet'!$D$2:$D$5000,$B99,'1. Output sheet'!$C$2:$C$5000,F$27,'1. Output sheet'!$AC$2:$AC$5000,$B$23,'1. Output sheet'!$O$2:$O$5000,"&gt;="&amp;$B$80,'1. Output sheet'!$O$2:$O$5000,"&lt;"&amp;$C$80)</f>
        <v>0</v>
      </c>
      <c r="G99" s="13">
        <f>COUNTIFS('1. Output sheet'!$D$2:$D$5000,$B99,'1. Output sheet'!$C$2:$C$5000,G$27,'1. Output sheet'!$AC$2:$AC$5000,$B$22,'1. Output sheet'!$O$2:$O$5000,"&gt;="&amp;$B$80,'1. Output sheet'!$O$2:$O$5000,"&lt;"&amp;$C$80)+COUNTIFS('1. Output sheet'!$D$2:$D$5000,$B99,'1. Output sheet'!$C$2:$C$5000,G$27,'1. Output sheet'!$AC$2:$AC$5000,$B$23,'1. Output sheet'!$O$2:$O$5000,"&gt;="&amp;$B$80,'1. Output sheet'!$O$2:$O$5000,"&lt;"&amp;$C$80)</f>
        <v>2</v>
      </c>
      <c r="H99" s="13">
        <f>COUNTIFS('1. Output sheet'!$D$2:$D$5000,$B99,'1. Output sheet'!$C$2:$C$5000,H$27,'1. Output sheet'!$AC$2:$AC$5000,$B$22,'1. Output sheet'!$O$2:$O$5000,"&gt;="&amp;$B$80,'1. Output sheet'!$O$2:$O$5000,"&lt;"&amp;$C$80)+COUNTIFS('1. Output sheet'!$D$2:$D$5000,$B99,'1. Output sheet'!$C$2:$C$5000,H$27,'1. Output sheet'!$AC$2:$AC$5000,$B$23,'1. Output sheet'!$O$2:$O$5000,"&gt;="&amp;$B$80,'1. Output sheet'!$O$2:$O$5000,"&lt;"&amp;$C$80)</f>
        <v>0</v>
      </c>
      <c r="I99" s="13">
        <f>COUNTIFS('1. Output sheet'!$D$2:$D$5000,$B99,'1. Output sheet'!$C$2:$C$5000,I$27,'1. Output sheet'!$AC$2:$AC$5000,$B$22,'1. Output sheet'!$O$2:$O$5000,"&gt;="&amp;$B$80,'1. Output sheet'!$O$2:$O$5000,"&lt;"&amp;$C$80)+COUNTIFS('1. Output sheet'!$D$2:$D$5000,$B99,'1. Output sheet'!$C$2:$C$5000,I$27,'1. Output sheet'!$AC$2:$AC$5000,$B$23,'1. Output sheet'!$O$2:$O$5000,"&gt;="&amp;$B$80,'1. Output sheet'!$O$2:$O$5000,"&lt;"&amp;$C$80)</f>
        <v>0</v>
      </c>
      <c r="J99" s="13">
        <f>COUNTIFS('1. Output sheet'!$D$2:$D$5000,$B99,'1. Output sheet'!$C$2:$C$5000,J$27,'1. Output sheet'!$AC$2:$AC$5000,$B$22,'1. Output sheet'!$O$2:$O$5000,"&gt;="&amp;$B$80,'1. Output sheet'!$O$2:$O$5000,"&lt;"&amp;$C$80)+COUNTIFS('1. Output sheet'!$D$2:$D$5000,$B99,'1. Output sheet'!$C$2:$C$5000,J$27,'1. Output sheet'!$AC$2:$AC$5000,$B$23,'1. Output sheet'!$O$2:$O$5000,"&gt;="&amp;$B$80,'1. Output sheet'!$O$2:$O$5000,"&lt;"&amp;$C$80)</f>
        <v>5</v>
      </c>
      <c r="K99" s="13">
        <f>COUNTIFS('1. Output sheet'!$D$2:$D$5000,$B99,'1. Output sheet'!$C$2:$C$5000,K$27,'1. Output sheet'!$AC$2:$AC$5000,$B$22,'1. Output sheet'!$O$2:$O$5000,"&gt;="&amp;$B$80,'1. Output sheet'!$O$2:$O$5000,"&lt;"&amp;$C$80)+COUNTIFS('1. Output sheet'!$D$2:$D$5000,$B99,'1. Output sheet'!$C$2:$C$5000,K$27,'1. Output sheet'!$AC$2:$AC$5000,$B$23,'1. Output sheet'!$O$2:$O$5000,"&gt;="&amp;$B$80,'1. Output sheet'!$O$2:$O$5000,"&lt;"&amp;$C$80)</f>
        <v>0</v>
      </c>
      <c r="L99" s="13">
        <f>COUNTIFS('1. Output sheet'!$D$2:$D$5000,$B99,'1. Output sheet'!$C$2:$C$5000,L$27,'1. Output sheet'!$AC$2:$AC$5000,$B$22,'1. Output sheet'!$O$2:$O$5000,"&gt;="&amp;$B$80,'1. Output sheet'!$O$2:$O$5000,"&lt;"&amp;$C$80)+COUNTIFS('1. Output sheet'!$D$2:$D$5000,$B99,'1. Output sheet'!$C$2:$C$5000,L$27,'1. Output sheet'!$AC$2:$AC$5000,$B$23,'1. Output sheet'!$O$2:$O$5000,"&gt;="&amp;$B$80,'1. Output sheet'!$O$2:$O$5000,"&lt;"&amp;$C$80)</f>
        <v>2</v>
      </c>
      <c r="M99" s="13">
        <f>COUNTIFS('1. Output sheet'!$D$2:$D$5000,$B99,'1. Output sheet'!$C$2:$C$5000,M$27,'1. Output sheet'!$AC$2:$AC$5000,$B$22,'1. Output sheet'!$O$2:$O$5000,"&gt;="&amp;$B$80,'1. Output sheet'!$O$2:$O$5000,"&lt;"&amp;$C$80)+COUNTIFS('1. Output sheet'!$D$2:$D$5000,$B99,'1. Output sheet'!$C$2:$C$5000,M$27,'1. Output sheet'!$AC$2:$AC$5000,$B$23,'1. Output sheet'!$O$2:$O$5000,"&gt;="&amp;$B$80,'1. Output sheet'!$O$2:$O$5000,"&lt;"&amp;$C$80)</f>
        <v>0</v>
      </c>
      <c r="N99" s="13">
        <f>COUNTIFS('1. Output sheet'!$D$2:$D$5000,$B99,'1. Output sheet'!$C$2:$C$5000,N$27,'1. Output sheet'!$AC$2:$AC$5000,$B$22,'1. Output sheet'!$O$2:$O$5000,"&gt;="&amp;$B$80,'1. Output sheet'!$O$2:$O$5000,"&lt;"&amp;$C$80)+COUNTIFS('1. Output sheet'!$D$2:$D$5000,$B99,'1. Output sheet'!$C$2:$C$5000,N$27,'1. Output sheet'!$AC$2:$AC$5000,$B$23,'1. Output sheet'!$O$2:$O$5000,"&gt;="&amp;$B$80,'1. Output sheet'!$O$2:$O$5000,"&lt;"&amp;$C$80)</f>
        <v>0</v>
      </c>
      <c r="O99" s="13">
        <f>COUNTIFS('1. Output sheet'!$D$2:$D$5000,$B99,'1. Output sheet'!$C$2:$C$5000,O$27,'1. Output sheet'!$AC$2:$AC$5000,$B$22,'1. Output sheet'!$O$2:$O$5000,"&gt;="&amp;$B$80,'1. Output sheet'!$O$2:$O$5000,"&lt;"&amp;$C$80)+COUNTIFS('1. Output sheet'!$D$2:$D$5000,$B99,'1. Output sheet'!$C$2:$C$5000,O$27,'1. Output sheet'!$AC$2:$AC$5000,$B$23,'1. Output sheet'!$O$2:$O$5000,"&gt;="&amp;$B$80,'1. Output sheet'!$O$2:$O$5000,"&lt;"&amp;$C$80)</f>
        <v>0</v>
      </c>
      <c r="P99" s="14">
        <f t="shared" si="36"/>
        <v>9</v>
      </c>
      <c r="Q99" s="14">
        <f>COUNTIFS('1. Output sheet'!$D$2:$D$5000,$B99,'1. Output sheet'!$AC$2:$AC$5000,$B$22,'1. Output sheet'!$O$2:$O$5000,"&gt;="&amp;$B$80,'1. Output sheet'!$O$2:$O$5000,"&lt;"&amp;$C$80)+COUNTIFS('1. Output sheet'!$D$2:$D$5000,$B99,'1. Output sheet'!$AC$2:$AC$5000,$B$23,'1. Output sheet'!$O$2:$O$5000,"&gt;="&amp;$B$80,'1. Output sheet'!$O$2:$O$5000,"&lt;"&amp;$C$80)</f>
        <v>9</v>
      </c>
      <c r="R99" s="14">
        <f t="shared" si="37"/>
        <v>0</v>
      </c>
    </row>
    <row r="100" spans="1:36" ht="14.4" x14ac:dyDescent="0.3">
      <c r="A100" s="34"/>
      <c r="B100" s="21" t="s">
        <v>49</v>
      </c>
      <c r="C100" s="20"/>
      <c r="D100" s="13">
        <f>COUNTIFS('1. Output sheet'!$D$2:$D$5000,$B100,'1. Output sheet'!$C$2:$C$5000,D$27,'1. Output sheet'!$AC$2:$AC$5000,$B$22,'1. Output sheet'!$O$2:$O$5000,"&gt;="&amp;$B$80,'1. Output sheet'!$O$2:$O$5000,"&lt;"&amp;$C$80)+COUNTIFS('1. Output sheet'!$D$2:$D$5000,$B100,'1. Output sheet'!$C$2:$C$5000,D$27,'1. Output sheet'!$AC$2:$AC$5000,$B$23,'1. Output sheet'!$O$2:$O$5000,"&gt;="&amp;$B$80,'1. Output sheet'!$O$2:$O$5000,"&lt;"&amp;$C$80)</f>
        <v>1</v>
      </c>
      <c r="E100" s="13">
        <f>COUNTIFS('1. Output sheet'!$D$2:$D$5000,$B100,'1. Output sheet'!$C$2:$C$5000,E$27,'1. Output sheet'!$AC$2:$AC$5000,$B$22,'1. Output sheet'!$O$2:$O$5000,"&gt;="&amp;$B$80,'1. Output sheet'!$O$2:$O$5000,"&lt;"&amp;$C$80)+COUNTIFS('1. Output sheet'!$D$2:$D$5000,$B100,'1. Output sheet'!$C$2:$C$5000,E$27,'1. Output sheet'!$AC$2:$AC$5000,$B$23,'1. Output sheet'!$O$2:$O$5000,"&gt;="&amp;$B$80,'1. Output sheet'!$O$2:$O$5000,"&lt;"&amp;$C$80)</f>
        <v>0</v>
      </c>
      <c r="F100" s="13">
        <f>COUNTIFS('1. Output sheet'!$D$2:$D$5000,$B100,'1. Output sheet'!$C$2:$C$5000,F$27,'1. Output sheet'!$AC$2:$AC$5000,$B$22,'1. Output sheet'!$O$2:$O$5000,"&gt;="&amp;$B$80,'1. Output sheet'!$O$2:$O$5000,"&lt;"&amp;$C$80)+COUNTIFS('1. Output sheet'!$D$2:$D$5000,$B100,'1. Output sheet'!$C$2:$C$5000,F$27,'1. Output sheet'!$AC$2:$AC$5000,$B$23,'1. Output sheet'!$O$2:$O$5000,"&gt;="&amp;$B$80,'1. Output sheet'!$O$2:$O$5000,"&lt;"&amp;$C$80)</f>
        <v>0</v>
      </c>
      <c r="G100" s="13">
        <f>COUNTIFS('1. Output sheet'!$D$2:$D$5000,$B100,'1. Output sheet'!$C$2:$C$5000,G$27,'1. Output sheet'!$AC$2:$AC$5000,$B$22,'1. Output sheet'!$O$2:$O$5000,"&gt;="&amp;$B$80,'1. Output sheet'!$O$2:$O$5000,"&lt;"&amp;$C$80)+COUNTIFS('1. Output sheet'!$D$2:$D$5000,$B100,'1. Output sheet'!$C$2:$C$5000,G$27,'1. Output sheet'!$AC$2:$AC$5000,$B$23,'1. Output sheet'!$O$2:$O$5000,"&gt;="&amp;$B$80,'1. Output sheet'!$O$2:$O$5000,"&lt;"&amp;$C$80)</f>
        <v>0</v>
      </c>
      <c r="H100" s="13">
        <f>COUNTIFS('1. Output sheet'!$D$2:$D$5000,$B100,'1. Output sheet'!$C$2:$C$5000,H$27,'1. Output sheet'!$AC$2:$AC$5000,$B$22,'1. Output sheet'!$O$2:$O$5000,"&gt;="&amp;$B$80,'1. Output sheet'!$O$2:$O$5000,"&lt;"&amp;$C$80)+COUNTIFS('1. Output sheet'!$D$2:$D$5000,$B100,'1. Output sheet'!$C$2:$C$5000,H$27,'1. Output sheet'!$AC$2:$AC$5000,$B$23,'1. Output sheet'!$O$2:$O$5000,"&gt;="&amp;$B$80,'1. Output sheet'!$O$2:$O$5000,"&lt;"&amp;$C$80)</f>
        <v>0</v>
      </c>
      <c r="I100" s="13">
        <f>COUNTIFS('1. Output sheet'!$D$2:$D$5000,$B100,'1. Output sheet'!$C$2:$C$5000,I$27,'1. Output sheet'!$AC$2:$AC$5000,$B$22,'1. Output sheet'!$O$2:$O$5000,"&gt;="&amp;$B$80,'1. Output sheet'!$O$2:$O$5000,"&lt;"&amp;$C$80)+COUNTIFS('1. Output sheet'!$D$2:$D$5000,$B100,'1. Output sheet'!$C$2:$C$5000,I$27,'1. Output sheet'!$AC$2:$AC$5000,$B$23,'1. Output sheet'!$O$2:$O$5000,"&gt;="&amp;$B$80,'1. Output sheet'!$O$2:$O$5000,"&lt;"&amp;$C$80)</f>
        <v>0</v>
      </c>
      <c r="J100" s="13">
        <f>COUNTIFS('1. Output sheet'!$D$2:$D$5000,$B100,'1. Output sheet'!$C$2:$C$5000,J$27,'1. Output sheet'!$AC$2:$AC$5000,$B$22,'1. Output sheet'!$O$2:$O$5000,"&gt;="&amp;$B$80,'1. Output sheet'!$O$2:$O$5000,"&lt;"&amp;$C$80)+COUNTIFS('1. Output sheet'!$D$2:$D$5000,$B100,'1. Output sheet'!$C$2:$C$5000,J$27,'1. Output sheet'!$AC$2:$AC$5000,$B$23,'1. Output sheet'!$O$2:$O$5000,"&gt;="&amp;$B$80,'1. Output sheet'!$O$2:$O$5000,"&lt;"&amp;$C$80)</f>
        <v>0</v>
      </c>
      <c r="K100" s="13">
        <f>COUNTIFS('1. Output sheet'!$D$2:$D$5000,$B100,'1. Output sheet'!$C$2:$C$5000,K$27,'1. Output sheet'!$AC$2:$AC$5000,$B$22,'1. Output sheet'!$O$2:$O$5000,"&gt;="&amp;$B$80,'1. Output sheet'!$O$2:$O$5000,"&lt;"&amp;$C$80)+COUNTIFS('1. Output sheet'!$D$2:$D$5000,$B100,'1. Output sheet'!$C$2:$C$5000,K$27,'1. Output sheet'!$AC$2:$AC$5000,$B$23,'1. Output sheet'!$O$2:$O$5000,"&gt;="&amp;$B$80,'1. Output sheet'!$O$2:$O$5000,"&lt;"&amp;$C$80)</f>
        <v>0</v>
      </c>
      <c r="L100" s="13">
        <f>COUNTIFS('1. Output sheet'!$D$2:$D$5000,$B100,'1. Output sheet'!$C$2:$C$5000,L$27,'1. Output sheet'!$AC$2:$AC$5000,$B$22,'1. Output sheet'!$O$2:$O$5000,"&gt;="&amp;$B$80,'1. Output sheet'!$O$2:$O$5000,"&lt;"&amp;$C$80)+COUNTIFS('1. Output sheet'!$D$2:$D$5000,$B100,'1. Output sheet'!$C$2:$C$5000,L$27,'1. Output sheet'!$AC$2:$AC$5000,$B$23,'1. Output sheet'!$O$2:$O$5000,"&gt;="&amp;$B$80,'1. Output sheet'!$O$2:$O$5000,"&lt;"&amp;$C$80)</f>
        <v>0</v>
      </c>
      <c r="M100" s="13">
        <f>COUNTIFS('1. Output sheet'!$D$2:$D$5000,$B100,'1. Output sheet'!$C$2:$C$5000,M$27,'1. Output sheet'!$AC$2:$AC$5000,$B$22,'1. Output sheet'!$O$2:$O$5000,"&gt;="&amp;$B$80,'1. Output sheet'!$O$2:$O$5000,"&lt;"&amp;$C$80)+COUNTIFS('1. Output sheet'!$D$2:$D$5000,$B100,'1. Output sheet'!$C$2:$C$5000,M$27,'1. Output sheet'!$AC$2:$AC$5000,$B$23,'1. Output sheet'!$O$2:$O$5000,"&gt;="&amp;$B$80,'1. Output sheet'!$O$2:$O$5000,"&lt;"&amp;$C$80)</f>
        <v>0</v>
      </c>
      <c r="N100" s="13">
        <f>COUNTIFS('1. Output sheet'!$D$2:$D$5000,$B100,'1. Output sheet'!$C$2:$C$5000,N$27,'1. Output sheet'!$AC$2:$AC$5000,$B$22,'1. Output sheet'!$O$2:$O$5000,"&gt;="&amp;$B$80,'1. Output sheet'!$O$2:$O$5000,"&lt;"&amp;$C$80)+COUNTIFS('1. Output sheet'!$D$2:$D$5000,$B100,'1. Output sheet'!$C$2:$C$5000,N$27,'1. Output sheet'!$AC$2:$AC$5000,$B$23,'1. Output sheet'!$O$2:$O$5000,"&gt;="&amp;$B$80,'1. Output sheet'!$O$2:$O$5000,"&lt;"&amp;$C$80)</f>
        <v>0</v>
      </c>
      <c r="O100" s="13">
        <f>COUNTIFS('1. Output sheet'!$D$2:$D$5000,$B100,'1. Output sheet'!$C$2:$C$5000,O$27,'1. Output sheet'!$AC$2:$AC$5000,$B$22,'1. Output sheet'!$O$2:$O$5000,"&gt;="&amp;$B$80,'1. Output sheet'!$O$2:$O$5000,"&lt;"&amp;$C$80)+COUNTIFS('1. Output sheet'!$D$2:$D$5000,$B100,'1. Output sheet'!$C$2:$C$5000,O$27,'1. Output sheet'!$AC$2:$AC$5000,$B$23,'1. Output sheet'!$O$2:$O$5000,"&gt;="&amp;$B$80,'1. Output sheet'!$O$2:$O$5000,"&lt;"&amp;$C$80)</f>
        <v>0</v>
      </c>
      <c r="P100" s="14">
        <f t="shared" si="36"/>
        <v>1</v>
      </c>
      <c r="Q100" s="14">
        <f>COUNTIFS('1. Output sheet'!$D$2:$D$5000,$B100,'1. Output sheet'!$AC$2:$AC$5000,$B$22,'1. Output sheet'!$O$2:$O$5000,"&gt;="&amp;$B$80,'1. Output sheet'!$O$2:$O$5000,"&lt;"&amp;$C$80)+COUNTIFS('1. Output sheet'!$D$2:$D$5000,$B100,'1. Output sheet'!$AC$2:$AC$5000,$B$23,'1. Output sheet'!$O$2:$O$5000,"&gt;="&amp;$B$80,'1. Output sheet'!$O$2:$O$5000,"&lt;"&amp;$C$80)</f>
        <v>1</v>
      </c>
      <c r="R100" s="14">
        <f t="shared" si="37"/>
        <v>0</v>
      </c>
    </row>
    <row r="101" spans="1:36" ht="14.4" x14ac:dyDescent="0.3">
      <c r="A101" s="34"/>
      <c r="B101" s="21" t="s">
        <v>638</v>
      </c>
      <c r="C101" s="20"/>
      <c r="D101" s="13">
        <f>COUNTIFS('1. Output sheet'!$D$2:$D$5000,$B101,'1. Output sheet'!$C$2:$C$5000,D$27,'1. Output sheet'!$AC$2:$AC$5000,$B$22,'1. Output sheet'!$O$2:$O$5000,"&gt;="&amp;$B$80,'1. Output sheet'!$O$2:$O$5000,"&lt;"&amp;$C$80)+COUNTIFS('1. Output sheet'!$D$2:$D$5000,$B101,'1. Output sheet'!$C$2:$C$5000,D$27,'1. Output sheet'!$AC$2:$AC$5000,$B$23,'1. Output sheet'!$O$2:$O$5000,"&gt;="&amp;$B$80,'1. Output sheet'!$O$2:$O$5000,"&lt;"&amp;$C$80)</f>
        <v>0</v>
      </c>
      <c r="E101" s="13">
        <f>COUNTIFS('1. Output sheet'!$D$2:$D$5000,$B101,'1. Output sheet'!$C$2:$C$5000,E$27,'1. Output sheet'!$AC$2:$AC$5000,$B$22,'1. Output sheet'!$O$2:$O$5000,"&gt;="&amp;$B$80,'1. Output sheet'!$O$2:$O$5000,"&lt;"&amp;$C$80)+COUNTIFS('1. Output sheet'!$D$2:$D$5000,$B101,'1. Output sheet'!$C$2:$C$5000,E$27,'1. Output sheet'!$AC$2:$AC$5000,$B$23,'1. Output sheet'!$O$2:$O$5000,"&gt;="&amp;$B$80,'1. Output sheet'!$O$2:$O$5000,"&lt;"&amp;$C$80)</f>
        <v>0</v>
      </c>
      <c r="F101" s="13">
        <f>COUNTIFS('1. Output sheet'!$D$2:$D$5000,$B101,'1. Output sheet'!$C$2:$C$5000,F$27,'1. Output sheet'!$AC$2:$AC$5000,$B$22,'1. Output sheet'!$O$2:$O$5000,"&gt;="&amp;$B$80,'1. Output sheet'!$O$2:$O$5000,"&lt;"&amp;$C$80)+COUNTIFS('1. Output sheet'!$D$2:$D$5000,$B101,'1. Output sheet'!$C$2:$C$5000,F$27,'1. Output sheet'!$AC$2:$AC$5000,$B$23,'1. Output sheet'!$O$2:$O$5000,"&gt;="&amp;$B$80,'1. Output sheet'!$O$2:$O$5000,"&lt;"&amp;$C$80)</f>
        <v>0</v>
      </c>
      <c r="G101" s="13">
        <f>COUNTIFS('1. Output sheet'!$D$2:$D$5000,$B101,'1. Output sheet'!$C$2:$C$5000,G$27,'1. Output sheet'!$AC$2:$AC$5000,$B$22,'1. Output sheet'!$O$2:$O$5000,"&gt;="&amp;$B$80,'1. Output sheet'!$O$2:$O$5000,"&lt;"&amp;$C$80)+COUNTIFS('1. Output sheet'!$D$2:$D$5000,$B101,'1. Output sheet'!$C$2:$C$5000,G$27,'1. Output sheet'!$AC$2:$AC$5000,$B$23,'1. Output sheet'!$O$2:$O$5000,"&gt;="&amp;$B$80,'1. Output sheet'!$O$2:$O$5000,"&lt;"&amp;$C$80)</f>
        <v>0</v>
      </c>
      <c r="H101" s="13">
        <f>COUNTIFS('1. Output sheet'!$D$2:$D$5000,$B101,'1. Output sheet'!$C$2:$C$5000,H$27,'1. Output sheet'!$AC$2:$AC$5000,$B$22,'1. Output sheet'!$O$2:$O$5000,"&gt;="&amp;$B$80,'1. Output sheet'!$O$2:$O$5000,"&lt;"&amp;$C$80)+COUNTIFS('1. Output sheet'!$D$2:$D$5000,$B101,'1. Output sheet'!$C$2:$C$5000,H$27,'1. Output sheet'!$AC$2:$AC$5000,$B$23,'1. Output sheet'!$O$2:$O$5000,"&gt;="&amp;$B$80,'1. Output sheet'!$O$2:$O$5000,"&lt;"&amp;$C$80)</f>
        <v>0</v>
      </c>
      <c r="I101" s="13">
        <f>COUNTIFS('1. Output sheet'!$D$2:$D$5000,$B101,'1. Output sheet'!$C$2:$C$5000,I$27,'1. Output sheet'!$AC$2:$AC$5000,$B$22,'1. Output sheet'!$O$2:$O$5000,"&gt;="&amp;$B$80,'1. Output sheet'!$O$2:$O$5000,"&lt;"&amp;$C$80)+COUNTIFS('1. Output sheet'!$D$2:$D$5000,$B101,'1. Output sheet'!$C$2:$C$5000,I$27,'1. Output sheet'!$AC$2:$AC$5000,$B$23,'1. Output sheet'!$O$2:$O$5000,"&gt;="&amp;$B$80,'1. Output sheet'!$O$2:$O$5000,"&lt;"&amp;$C$80)</f>
        <v>0</v>
      </c>
      <c r="J101" s="13">
        <f>COUNTIFS('1. Output sheet'!$D$2:$D$5000,$B101,'1. Output sheet'!$C$2:$C$5000,J$27,'1. Output sheet'!$AC$2:$AC$5000,$B$22,'1. Output sheet'!$O$2:$O$5000,"&gt;="&amp;$B$80,'1. Output sheet'!$O$2:$O$5000,"&lt;"&amp;$C$80)+COUNTIFS('1. Output sheet'!$D$2:$D$5000,$B101,'1. Output sheet'!$C$2:$C$5000,J$27,'1. Output sheet'!$AC$2:$AC$5000,$B$23,'1. Output sheet'!$O$2:$O$5000,"&gt;="&amp;$B$80,'1. Output sheet'!$O$2:$O$5000,"&lt;"&amp;$C$80)</f>
        <v>0</v>
      </c>
      <c r="K101" s="13">
        <f>COUNTIFS('1. Output sheet'!$D$2:$D$5000,$B101,'1. Output sheet'!$C$2:$C$5000,K$27,'1. Output sheet'!$AC$2:$AC$5000,$B$22,'1. Output sheet'!$O$2:$O$5000,"&gt;="&amp;$B$80,'1. Output sheet'!$O$2:$O$5000,"&lt;"&amp;$C$80)+COUNTIFS('1. Output sheet'!$D$2:$D$5000,$B101,'1. Output sheet'!$C$2:$C$5000,K$27,'1. Output sheet'!$AC$2:$AC$5000,$B$23,'1. Output sheet'!$O$2:$O$5000,"&gt;="&amp;$B$80,'1. Output sheet'!$O$2:$O$5000,"&lt;"&amp;$C$80)</f>
        <v>0</v>
      </c>
      <c r="L101" s="13">
        <f>COUNTIFS('1. Output sheet'!$D$2:$D$5000,$B101,'1. Output sheet'!$C$2:$C$5000,L$27,'1. Output sheet'!$AC$2:$AC$5000,$B$22,'1. Output sheet'!$O$2:$O$5000,"&gt;="&amp;$B$80,'1. Output sheet'!$O$2:$O$5000,"&lt;"&amp;$C$80)+COUNTIFS('1. Output sheet'!$D$2:$D$5000,$B101,'1. Output sheet'!$C$2:$C$5000,L$27,'1. Output sheet'!$AC$2:$AC$5000,$B$23,'1. Output sheet'!$O$2:$O$5000,"&gt;="&amp;$B$80,'1. Output sheet'!$O$2:$O$5000,"&lt;"&amp;$C$80)</f>
        <v>0</v>
      </c>
      <c r="M101" s="13">
        <f>COUNTIFS('1. Output sheet'!$D$2:$D$5000,$B101,'1. Output sheet'!$C$2:$C$5000,M$27,'1. Output sheet'!$AC$2:$AC$5000,$B$22,'1. Output sheet'!$O$2:$O$5000,"&gt;="&amp;$B$80,'1. Output sheet'!$O$2:$O$5000,"&lt;"&amp;$C$80)+COUNTIFS('1. Output sheet'!$D$2:$D$5000,$B101,'1. Output sheet'!$C$2:$C$5000,M$27,'1. Output sheet'!$AC$2:$AC$5000,$B$23,'1. Output sheet'!$O$2:$O$5000,"&gt;="&amp;$B$80,'1. Output sheet'!$O$2:$O$5000,"&lt;"&amp;$C$80)</f>
        <v>0</v>
      </c>
      <c r="N101" s="13">
        <f>COUNTIFS('1. Output sheet'!$D$2:$D$5000,$B101,'1. Output sheet'!$C$2:$C$5000,N$27,'1. Output sheet'!$AC$2:$AC$5000,$B$22,'1. Output sheet'!$O$2:$O$5000,"&gt;="&amp;$B$80,'1. Output sheet'!$O$2:$O$5000,"&lt;"&amp;$C$80)+COUNTIFS('1. Output sheet'!$D$2:$D$5000,$B101,'1. Output sheet'!$C$2:$C$5000,N$27,'1. Output sheet'!$AC$2:$AC$5000,$B$23,'1. Output sheet'!$O$2:$O$5000,"&gt;="&amp;$B$80,'1. Output sheet'!$O$2:$O$5000,"&lt;"&amp;$C$80)</f>
        <v>0</v>
      </c>
      <c r="O101" s="13">
        <f>COUNTIFS('1. Output sheet'!$D$2:$D$5000,$B101,'1. Output sheet'!$C$2:$C$5000,O$27,'1. Output sheet'!$AC$2:$AC$5000,$B$22,'1. Output sheet'!$O$2:$O$5000,"&gt;="&amp;$B$80,'1. Output sheet'!$O$2:$O$5000,"&lt;"&amp;$C$80)+COUNTIFS('1. Output sheet'!$D$2:$D$5000,$B101,'1. Output sheet'!$C$2:$C$5000,O$27,'1. Output sheet'!$AC$2:$AC$5000,$B$23,'1. Output sheet'!$O$2:$O$5000,"&gt;="&amp;$B$80,'1. Output sheet'!$O$2:$O$5000,"&lt;"&amp;$C$80)</f>
        <v>0</v>
      </c>
      <c r="P101" s="14">
        <f t="shared" si="36"/>
        <v>0</v>
      </c>
      <c r="Q101" s="14">
        <f>COUNTIFS('1. Output sheet'!$D$2:$D$5000,$B101,'1. Output sheet'!$AC$2:$AC$5000,$B$22,'1. Output sheet'!$O$2:$O$5000,"&gt;="&amp;$B$80,'1. Output sheet'!$O$2:$O$5000,"&lt;"&amp;$C$80)+COUNTIFS('1. Output sheet'!$D$2:$D$5000,$B101,'1. Output sheet'!$AC$2:$AC$5000,$B$23,'1. Output sheet'!$O$2:$O$5000,"&gt;="&amp;$B$80,'1. Output sheet'!$O$2:$O$5000,"&lt;"&amp;$C$80)</f>
        <v>0</v>
      </c>
      <c r="R101" s="14">
        <f t="shared" si="37"/>
        <v>0</v>
      </c>
    </row>
    <row r="102" spans="1:36" ht="14.4" x14ac:dyDescent="0.3">
      <c r="A102" s="34"/>
      <c r="B102" s="21" t="s">
        <v>2484</v>
      </c>
      <c r="C102" s="20"/>
      <c r="D102" s="13">
        <f>COUNTIFS('1. Output sheet'!$D$2:$D$5000,$B102,'1. Output sheet'!$C$2:$C$5000,D$27,'1. Output sheet'!$AC$2:$AC$5000,$B$22,'1. Output sheet'!$O$2:$O$5000,"&gt;="&amp;$B$80,'1. Output sheet'!$O$2:$O$5000,"&lt;"&amp;$C$80)+COUNTIFS('1. Output sheet'!$D$2:$D$5000,$B102,'1. Output sheet'!$C$2:$C$5000,D$27,'1. Output sheet'!$AC$2:$AC$5000,$B$23,'1. Output sheet'!$O$2:$O$5000,"&gt;="&amp;$B$80,'1. Output sheet'!$O$2:$O$5000,"&lt;"&amp;$C$80)</f>
        <v>0</v>
      </c>
      <c r="E102" s="13">
        <f>COUNTIFS('1. Output sheet'!$D$2:$D$5000,$B102,'1. Output sheet'!$C$2:$C$5000,E$27,'1. Output sheet'!$AC$2:$AC$5000,$B$22,'1. Output sheet'!$O$2:$O$5000,"&gt;="&amp;$B$80,'1. Output sheet'!$O$2:$O$5000,"&lt;"&amp;$C$80)+COUNTIFS('1. Output sheet'!$D$2:$D$5000,$B102,'1. Output sheet'!$C$2:$C$5000,E$27,'1. Output sheet'!$AC$2:$AC$5000,$B$23,'1. Output sheet'!$O$2:$O$5000,"&gt;="&amp;$B$80,'1. Output sheet'!$O$2:$O$5000,"&lt;"&amp;$C$80)</f>
        <v>0</v>
      </c>
      <c r="F102" s="13">
        <f>COUNTIFS('1. Output sheet'!$D$2:$D$5000,$B102,'1. Output sheet'!$C$2:$C$5000,F$27,'1. Output sheet'!$AC$2:$AC$5000,$B$22,'1. Output sheet'!$O$2:$O$5000,"&gt;="&amp;$B$80,'1. Output sheet'!$O$2:$O$5000,"&lt;"&amp;$C$80)+COUNTIFS('1. Output sheet'!$D$2:$D$5000,$B102,'1. Output sheet'!$C$2:$C$5000,F$27,'1. Output sheet'!$AC$2:$AC$5000,$B$23,'1. Output sheet'!$O$2:$O$5000,"&gt;="&amp;$B$80,'1. Output sheet'!$O$2:$O$5000,"&lt;"&amp;$C$80)</f>
        <v>0</v>
      </c>
      <c r="G102" s="13">
        <f>COUNTIFS('1. Output sheet'!$D$2:$D$5000,$B102,'1. Output sheet'!$C$2:$C$5000,G$27,'1. Output sheet'!$AC$2:$AC$5000,$B$22,'1. Output sheet'!$O$2:$O$5000,"&gt;="&amp;$B$80,'1. Output sheet'!$O$2:$O$5000,"&lt;"&amp;$C$80)+COUNTIFS('1. Output sheet'!$D$2:$D$5000,$B102,'1. Output sheet'!$C$2:$C$5000,G$27,'1. Output sheet'!$AC$2:$AC$5000,$B$23,'1. Output sheet'!$O$2:$O$5000,"&gt;="&amp;$B$80,'1. Output sheet'!$O$2:$O$5000,"&lt;"&amp;$C$80)</f>
        <v>0</v>
      </c>
      <c r="H102" s="13">
        <f>COUNTIFS('1. Output sheet'!$D$2:$D$5000,$B102,'1. Output sheet'!$C$2:$C$5000,H$27,'1. Output sheet'!$AC$2:$AC$5000,$B$22,'1. Output sheet'!$O$2:$O$5000,"&gt;="&amp;$B$80,'1. Output sheet'!$O$2:$O$5000,"&lt;"&amp;$C$80)+COUNTIFS('1. Output sheet'!$D$2:$D$5000,$B102,'1. Output sheet'!$C$2:$C$5000,H$27,'1. Output sheet'!$AC$2:$AC$5000,$B$23,'1. Output sheet'!$O$2:$O$5000,"&gt;="&amp;$B$80,'1. Output sheet'!$O$2:$O$5000,"&lt;"&amp;$C$80)</f>
        <v>0</v>
      </c>
      <c r="I102" s="13">
        <f>COUNTIFS('1. Output sheet'!$D$2:$D$5000,$B102,'1. Output sheet'!$C$2:$C$5000,I$27,'1. Output sheet'!$AC$2:$AC$5000,$B$22,'1. Output sheet'!$O$2:$O$5000,"&gt;="&amp;$B$80,'1. Output sheet'!$O$2:$O$5000,"&lt;"&amp;$C$80)+COUNTIFS('1. Output sheet'!$D$2:$D$5000,$B102,'1. Output sheet'!$C$2:$C$5000,I$27,'1. Output sheet'!$AC$2:$AC$5000,$B$23,'1. Output sheet'!$O$2:$O$5000,"&gt;="&amp;$B$80,'1. Output sheet'!$O$2:$O$5000,"&lt;"&amp;$C$80)</f>
        <v>0</v>
      </c>
      <c r="J102" s="13">
        <f>COUNTIFS('1. Output sheet'!$D$2:$D$5000,$B102,'1. Output sheet'!$C$2:$C$5000,J$27,'1. Output sheet'!$AC$2:$AC$5000,$B$22,'1. Output sheet'!$O$2:$O$5000,"&gt;="&amp;$B$80,'1. Output sheet'!$O$2:$O$5000,"&lt;"&amp;$C$80)+COUNTIFS('1. Output sheet'!$D$2:$D$5000,$B102,'1. Output sheet'!$C$2:$C$5000,J$27,'1. Output sheet'!$AC$2:$AC$5000,$B$23,'1. Output sheet'!$O$2:$O$5000,"&gt;="&amp;$B$80,'1. Output sheet'!$O$2:$O$5000,"&lt;"&amp;$C$80)</f>
        <v>0</v>
      </c>
      <c r="K102" s="13">
        <f>COUNTIFS('1. Output sheet'!$D$2:$D$5000,$B102,'1. Output sheet'!$C$2:$C$5000,K$27,'1. Output sheet'!$AC$2:$AC$5000,$B$22,'1. Output sheet'!$O$2:$O$5000,"&gt;="&amp;$B$80,'1. Output sheet'!$O$2:$O$5000,"&lt;"&amp;$C$80)+COUNTIFS('1. Output sheet'!$D$2:$D$5000,$B102,'1. Output sheet'!$C$2:$C$5000,K$27,'1. Output sheet'!$AC$2:$AC$5000,$B$23,'1. Output sheet'!$O$2:$O$5000,"&gt;="&amp;$B$80,'1. Output sheet'!$O$2:$O$5000,"&lt;"&amp;$C$80)</f>
        <v>0</v>
      </c>
      <c r="L102" s="13">
        <f>COUNTIFS('1. Output sheet'!$D$2:$D$5000,$B102,'1. Output sheet'!$C$2:$C$5000,L$27,'1. Output sheet'!$AC$2:$AC$5000,$B$22,'1. Output sheet'!$O$2:$O$5000,"&gt;="&amp;$B$80,'1. Output sheet'!$O$2:$O$5000,"&lt;"&amp;$C$80)+COUNTIFS('1. Output sheet'!$D$2:$D$5000,$B102,'1. Output sheet'!$C$2:$C$5000,L$27,'1. Output sheet'!$AC$2:$AC$5000,$B$23,'1. Output sheet'!$O$2:$O$5000,"&gt;="&amp;$B$80,'1. Output sheet'!$O$2:$O$5000,"&lt;"&amp;$C$80)</f>
        <v>0</v>
      </c>
      <c r="M102" s="13">
        <f>COUNTIFS('1. Output sheet'!$D$2:$D$5000,$B102,'1. Output sheet'!$C$2:$C$5000,M$27,'1. Output sheet'!$AC$2:$AC$5000,$B$22,'1. Output sheet'!$O$2:$O$5000,"&gt;="&amp;$B$80,'1. Output sheet'!$O$2:$O$5000,"&lt;"&amp;$C$80)+COUNTIFS('1. Output sheet'!$D$2:$D$5000,$B102,'1. Output sheet'!$C$2:$C$5000,M$27,'1. Output sheet'!$AC$2:$AC$5000,$B$23,'1. Output sheet'!$O$2:$O$5000,"&gt;="&amp;$B$80,'1. Output sheet'!$O$2:$O$5000,"&lt;"&amp;$C$80)</f>
        <v>0</v>
      </c>
      <c r="N102" s="13">
        <f>COUNTIFS('1. Output sheet'!$D$2:$D$5000,$B102,'1. Output sheet'!$C$2:$C$5000,N$27,'1. Output sheet'!$AC$2:$AC$5000,$B$22,'1. Output sheet'!$O$2:$O$5000,"&gt;="&amp;$B$80,'1. Output sheet'!$O$2:$O$5000,"&lt;"&amp;$C$80)+COUNTIFS('1. Output sheet'!$D$2:$D$5000,$B102,'1. Output sheet'!$C$2:$C$5000,N$27,'1. Output sheet'!$AC$2:$AC$5000,$B$23,'1. Output sheet'!$O$2:$O$5000,"&gt;="&amp;$B$80,'1. Output sheet'!$O$2:$O$5000,"&lt;"&amp;$C$80)</f>
        <v>0</v>
      </c>
      <c r="O102" s="13">
        <f>COUNTIFS('1. Output sheet'!$D$2:$D$5000,$B102,'1. Output sheet'!$C$2:$C$5000,O$27,'1. Output sheet'!$AC$2:$AC$5000,$B$22,'1. Output sheet'!$O$2:$O$5000,"&gt;="&amp;$B$80,'1. Output sheet'!$O$2:$O$5000,"&lt;"&amp;$C$80)+COUNTIFS('1. Output sheet'!$D$2:$D$5000,$B102,'1. Output sheet'!$C$2:$C$5000,O$27,'1. Output sheet'!$AC$2:$AC$5000,$B$23,'1. Output sheet'!$O$2:$O$5000,"&gt;="&amp;$B$80,'1. Output sheet'!$O$2:$O$5000,"&lt;"&amp;$C$80)</f>
        <v>0</v>
      </c>
      <c r="P102" s="14">
        <f t="shared" si="36"/>
        <v>0</v>
      </c>
      <c r="Q102" s="14">
        <f>COUNTIFS('1. Output sheet'!$D$2:$D$5000,$B102,'1. Output sheet'!$AC$2:$AC$5000,$B$22,'1. Output sheet'!$O$2:$O$5000,"&gt;="&amp;$B$80,'1. Output sheet'!$O$2:$O$5000,"&lt;"&amp;$C$80)+COUNTIFS('1. Output sheet'!$D$2:$D$5000,$B102,'1. Output sheet'!$AC$2:$AC$5000,$B$23,'1. Output sheet'!$O$2:$O$5000,"&gt;="&amp;$B$80,'1. Output sheet'!$O$2:$O$5000,"&lt;"&amp;$C$80)</f>
        <v>0</v>
      </c>
      <c r="R102" s="14">
        <f t="shared" si="37"/>
        <v>0</v>
      </c>
    </row>
    <row r="103" spans="1:36" ht="14.4" x14ac:dyDescent="0.3">
      <c r="A103" s="34"/>
      <c r="B103" s="21" t="s">
        <v>2837</v>
      </c>
      <c r="C103" s="20"/>
      <c r="D103" s="13">
        <f>COUNTIFS('1. Output sheet'!$D$2:$D$5000,$B103,'1. Output sheet'!$C$2:$C$5000,D$27,'1. Output sheet'!$AC$2:$AC$5000,$B$22,'1. Output sheet'!$O$2:$O$5000,"&gt;="&amp;$B$80,'1. Output sheet'!$O$2:$O$5000,"&lt;"&amp;$C$80)+COUNTIFS('1. Output sheet'!$D$2:$D$5000,$B103,'1. Output sheet'!$C$2:$C$5000,D$27,'1. Output sheet'!$AC$2:$AC$5000,$B$23,'1. Output sheet'!$O$2:$O$5000,"&gt;="&amp;$B$80,'1. Output sheet'!$O$2:$O$5000,"&lt;"&amp;$C$80)</f>
        <v>0</v>
      </c>
      <c r="E103" s="13">
        <f>COUNTIFS('1. Output sheet'!$D$2:$D$5000,$B103,'1. Output sheet'!$C$2:$C$5000,E$27,'1. Output sheet'!$AC$2:$AC$5000,$B$22,'1. Output sheet'!$O$2:$O$5000,"&gt;="&amp;$B$80,'1. Output sheet'!$O$2:$O$5000,"&lt;"&amp;$C$80)+COUNTIFS('1. Output sheet'!$D$2:$D$5000,$B103,'1. Output sheet'!$C$2:$C$5000,E$27,'1. Output sheet'!$AC$2:$AC$5000,$B$23,'1. Output sheet'!$O$2:$O$5000,"&gt;="&amp;$B$80,'1. Output sheet'!$O$2:$O$5000,"&lt;"&amp;$C$80)</f>
        <v>0</v>
      </c>
      <c r="F103" s="13">
        <f>COUNTIFS('1. Output sheet'!$D$2:$D$5000,$B103,'1. Output sheet'!$C$2:$C$5000,F$27,'1. Output sheet'!$AC$2:$AC$5000,$B$22,'1. Output sheet'!$O$2:$O$5000,"&gt;="&amp;$B$80,'1. Output sheet'!$O$2:$O$5000,"&lt;"&amp;$C$80)+COUNTIFS('1. Output sheet'!$D$2:$D$5000,$B103,'1. Output sheet'!$C$2:$C$5000,F$27,'1. Output sheet'!$AC$2:$AC$5000,$B$23,'1. Output sheet'!$O$2:$O$5000,"&gt;="&amp;$B$80,'1. Output sheet'!$O$2:$O$5000,"&lt;"&amp;$C$80)</f>
        <v>0</v>
      </c>
      <c r="G103" s="13">
        <f>COUNTIFS('1. Output sheet'!$D$2:$D$5000,$B103,'1. Output sheet'!$C$2:$C$5000,G$27,'1. Output sheet'!$AC$2:$AC$5000,$B$22,'1. Output sheet'!$O$2:$O$5000,"&gt;="&amp;$B$80,'1. Output sheet'!$O$2:$O$5000,"&lt;"&amp;$C$80)+COUNTIFS('1. Output sheet'!$D$2:$D$5000,$B103,'1. Output sheet'!$C$2:$C$5000,G$27,'1. Output sheet'!$AC$2:$AC$5000,$B$23,'1. Output sheet'!$O$2:$O$5000,"&gt;="&amp;$B$80,'1. Output sheet'!$O$2:$O$5000,"&lt;"&amp;$C$80)</f>
        <v>2</v>
      </c>
      <c r="H103" s="13">
        <f>COUNTIFS('1. Output sheet'!$D$2:$D$5000,$B103,'1. Output sheet'!$C$2:$C$5000,H$27,'1. Output sheet'!$AC$2:$AC$5000,$B$22,'1. Output sheet'!$O$2:$O$5000,"&gt;="&amp;$B$80,'1. Output sheet'!$O$2:$O$5000,"&lt;"&amp;$C$80)+COUNTIFS('1. Output sheet'!$D$2:$D$5000,$B103,'1. Output sheet'!$C$2:$C$5000,H$27,'1. Output sheet'!$AC$2:$AC$5000,$B$23,'1. Output sheet'!$O$2:$O$5000,"&gt;="&amp;$B$80,'1. Output sheet'!$O$2:$O$5000,"&lt;"&amp;$C$80)</f>
        <v>0</v>
      </c>
      <c r="I103" s="13">
        <f>COUNTIFS('1. Output sheet'!$D$2:$D$5000,$B103,'1. Output sheet'!$C$2:$C$5000,I$27,'1. Output sheet'!$AC$2:$AC$5000,$B$22,'1. Output sheet'!$O$2:$O$5000,"&gt;="&amp;$B$80,'1. Output sheet'!$O$2:$O$5000,"&lt;"&amp;$C$80)+COUNTIFS('1. Output sheet'!$D$2:$D$5000,$B103,'1. Output sheet'!$C$2:$C$5000,I$27,'1. Output sheet'!$AC$2:$AC$5000,$B$23,'1. Output sheet'!$O$2:$O$5000,"&gt;="&amp;$B$80,'1. Output sheet'!$O$2:$O$5000,"&lt;"&amp;$C$80)</f>
        <v>0</v>
      </c>
      <c r="J103" s="13">
        <f>COUNTIFS('1. Output sheet'!$D$2:$D$5000,$B103,'1. Output sheet'!$C$2:$C$5000,J$27,'1. Output sheet'!$AC$2:$AC$5000,$B$22,'1. Output sheet'!$O$2:$O$5000,"&gt;="&amp;$B$80,'1. Output sheet'!$O$2:$O$5000,"&lt;"&amp;$C$80)+COUNTIFS('1. Output sheet'!$D$2:$D$5000,$B103,'1. Output sheet'!$C$2:$C$5000,J$27,'1. Output sheet'!$AC$2:$AC$5000,$B$23,'1. Output sheet'!$O$2:$O$5000,"&gt;="&amp;$B$80,'1. Output sheet'!$O$2:$O$5000,"&lt;"&amp;$C$80)</f>
        <v>0</v>
      </c>
      <c r="K103" s="13">
        <f>COUNTIFS('1. Output sheet'!$D$2:$D$5000,$B103,'1. Output sheet'!$C$2:$C$5000,K$27,'1. Output sheet'!$AC$2:$AC$5000,$B$22,'1. Output sheet'!$O$2:$O$5000,"&gt;="&amp;$B$80,'1. Output sheet'!$O$2:$O$5000,"&lt;"&amp;$C$80)+COUNTIFS('1. Output sheet'!$D$2:$D$5000,$B103,'1. Output sheet'!$C$2:$C$5000,K$27,'1. Output sheet'!$AC$2:$AC$5000,$B$23,'1. Output sheet'!$O$2:$O$5000,"&gt;="&amp;$B$80,'1. Output sheet'!$O$2:$O$5000,"&lt;"&amp;$C$80)</f>
        <v>0</v>
      </c>
      <c r="L103" s="13">
        <f>COUNTIFS('1. Output sheet'!$D$2:$D$5000,$B103,'1. Output sheet'!$C$2:$C$5000,L$27,'1. Output sheet'!$AC$2:$AC$5000,$B$22,'1. Output sheet'!$O$2:$O$5000,"&gt;="&amp;$B$80,'1. Output sheet'!$O$2:$O$5000,"&lt;"&amp;$C$80)+COUNTIFS('1. Output sheet'!$D$2:$D$5000,$B103,'1. Output sheet'!$C$2:$C$5000,L$27,'1. Output sheet'!$AC$2:$AC$5000,$B$23,'1. Output sheet'!$O$2:$O$5000,"&gt;="&amp;$B$80,'1. Output sheet'!$O$2:$O$5000,"&lt;"&amp;$C$80)</f>
        <v>0</v>
      </c>
      <c r="M103" s="13">
        <f>COUNTIFS('1. Output sheet'!$D$2:$D$5000,$B103,'1. Output sheet'!$C$2:$C$5000,M$27,'1. Output sheet'!$AC$2:$AC$5000,$B$22,'1. Output sheet'!$O$2:$O$5000,"&gt;="&amp;$B$80,'1. Output sheet'!$O$2:$O$5000,"&lt;"&amp;$C$80)+COUNTIFS('1. Output sheet'!$D$2:$D$5000,$B103,'1. Output sheet'!$C$2:$C$5000,M$27,'1. Output sheet'!$AC$2:$AC$5000,$B$23,'1. Output sheet'!$O$2:$O$5000,"&gt;="&amp;$B$80,'1. Output sheet'!$O$2:$O$5000,"&lt;"&amp;$C$80)</f>
        <v>0</v>
      </c>
      <c r="N103" s="13">
        <f>COUNTIFS('1. Output sheet'!$D$2:$D$5000,$B103,'1. Output sheet'!$C$2:$C$5000,N$27,'1. Output sheet'!$AC$2:$AC$5000,$B$22,'1. Output sheet'!$O$2:$O$5000,"&gt;="&amp;$B$80,'1. Output sheet'!$O$2:$O$5000,"&lt;"&amp;$C$80)+COUNTIFS('1. Output sheet'!$D$2:$D$5000,$B103,'1. Output sheet'!$C$2:$C$5000,N$27,'1. Output sheet'!$AC$2:$AC$5000,$B$23,'1. Output sheet'!$O$2:$O$5000,"&gt;="&amp;$B$80,'1. Output sheet'!$O$2:$O$5000,"&lt;"&amp;$C$80)</f>
        <v>0</v>
      </c>
      <c r="O103" s="13">
        <f>COUNTIFS('1. Output sheet'!$D$2:$D$5000,$B103,'1. Output sheet'!$C$2:$C$5000,O$27,'1. Output sheet'!$AC$2:$AC$5000,$B$22,'1. Output sheet'!$O$2:$O$5000,"&gt;="&amp;$B$80,'1. Output sheet'!$O$2:$O$5000,"&lt;"&amp;$C$80)+COUNTIFS('1. Output sheet'!$D$2:$D$5000,$B103,'1. Output sheet'!$C$2:$C$5000,O$27,'1. Output sheet'!$AC$2:$AC$5000,$B$23,'1. Output sheet'!$O$2:$O$5000,"&gt;="&amp;$B$80,'1. Output sheet'!$O$2:$O$5000,"&lt;"&amp;$C$80)</f>
        <v>0</v>
      </c>
      <c r="P103" s="14">
        <f t="shared" si="36"/>
        <v>2</v>
      </c>
      <c r="Q103" s="14">
        <f>COUNTIFS('1. Output sheet'!$D$2:$D$5000,$B103,'1. Output sheet'!$AC$2:$AC$5000,$B$22,'1. Output sheet'!$O$2:$O$5000,"&gt;="&amp;$B$80,'1. Output sheet'!$O$2:$O$5000,"&lt;"&amp;$C$80)+COUNTIFS('1. Output sheet'!$D$2:$D$5000,$B103,'1. Output sheet'!$AC$2:$AC$5000,$B$23,'1. Output sheet'!$O$2:$O$5000,"&gt;="&amp;$B$80,'1. Output sheet'!$O$2:$O$5000,"&lt;"&amp;$C$80)</f>
        <v>2</v>
      </c>
      <c r="R103" s="14">
        <f t="shared" si="37"/>
        <v>0</v>
      </c>
    </row>
    <row r="104" spans="1:36" ht="14.4" x14ac:dyDescent="0.3">
      <c r="A104" s="34"/>
      <c r="B104" s="21" t="s">
        <v>749</v>
      </c>
      <c r="C104" s="20"/>
      <c r="D104" s="13">
        <f>COUNTIFS('1. Output sheet'!$D$2:$D$5000,$B104,'1. Output sheet'!$C$2:$C$5000,D$27,'1. Output sheet'!$AC$2:$AC$5000,$B$22,'1. Output sheet'!$O$2:$O$5000,"&gt;="&amp;$B$80,'1. Output sheet'!$O$2:$O$5000,"&lt;"&amp;$C$80)+COUNTIFS('1. Output sheet'!$D$2:$D$5000,$B104,'1. Output sheet'!$C$2:$C$5000,D$27,'1. Output sheet'!$AC$2:$AC$5000,$B$23,'1. Output sheet'!$O$2:$O$5000,"&gt;="&amp;$B$80,'1. Output sheet'!$O$2:$O$5000,"&lt;"&amp;$C$80)</f>
        <v>0</v>
      </c>
      <c r="E104" s="13">
        <f>COUNTIFS('1. Output sheet'!$D$2:$D$5000,$B104,'1. Output sheet'!$C$2:$C$5000,E$27,'1. Output sheet'!$AC$2:$AC$5000,$B$22,'1. Output sheet'!$O$2:$O$5000,"&gt;="&amp;$B$80,'1. Output sheet'!$O$2:$O$5000,"&lt;"&amp;$C$80)+COUNTIFS('1. Output sheet'!$D$2:$D$5000,$B104,'1. Output sheet'!$C$2:$C$5000,E$27,'1. Output sheet'!$AC$2:$AC$5000,$B$23,'1. Output sheet'!$O$2:$O$5000,"&gt;="&amp;$B$80,'1. Output sheet'!$O$2:$O$5000,"&lt;"&amp;$C$80)</f>
        <v>0</v>
      </c>
      <c r="F104" s="13">
        <f>COUNTIFS('1. Output sheet'!$D$2:$D$5000,$B104,'1. Output sheet'!$C$2:$C$5000,F$27,'1. Output sheet'!$AC$2:$AC$5000,$B$22,'1. Output sheet'!$O$2:$O$5000,"&gt;="&amp;$B$80,'1. Output sheet'!$O$2:$O$5000,"&lt;"&amp;$C$80)+COUNTIFS('1. Output sheet'!$D$2:$D$5000,$B104,'1. Output sheet'!$C$2:$C$5000,F$27,'1. Output sheet'!$AC$2:$AC$5000,$B$23,'1. Output sheet'!$O$2:$O$5000,"&gt;="&amp;$B$80,'1. Output sheet'!$O$2:$O$5000,"&lt;"&amp;$C$80)</f>
        <v>0</v>
      </c>
      <c r="G104" s="13">
        <f>COUNTIFS('1. Output sheet'!$D$2:$D$5000,$B104,'1. Output sheet'!$C$2:$C$5000,G$27,'1. Output sheet'!$AC$2:$AC$5000,$B$22,'1. Output sheet'!$O$2:$O$5000,"&gt;="&amp;$B$80,'1. Output sheet'!$O$2:$O$5000,"&lt;"&amp;$C$80)+COUNTIFS('1. Output sheet'!$D$2:$D$5000,$B104,'1. Output sheet'!$C$2:$C$5000,G$27,'1. Output sheet'!$AC$2:$AC$5000,$B$23,'1. Output sheet'!$O$2:$O$5000,"&gt;="&amp;$B$80,'1. Output sheet'!$O$2:$O$5000,"&lt;"&amp;$C$80)</f>
        <v>0</v>
      </c>
      <c r="H104" s="13">
        <f>COUNTIFS('1. Output sheet'!$D$2:$D$5000,$B104,'1. Output sheet'!$C$2:$C$5000,H$27,'1. Output sheet'!$AC$2:$AC$5000,$B$22,'1. Output sheet'!$O$2:$O$5000,"&gt;="&amp;$B$80,'1. Output sheet'!$O$2:$O$5000,"&lt;"&amp;$C$80)+COUNTIFS('1. Output sheet'!$D$2:$D$5000,$B104,'1. Output sheet'!$C$2:$C$5000,H$27,'1. Output sheet'!$AC$2:$AC$5000,$B$23,'1. Output sheet'!$O$2:$O$5000,"&gt;="&amp;$B$80,'1. Output sheet'!$O$2:$O$5000,"&lt;"&amp;$C$80)</f>
        <v>0</v>
      </c>
      <c r="I104" s="13">
        <f>COUNTIFS('1. Output sheet'!$D$2:$D$5000,$B104,'1. Output sheet'!$C$2:$C$5000,I$27,'1. Output sheet'!$AC$2:$AC$5000,$B$22,'1. Output sheet'!$O$2:$O$5000,"&gt;="&amp;$B$80,'1. Output sheet'!$O$2:$O$5000,"&lt;"&amp;$C$80)+COUNTIFS('1. Output sheet'!$D$2:$D$5000,$B104,'1. Output sheet'!$C$2:$C$5000,I$27,'1. Output sheet'!$AC$2:$AC$5000,$B$23,'1. Output sheet'!$O$2:$O$5000,"&gt;="&amp;$B$80,'1. Output sheet'!$O$2:$O$5000,"&lt;"&amp;$C$80)</f>
        <v>1</v>
      </c>
      <c r="J104" s="13">
        <f>COUNTIFS('1. Output sheet'!$D$2:$D$5000,$B104,'1. Output sheet'!$C$2:$C$5000,J$27,'1. Output sheet'!$AC$2:$AC$5000,$B$22,'1. Output sheet'!$O$2:$O$5000,"&gt;="&amp;$B$80,'1. Output sheet'!$O$2:$O$5000,"&lt;"&amp;$C$80)+COUNTIFS('1. Output sheet'!$D$2:$D$5000,$B104,'1. Output sheet'!$C$2:$C$5000,J$27,'1. Output sheet'!$AC$2:$AC$5000,$B$23,'1. Output sheet'!$O$2:$O$5000,"&gt;="&amp;$B$80,'1. Output sheet'!$O$2:$O$5000,"&lt;"&amp;$C$80)</f>
        <v>1</v>
      </c>
      <c r="K104" s="13">
        <f>COUNTIFS('1. Output sheet'!$D$2:$D$5000,$B104,'1. Output sheet'!$C$2:$C$5000,K$27,'1. Output sheet'!$AC$2:$AC$5000,$B$22,'1. Output sheet'!$O$2:$O$5000,"&gt;="&amp;$B$80,'1. Output sheet'!$O$2:$O$5000,"&lt;"&amp;$C$80)+COUNTIFS('1. Output sheet'!$D$2:$D$5000,$B104,'1. Output sheet'!$C$2:$C$5000,K$27,'1. Output sheet'!$AC$2:$AC$5000,$B$23,'1. Output sheet'!$O$2:$O$5000,"&gt;="&amp;$B$80,'1. Output sheet'!$O$2:$O$5000,"&lt;"&amp;$C$80)</f>
        <v>0</v>
      </c>
      <c r="L104" s="13">
        <f>COUNTIFS('1. Output sheet'!$D$2:$D$5000,$B104,'1. Output sheet'!$C$2:$C$5000,L$27,'1. Output sheet'!$AC$2:$AC$5000,$B$22,'1. Output sheet'!$O$2:$O$5000,"&gt;="&amp;$B$80,'1. Output sheet'!$O$2:$O$5000,"&lt;"&amp;$C$80)+COUNTIFS('1. Output sheet'!$D$2:$D$5000,$B104,'1. Output sheet'!$C$2:$C$5000,L$27,'1. Output sheet'!$AC$2:$AC$5000,$B$23,'1. Output sheet'!$O$2:$O$5000,"&gt;="&amp;$B$80,'1. Output sheet'!$O$2:$O$5000,"&lt;"&amp;$C$80)</f>
        <v>0</v>
      </c>
      <c r="M104" s="13">
        <f>COUNTIFS('1. Output sheet'!$D$2:$D$5000,$B104,'1. Output sheet'!$C$2:$C$5000,M$27,'1. Output sheet'!$AC$2:$AC$5000,$B$22,'1. Output sheet'!$O$2:$O$5000,"&gt;="&amp;$B$80,'1. Output sheet'!$O$2:$O$5000,"&lt;"&amp;$C$80)+COUNTIFS('1. Output sheet'!$D$2:$D$5000,$B104,'1. Output sheet'!$C$2:$C$5000,M$27,'1. Output sheet'!$AC$2:$AC$5000,$B$23,'1. Output sheet'!$O$2:$O$5000,"&gt;="&amp;$B$80,'1. Output sheet'!$O$2:$O$5000,"&lt;"&amp;$C$80)</f>
        <v>0</v>
      </c>
      <c r="N104" s="13">
        <f>COUNTIFS('1. Output sheet'!$D$2:$D$5000,$B104,'1. Output sheet'!$C$2:$C$5000,N$27,'1. Output sheet'!$AC$2:$AC$5000,$B$22,'1. Output sheet'!$O$2:$O$5000,"&gt;="&amp;$B$80,'1. Output sheet'!$O$2:$O$5000,"&lt;"&amp;$C$80)+COUNTIFS('1. Output sheet'!$D$2:$D$5000,$B104,'1. Output sheet'!$C$2:$C$5000,N$27,'1. Output sheet'!$AC$2:$AC$5000,$B$23,'1. Output sheet'!$O$2:$O$5000,"&gt;="&amp;$B$80,'1. Output sheet'!$O$2:$O$5000,"&lt;"&amp;$C$80)</f>
        <v>0</v>
      </c>
      <c r="O104" s="13">
        <f>COUNTIFS('1. Output sheet'!$D$2:$D$5000,$B104,'1. Output sheet'!$C$2:$C$5000,O$27,'1. Output sheet'!$AC$2:$AC$5000,$B$22,'1. Output sheet'!$O$2:$O$5000,"&gt;="&amp;$B$80,'1. Output sheet'!$O$2:$O$5000,"&lt;"&amp;$C$80)+COUNTIFS('1. Output sheet'!$D$2:$D$5000,$B104,'1. Output sheet'!$C$2:$C$5000,O$27,'1. Output sheet'!$AC$2:$AC$5000,$B$23,'1. Output sheet'!$O$2:$O$5000,"&gt;="&amp;$B$80,'1. Output sheet'!$O$2:$O$5000,"&lt;"&amp;$C$80)</f>
        <v>0</v>
      </c>
      <c r="P104" s="14">
        <f t="shared" si="36"/>
        <v>2</v>
      </c>
      <c r="Q104" s="14">
        <f>COUNTIFS('1. Output sheet'!$D$2:$D$5000,$B104,'1. Output sheet'!$AC$2:$AC$5000,$B$22,'1. Output sheet'!$O$2:$O$5000,"&gt;="&amp;$B$80,'1. Output sheet'!$O$2:$O$5000,"&lt;"&amp;$C$80)+COUNTIFS('1. Output sheet'!$D$2:$D$5000,$B104,'1. Output sheet'!$AC$2:$AC$5000,$B$23,'1. Output sheet'!$O$2:$O$5000,"&gt;="&amp;$B$80,'1. Output sheet'!$O$2:$O$5000,"&lt;"&amp;$C$80)</f>
        <v>2</v>
      </c>
      <c r="R104" s="14">
        <f t="shared" si="37"/>
        <v>0</v>
      </c>
    </row>
    <row r="105" spans="1:36" ht="14.4" x14ac:dyDescent="0.3">
      <c r="A105" s="34"/>
      <c r="B105" s="21" t="s">
        <v>318</v>
      </c>
      <c r="C105" s="20"/>
      <c r="D105" s="13">
        <f>COUNTIFS('1. Output sheet'!$D$2:$D$5000,$B105,'1. Output sheet'!$C$2:$C$5000,D$27,'1. Output sheet'!$AC$2:$AC$5000,$B$22,'1. Output sheet'!$O$2:$O$5000,"&gt;="&amp;$B$80,'1. Output sheet'!$O$2:$O$5000,"&lt;"&amp;$C$80)+COUNTIFS('1. Output sheet'!$D$2:$D$5000,$B105,'1. Output sheet'!$C$2:$C$5000,D$27,'1. Output sheet'!$AC$2:$AC$5000,$B$23,'1. Output sheet'!$O$2:$O$5000,"&gt;="&amp;$B$80,'1. Output sheet'!$O$2:$O$5000,"&lt;"&amp;$C$80)</f>
        <v>0</v>
      </c>
      <c r="E105" s="13">
        <f>COUNTIFS('1. Output sheet'!$D$2:$D$5000,$B105,'1. Output sheet'!$C$2:$C$5000,E$27,'1. Output sheet'!$AC$2:$AC$5000,$B$22,'1. Output sheet'!$O$2:$O$5000,"&gt;="&amp;$B$80,'1. Output sheet'!$O$2:$O$5000,"&lt;"&amp;$C$80)+COUNTIFS('1. Output sheet'!$D$2:$D$5000,$B105,'1. Output sheet'!$C$2:$C$5000,E$27,'1. Output sheet'!$AC$2:$AC$5000,$B$23,'1. Output sheet'!$O$2:$O$5000,"&gt;="&amp;$B$80,'1. Output sheet'!$O$2:$O$5000,"&lt;"&amp;$C$80)</f>
        <v>0</v>
      </c>
      <c r="F105" s="13">
        <f>COUNTIFS('1. Output sheet'!$D$2:$D$5000,$B105,'1. Output sheet'!$C$2:$C$5000,F$27,'1. Output sheet'!$AC$2:$AC$5000,$B$22,'1. Output sheet'!$O$2:$O$5000,"&gt;="&amp;$B$80,'1. Output sheet'!$O$2:$O$5000,"&lt;"&amp;$C$80)+COUNTIFS('1. Output sheet'!$D$2:$D$5000,$B105,'1. Output sheet'!$C$2:$C$5000,F$27,'1. Output sheet'!$AC$2:$AC$5000,$B$23,'1. Output sheet'!$O$2:$O$5000,"&gt;="&amp;$B$80,'1. Output sheet'!$O$2:$O$5000,"&lt;"&amp;$C$80)</f>
        <v>0</v>
      </c>
      <c r="G105" s="13">
        <f>COUNTIFS('1. Output sheet'!$D$2:$D$5000,$B105,'1. Output sheet'!$C$2:$C$5000,G$27,'1. Output sheet'!$AC$2:$AC$5000,$B$22,'1. Output sheet'!$O$2:$O$5000,"&gt;="&amp;$B$80,'1. Output sheet'!$O$2:$O$5000,"&lt;"&amp;$C$80)+COUNTIFS('1. Output sheet'!$D$2:$D$5000,$B105,'1. Output sheet'!$C$2:$C$5000,G$27,'1. Output sheet'!$AC$2:$AC$5000,$B$23,'1. Output sheet'!$O$2:$O$5000,"&gt;="&amp;$B$80,'1. Output sheet'!$O$2:$O$5000,"&lt;"&amp;$C$80)</f>
        <v>0</v>
      </c>
      <c r="H105" s="13">
        <f>COUNTIFS('1. Output sheet'!$D$2:$D$5000,$B105,'1. Output sheet'!$C$2:$C$5000,H$27,'1. Output sheet'!$AC$2:$AC$5000,$B$22,'1. Output sheet'!$O$2:$O$5000,"&gt;="&amp;$B$80,'1. Output sheet'!$O$2:$O$5000,"&lt;"&amp;$C$80)+COUNTIFS('1. Output sheet'!$D$2:$D$5000,$B105,'1. Output sheet'!$C$2:$C$5000,H$27,'1. Output sheet'!$AC$2:$AC$5000,$B$23,'1. Output sheet'!$O$2:$O$5000,"&gt;="&amp;$B$80,'1. Output sheet'!$O$2:$O$5000,"&lt;"&amp;$C$80)</f>
        <v>0</v>
      </c>
      <c r="I105" s="13">
        <f>COUNTIFS('1. Output sheet'!$D$2:$D$5000,$B105,'1. Output sheet'!$C$2:$C$5000,I$27,'1. Output sheet'!$AC$2:$AC$5000,$B$22,'1. Output sheet'!$O$2:$O$5000,"&gt;="&amp;$B$80,'1. Output sheet'!$O$2:$O$5000,"&lt;"&amp;$C$80)+COUNTIFS('1. Output sheet'!$D$2:$D$5000,$B105,'1. Output sheet'!$C$2:$C$5000,I$27,'1. Output sheet'!$AC$2:$AC$5000,$B$23,'1. Output sheet'!$O$2:$O$5000,"&gt;="&amp;$B$80,'1. Output sheet'!$O$2:$O$5000,"&lt;"&amp;$C$80)</f>
        <v>0</v>
      </c>
      <c r="J105" s="13">
        <f>COUNTIFS('1. Output sheet'!$D$2:$D$5000,$B105,'1. Output sheet'!$C$2:$C$5000,J$27,'1. Output sheet'!$AC$2:$AC$5000,$B$22,'1. Output sheet'!$O$2:$O$5000,"&gt;="&amp;$B$80,'1. Output sheet'!$O$2:$O$5000,"&lt;"&amp;$C$80)+COUNTIFS('1. Output sheet'!$D$2:$D$5000,$B105,'1. Output sheet'!$C$2:$C$5000,J$27,'1. Output sheet'!$AC$2:$AC$5000,$B$23,'1. Output sheet'!$O$2:$O$5000,"&gt;="&amp;$B$80,'1. Output sheet'!$O$2:$O$5000,"&lt;"&amp;$C$80)</f>
        <v>0</v>
      </c>
      <c r="K105" s="13">
        <f>COUNTIFS('1. Output sheet'!$D$2:$D$5000,$B105,'1. Output sheet'!$C$2:$C$5000,K$27,'1. Output sheet'!$AC$2:$AC$5000,$B$22,'1. Output sheet'!$O$2:$O$5000,"&gt;="&amp;$B$80,'1. Output sheet'!$O$2:$O$5000,"&lt;"&amp;$C$80)+COUNTIFS('1. Output sheet'!$D$2:$D$5000,$B105,'1. Output sheet'!$C$2:$C$5000,K$27,'1. Output sheet'!$AC$2:$AC$5000,$B$23,'1. Output sheet'!$O$2:$O$5000,"&gt;="&amp;$B$80,'1. Output sheet'!$O$2:$O$5000,"&lt;"&amp;$C$80)</f>
        <v>0</v>
      </c>
      <c r="L105" s="13">
        <f>COUNTIFS('1. Output sheet'!$D$2:$D$5000,$B105,'1. Output sheet'!$C$2:$C$5000,L$27,'1. Output sheet'!$AC$2:$AC$5000,$B$22,'1. Output sheet'!$O$2:$O$5000,"&gt;="&amp;$B$80,'1. Output sheet'!$O$2:$O$5000,"&lt;"&amp;$C$80)+COUNTIFS('1. Output sheet'!$D$2:$D$5000,$B105,'1. Output sheet'!$C$2:$C$5000,L$27,'1. Output sheet'!$AC$2:$AC$5000,$B$23,'1. Output sheet'!$O$2:$O$5000,"&gt;="&amp;$B$80,'1. Output sheet'!$O$2:$O$5000,"&lt;"&amp;$C$80)</f>
        <v>0</v>
      </c>
      <c r="M105" s="13">
        <f>COUNTIFS('1. Output sheet'!$D$2:$D$5000,$B105,'1. Output sheet'!$C$2:$C$5000,M$27,'1. Output sheet'!$AC$2:$AC$5000,$B$22,'1. Output sheet'!$O$2:$O$5000,"&gt;="&amp;$B$80,'1. Output sheet'!$O$2:$O$5000,"&lt;"&amp;$C$80)+COUNTIFS('1. Output sheet'!$D$2:$D$5000,$B105,'1. Output sheet'!$C$2:$C$5000,M$27,'1. Output sheet'!$AC$2:$AC$5000,$B$23,'1. Output sheet'!$O$2:$O$5000,"&gt;="&amp;$B$80,'1. Output sheet'!$O$2:$O$5000,"&lt;"&amp;$C$80)</f>
        <v>0</v>
      </c>
      <c r="N105" s="13">
        <f>COUNTIFS('1. Output sheet'!$D$2:$D$5000,$B105,'1. Output sheet'!$C$2:$C$5000,N$27,'1. Output sheet'!$AC$2:$AC$5000,$B$22,'1. Output sheet'!$O$2:$O$5000,"&gt;="&amp;$B$80,'1. Output sheet'!$O$2:$O$5000,"&lt;"&amp;$C$80)+COUNTIFS('1. Output sheet'!$D$2:$D$5000,$B105,'1. Output sheet'!$C$2:$C$5000,N$27,'1. Output sheet'!$AC$2:$AC$5000,$B$23,'1. Output sheet'!$O$2:$O$5000,"&gt;="&amp;$B$80,'1. Output sheet'!$O$2:$O$5000,"&lt;"&amp;$C$80)</f>
        <v>11</v>
      </c>
      <c r="O105" s="13">
        <f>COUNTIFS('1. Output sheet'!$D$2:$D$5000,$B105,'1. Output sheet'!$C$2:$C$5000,O$27,'1. Output sheet'!$AC$2:$AC$5000,$B$22,'1. Output sheet'!$O$2:$O$5000,"&gt;="&amp;$B$80,'1. Output sheet'!$O$2:$O$5000,"&lt;"&amp;$C$80)+COUNTIFS('1. Output sheet'!$D$2:$D$5000,$B105,'1. Output sheet'!$C$2:$C$5000,O$27,'1. Output sheet'!$AC$2:$AC$5000,$B$23,'1. Output sheet'!$O$2:$O$5000,"&gt;="&amp;$B$80,'1. Output sheet'!$O$2:$O$5000,"&lt;"&amp;$C$80)</f>
        <v>0</v>
      </c>
      <c r="P105" s="14">
        <f t="shared" si="36"/>
        <v>11</v>
      </c>
      <c r="Q105" s="14">
        <f>COUNTIFS('1. Output sheet'!$D$2:$D$5000,$B105,'1. Output sheet'!$AC$2:$AC$5000,$B$22,'1. Output sheet'!$O$2:$O$5000,"&gt;="&amp;$B$80,'1. Output sheet'!$O$2:$O$5000,"&lt;"&amp;$C$80)+COUNTIFS('1. Output sheet'!$D$2:$D$5000,$B105,'1. Output sheet'!$AC$2:$AC$5000,$B$23,'1. Output sheet'!$O$2:$O$5000,"&gt;="&amp;$B$80,'1. Output sheet'!$O$2:$O$5000,"&lt;"&amp;$C$80)</f>
        <v>11</v>
      </c>
      <c r="R105" s="14">
        <f t="shared" si="37"/>
        <v>0</v>
      </c>
    </row>
    <row r="106" spans="1:36" ht="14.4" x14ac:dyDescent="0.3">
      <c r="A106" s="34"/>
      <c r="B106" s="21" t="s">
        <v>72</v>
      </c>
      <c r="C106" s="20"/>
      <c r="D106" s="13">
        <f>COUNTIFS('1. Output sheet'!$D$2:$D$5000,$B106,'1. Output sheet'!$C$2:$C$5000,D$27,'1. Output sheet'!$AC$2:$AC$5000,$B$22,'1. Output sheet'!$O$2:$O$5000,"&gt;="&amp;$B$80,'1. Output sheet'!$O$2:$O$5000,"&lt;"&amp;$C$80)+COUNTIFS('1. Output sheet'!$D$2:$D$5000,$B106,'1. Output sheet'!$C$2:$C$5000,D$27,'1. Output sheet'!$AC$2:$AC$5000,$B$23,'1. Output sheet'!$O$2:$O$5000,"&gt;="&amp;$B$80,'1. Output sheet'!$O$2:$O$5000,"&lt;"&amp;$C$80)</f>
        <v>0</v>
      </c>
      <c r="E106" s="13">
        <f>COUNTIFS('1. Output sheet'!$D$2:$D$5000,$B106,'1. Output sheet'!$C$2:$C$5000,E$27,'1. Output sheet'!$AC$2:$AC$5000,$B$22,'1. Output sheet'!$O$2:$O$5000,"&gt;="&amp;$B$80,'1. Output sheet'!$O$2:$O$5000,"&lt;"&amp;$C$80)+COUNTIFS('1. Output sheet'!$D$2:$D$5000,$B106,'1. Output sheet'!$C$2:$C$5000,E$27,'1. Output sheet'!$AC$2:$AC$5000,$B$23,'1. Output sheet'!$O$2:$O$5000,"&gt;="&amp;$B$80,'1. Output sheet'!$O$2:$O$5000,"&lt;"&amp;$C$80)</f>
        <v>25</v>
      </c>
      <c r="F106" s="13">
        <f>COUNTIFS('1. Output sheet'!$D$2:$D$5000,$B106,'1. Output sheet'!$C$2:$C$5000,F$27,'1. Output sheet'!$AC$2:$AC$5000,$B$22,'1. Output sheet'!$O$2:$O$5000,"&gt;="&amp;$B$80,'1. Output sheet'!$O$2:$O$5000,"&lt;"&amp;$C$80)+COUNTIFS('1. Output sheet'!$D$2:$D$5000,$B106,'1. Output sheet'!$C$2:$C$5000,F$27,'1. Output sheet'!$AC$2:$AC$5000,$B$23,'1. Output sheet'!$O$2:$O$5000,"&gt;="&amp;$B$80,'1. Output sheet'!$O$2:$O$5000,"&lt;"&amp;$C$80)</f>
        <v>2</v>
      </c>
      <c r="G106" s="13">
        <f>COUNTIFS('1. Output sheet'!$D$2:$D$5000,$B106,'1. Output sheet'!$C$2:$C$5000,G$27,'1. Output sheet'!$AC$2:$AC$5000,$B$22,'1. Output sheet'!$O$2:$O$5000,"&gt;="&amp;$B$80,'1. Output sheet'!$O$2:$O$5000,"&lt;"&amp;$C$80)+COUNTIFS('1. Output sheet'!$D$2:$D$5000,$B106,'1. Output sheet'!$C$2:$C$5000,G$27,'1. Output sheet'!$AC$2:$AC$5000,$B$23,'1. Output sheet'!$O$2:$O$5000,"&gt;="&amp;$B$80,'1. Output sheet'!$O$2:$O$5000,"&lt;"&amp;$C$80)</f>
        <v>0</v>
      </c>
      <c r="H106" s="13">
        <f>COUNTIFS('1. Output sheet'!$D$2:$D$5000,$B106,'1. Output sheet'!$C$2:$C$5000,H$27,'1. Output sheet'!$AC$2:$AC$5000,$B$22,'1. Output sheet'!$O$2:$O$5000,"&gt;="&amp;$B$80,'1. Output sheet'!$O$2:$O$5000,"&lt;"&amp;$C$80)+COUNTIFS('1. Output sheet'!$D$2:$D$5000,$B106,'1. Output sheet'!$C$2:$C$5000,H$27,'1. Output sheet'!$AC$2:$AC$5000,$B$23,'1. Output sheet'!$O$2:$O$5000,"&gt;="&amp;$B$80,'1. Output sheet'!$O$2:$O$5000,"&lt;"&amp;$C$80)</f>
        <v>0</v>
      </c>
      <c r="I106" s="13">
        <f>COUNTIFS('1. Output sheet'!$D$2:$D$5000,$B106,'1. Output sheet'!$C$2:$C$5000,I$27,'1. Output sheet'!$AC$2:$AC$5000,$B$22,'1. Output sheet'!$O$2:$O$5000,"&gt;="&amp;$B$80,'1. Output sheet'!$O$2:$O$5000,"&lt;"&amp;$C$80)+COUNTIFS('1. Output sheet'!$D$2:$D$5000,$B106,'1. Output sheet'!$C$2:$C$5000,I$27,'1. Output sheet'!$AC$2:$AC$5000,$B$23,'1. Output sheet'!$O$2:$O$5000,"&gt;="&amp;$B$80,'1. Output sheet'!$O$2:$O$5000,"&lt;"&amp;$C$80)</f>
        <v>0</v>
      </c>
      <c r="J106" s="13">
        <f>COUNTIFS('1. Output sheet'!$D$2:$D$5000,$B106,'1. Output sheet'!$C$2:$C$5000,J$27,'1. Output sheet'!$AC$2:$AC$5000,$B$22,'1. Output sheet'!$O$2:$O$5000,"&gt;="&amp;$B$80,'1. Output sheet'!$O$2:$O$5000,"&lt;"&amp;$C$80)+COUNTIFS('1. Output sheet'!$D$2:$D$5000,$B106,'1. Output sheet'!$C$2:$C$5000,J$27,'1. Output sheet'!$AC$2:$AC$5000,$B$23,'1. Output sheet'!$O$2:$O$5000,"&gt;="&amp;$B$80,'1. Output sheet'!$O$2:$O$5000,"&lt;"&amp;$C$80)</f>
        <v>0</v>
      </c>
      <c r="K106" s="13">
        <f>COUNTIFS('1. Output sheet'!$D$2:$D$5000,$B106,'1. Output sheet'!$C$2:$C$5000,K$27,'1. Output sheet'!$AC$2:$AC$5000,$B$22,'1. Output sheet'!$O$2:$O$5000,"&gt;="&amp;$B$80,'1. Output sheet'!$O$2:$O$5000,"&lt;"&amp;$C$80)+COUNTIFS('1. Output sheet'!$D$2:$D$5000,$B106,'1. Output sheet'!$C$2:$C$5000,K$27,'1. Output sheet'!$AC$2:$AC$5000,$B$23,'1. Output sheet'!$O$2:$O$5000,"&gt;="&amp;$B$80,'1. Output sheet'!$O$2:$O$5000,"&lt;"&amp;$C$80)</f>
        <v>0</v>
      </c>
      <c r="L106" s="13">
        <f>COUNTIFS('1. Output sheet'!$D$2:$D$5000,$B106,'1. Output sheet'!$C$2:$C$5000,L$27,'1. Output sheet'!$AC$2:$AC$5000,$B$22,'1. Output sheet'!$O$2:$O$5000,"&gt;="&amp;$B$80,'1. Output sheet'!$O$2:$O$5000,"&lt;"&amp;$C$80)+COUNTIFS('1. Output sheet'!$D$2:$D$5000,$B106,'1. Output sheet'!$C$2:$C$5000,L$27,'1. Output sheet'!$AC$2:$AC$5000,$B$23,'1. Output sheet'!$O$2:$O$5000,"&gt;="&amp;$B$80,'1. Output sheet'!$O$2:$O$5000,"&lt;"&amp;$C$80)</f>
        <v>0</v>
      </c>
      <c r="M106" s="13">
        <f>COUNTIFS('1. Output sheet'!$D$2:$D$5000,$B106,'1. Output sheet'!$C$2:$C$5000,M$27,'1. Output sheet'!$AC$2:$AC$5000,$B$22,'1. Output sheet'!$O$2:$O$5000,"&gt;="&amp;$B$80,'1. Output sheet'!$O$2:$O$5000,"&lt;"&amp;$C$80)+COUNTIFS('1. Output sheet'!$D$2:$D$5000,$B106,'1. Output sheet'!$C$2:$C$5000,M$27,'1. Output sheet'!$AC$2:$AC$5000,$B$23,'1. Output sheet'!$O$2:$O$5000,"&gt;="&amp;$B$80,'1. Output sheet'!$O$2:$O$5000,"&lt;"&amp;$C$80)</f>
        <v>0</v>
      </c>
      <c r="N106" s="13">
        <f>COUNTIFS('1. Output sheet'!$D$2:$D$5000,$B106,'1. Output sheet'!$C$2:$C$5000,N$27,'1. Output sheet'!$AC$2:$AC$5000,$B$22,'1. Output sheet'!$O$2:$O$5000,"&gt;="&amp;$B$80,'1. Output sheet'!$O$2:$O$5000,"&lt;"&amp;$C$80)+COUNTIFS('1. Output sheet'!$D$2:$D$5000,$B106,'1. Output sheet'!$C$2:$C$5000,N$27,'1. Output sheet'!$AC$2:$AC$5000,$B$23,'1. Output sheet'!$O$2:$O$5000,"&gt;="&amp;$B$80,'1. Output sheet'!$O$2:$O$5000,"&lt;"&amp;$C$80)</f>
        <v>0</v>
      </c>
      <c r="O106" s="13">
        <f>COUNTIFS('1. Output sheet'!$D$2:$D$5000,$B106,'1. Output sheet'!$C$2:$C$5000,O$27,'1. Output sheet'!$AC$2:$AC$5000,$B$22,'1. Output sheet'!$O$2:$O$5000,"&gt;="&amp;$B$80,'1. Output sheet'!$O$2:$O$5000,"&lt;"&amp;$C$80)+COUNTIFS('1. Output sheet'!$D$2:$D$5000,$B106,'1. Output sheet'!$C$2:$C$5000,O$27,'1. Output sheet'!$AC$2:$AC$5000,$B$23,'1. Output sheet'!$O$2:$O$5000,"&gt;="&amp;$B$80,'1. Output sheet'!$O$2:$O$5000,"&lt;"&amp;$C$80)</f>
        <v>0</v>
      </c>
      <c r="P106" s="14">
        <f t="shared" si="36"/>
        <v>27</v>
      </c>
      <c r="Q106" s="14">
        <f>COUNTIFS('1. Output sheet'!$D$2:$D$5000,$B106,'1. Output sheet'!$AC$2:$AC$5000,$B$22,'1. Output sheet'!$O$2:$O$5000,"&gt;="&amp;$B$80,'1. Output sheet'!$O$2:$O$5000,"&lt;"&amp;$C$80)+COUNTIFS('1. Output sheet'!$D$2:$D$5000,$B106,'1. Output sheet'!$AC$2:$AC$5000,$B$23,'1. Output sheet'!$O$2:$O$5000,"&gt;="&amp;$B$80,'1. Output sheet'!$O$2:$O$5000,"&lt;"&amp;$C$80)</f>
        <v>27</v>
      </c>
      <c r="R106" s="14">
        <f t="shared" si="37"/>
        <v>0</v>
      </c>
    </row>
    <row r="107" spans="1:36" ht="14.4" x14ac:dyDescent="0.3">
      <c r="A107" s="34"/>
      <c r="B107" s="21" t="s">
        <v>4361</v>
      </c>
      <c r="C107" s="20"/>
      <c r="D107" s="13">
        <f t="shared" ref="D107:O107" si="38">D83-SUM(D90:D106)</f>
        <v>0</v>
      </c>
      <c r="E107" s="13">
        <f t="shared" si="38"/>
        <v>0</v>
      </c>
      <c r="F107" s="13">
        <f t="shared" si="38"/>
        <v>0</v>
      </c>
      <c r="G107" s="13">
        <f t="shared" si="38"/>
        <v>0</v>
      </c>
      <c r="H107" s="13">
        <f t="shared" si="38"/>
        <v>0</v>
      </c>
      <c r="I107" s="13">
        <f t="shared" si="38"/>
        <v>0</v>
      </c>
      <c r="J107" s="13">
        <f t="shared" si="38"/>
        <v>0</v>
      </c>
      <c r="K107" s="13">
        <f t="shared" si="38"/>
        <v>0</v>
      </c>
      <c r="L107" s="13">
        <f t="shared" si="38"/>
        <v>3</v>
      </c>
      <c r="M107" s="13">
        <f t="shared" si="38"/>
        <v>0</v>
      </c>
      <c r="N107" s="13">
        <f t="shared" si="38"/>
        <v>0</v>
      </c>
      <c r="O107" s="13">
        <f t="shared" si="38"/>
        <v>0</v>
      </c>
      <c r="P107" s="14">
        <f t="shared" si="36"/>
        <v>3</v>
      </c>
      <c r="Q107" s="14">
        <f>P107</f>
        <v>3</v>
      </c>
      <c r="R107" s="14">
        <f t="shared" si="37"/>
        <v>0</v>
      </c>
    </row>
    <row r="108" spans="1:36" ht="14.4" x14ac:dyDescent="0.3">
      <c r="A108" s="34"/>
      <c r="B108" s="19" t="s">
        <v>4346</v>
      </c>
      <c r="C108" s="20"/>
      <c r="D108" s="13">
        <f>SUM(D90:D107)</f>
        <v>1</v>
      </c>
      <c r="E108" s="13">
        <f t="shared" ref="E108:O108" si="39">SUM(E90:E107)</f>
        <v>29</v>
      </c>
      <c r="F108" s="13">
        <f t="shared" si="39"/>
        <v>12</v>
      </c>
      <c r="G108" s="13">
        <f t="shared" si="39"/>
        <v>14</v>
      </c>
      <c r="H108" s="13">
        <f t="shared" si="39"/>
        <v>0</v>
      </c>
      <c r="I108" s="13">
        <f t="shared" si="39"/>
        <v>11</v>
      </c>
      <c r="J108" s="13">
        <f t="shared" si="39"/>
        <v>43</v>
      </c>
      <c r="K108" s="13">
        <f t="shared" si="39"/>
        <v>26</v>
      </c>
      <c r="L108" s="13">
        <f t="shared" si="39"/>
        <v>6</v>
      </c>
      <c r="M108" s="13">
        <f t="shared" si="39"/>
        <v>0</v>
      </c>
      <c r="N108" s="13">
        <f t="shared" si="39"/>
        <v>12</v>
      </c>
      <c r="O108" s="13">
        <f t="shared" si="39"/>
        <v>0</v>
      </c>
      <c r="P108" s="14">
        <f>SUM(P90:P107)</f>
        <v>154</v>
      </c>
      <c r="Q108" s="14">
        <f t="shared" ref="Q108:R108" si="40">SUM(Q90:Q107)</f>
        <v>154</v>
      </c>
      <c r="R108" s="14">
        <f t="shared" si="40"/>
        <v>0</v>
      </c>
    </row>
    <row r="109" spans="1:36" x14ac:dyDescent="0.25">
      <c r="A109" s="34"/>
    </row>
    <row r="110" spans="1:36" x14ac:dyDescent="0.25">
      <c r="A110" s="34"/>
      <c r="T110">
        <v>0.13407881152541462</v>
      </c>
    </row>
    <row r="111" spans="1:36" ht="14.4" x14ac:dyDescent="0.3">
      <c r="A111" s="34"/>
      <c r="B111" s="5" t="s">
        <v>4362</v>
      </c>
      <c r="C111" s="5"/>
      <c r="D111" s="5"/>
      <c r="E111" s="5"/>
      <c r="F111" s="5"/>
      <c r="G111" s="5"/>
      <c r="H111" s="5"/>
      <c r="I111" s="5"/>
      <c r="J111" s="5"/>
      <c r="K111" s="5"/>
      <c r="L111" s="5"/>
      <c r="M111" s="5"/>
      <c r="N111" s="5"/>
      <c r="O111" s="5"/>
      <c r="P111" s="5"/>
      <c r="Q111" s="5"/>
      <c r="R111" s="5"/>
      <c r="T111" s="5" t="s">
        <v>4362</v>
      </c>
      <c r="U111" s="5"/>
      <c r="V111" s="5"/>
      <c r="W111" s="5"/>
      <c r="X111" s="5"/>
      <c r="Y111" s="5"/>
      <c r="Z111" s="5"/>
      <c r="AA111" s="5"/>
      <c r="AB111" s="5"/>
      <c r="AC111" s="5"/>
      <c r="AD111" s="5"/>
      <c r="AE111" s="5"/>
      <c r="AF111" s="5"/>
      <c r="AG111" s="5"/>
      <c r="AH111" s="5"/>
      <c r="AI111" s="5"/>
      <c r="AJ111" s="5"/>
    </row>
    <row r="112" spans="1:36" ht="43.2" outlineLevel="1" x14ac:dyDescent="0.3">
      <c r="A112" s="34"/>
      <c r="B112" s="6" t="s">
        <v>4363</v>
      </c>
      <c r="C112" s="6"/>
      <c r="D112" s="10" t="s">
        <v>705</v>
      </c>
      <c r="E112" s="10" t="s">
        <v>206</v>
      </c>
      <c r="F112" s="10" t="s">
        <v>198</v>
      </c>
      <c r="G112" s="11" t="s">
        <v>28</v>
      </c>
      <c r="H112" s="11" t="s">
        <v>795</v>
      </c>
      <c r="I112" s="11" t="s">
        <v>43</v>
      </c>
      <c r="J112" s="11" t="s">
        <v>104</v>
      </c>
      <c r="K112" s="11" t="s">
        <v>808</v>
      </c>
      <c r="L112" s="11" t="s">
        <v>755</v>
      </c>
      <c r="M112" s="11" t="s">
        <v>4353</v>
      </c>
      <c r="N112" s="11" t="s">
        <v>318</v>
      </c>
      <c r="O112" s="11" t="s">
        <v>71</v>
      </c>
      <c r="P112" s="29" t="s">
        <v>4354</v>
      </c>
      <c r="Q112" s="29" t="s">
        <v>4355</v>
      </c>
      <c r="R112" s="29" t="s">
        <v>4356</v>
      </c>
      <c r="T112" s="6" t="s">
        <v>4364</v>
      </c>
      <c r="U112" s="6"/>
      <c r="V112" s="10" t="s">
        <v>705</v>
      </c>
      <c r="W112" s="10" t="s">
        <v>206</v>
      </c>
      <c r="X112" s="10" t="s">
        <v>198</v>
      </c>
      <c r="Y112" s="11" t="s">
        <v>28</v>
      </c>
      <c r="Z112" s="11" t="s">
        <v>795</v>
      </c>
      <c r="AA112" s="11" t="s">
        <v>43</v>
      </c>
      <c r="AB112" s="11" t="s">
        <v>104</v>
      </c>
      <c r="AC112" s="11" t="s">
        <v>808</v>
      </c>
      <c r="AD112" s="11" t="s">
        <v>755</v>
      </c>
      <c r="AE112" s="11" t="s">
        <v>4353</v>
      </c>
      <c r="AF112" s="11" t="s">
        <v>318</v>
      </c>
      <c r="AG112" s="11" t="s">
        <v>71</v>
      </c>
      <c r="AH112" s="29" t="s">
        <v>4354</v>
      </c>
      <c r="AI112" s="29"/>
      <c r="AJ112" s="29"/>
    </row>
    <row r="113" spans="1:36" ht="14.4" outlineLevel="1" x14ac:dyDescent="0.3">
      <c r="A113" s="34"/>
      <c r="B113" s="37" t="s">
        <v>4351</v>
      </c>
      <c r="C113" s="37" t="s">
        <v>4348</v>
      </c>
      <c r="D113" s="13">
        <f>SUM(D114:D115)</f>
        <v>979</v>
      </c>
      <c r="E113" s="13">
        <f t="shared" ref="E113:O113" si="41">SUM(E114:E115)</f>
        <v>30106.12</v>
      </c>
      <c r="F113" s="13">
        <f t="shared" si="41"/>
        <v>27592.68</v>
      </c>
      <c r="G113" s="13">
        <f t="shared" si="41"/>
        <v>9276.0133333333324</v>
      </c>
      <c r="H113" s="13">
        <f t="shared" si="41"/>
        <v>0</v>
      </c>
      <c r="I113" s="13">
        <f t="shared" si="41"/>
        <v>12652.029999999999</v>
      </c>
      <c r="J113" s="13">
        <f t="shared" si="41"/>
        <v>48603.729999999996</v>
      </c>
      <c r="K113" s="13">
        <f t="shared" si="41"/>
        <v>26091.989999999998</v>
      </c>
      <c r="L113" s="13">
        <f t="shared" si="41"/>
        <v>2212.25</v>
      </c>
      <c r="M113" s="13">
        <f t="shared" si="41"/>
        <v>0</v>
      </c>
      <c r="N113" s="13">
        <f t="shared" si="41"/>
        <v>9348.31</v>
      </c>
      <c r="O113" s="13">
        <f t="shared" si="41"/>
        <v>0</v>
      </c>
      <c r="P113" s="14">
        <f t="shared" ref="P113:P115" si="42">SUM(D113:O113)</f>
        <v>166862.12333333332</v>
      </c>
      <c r="Q113" s="13">
        <f>SUM(Q114:Q115)</f>
        <v>169362.12333333335</v>
      </c>
      <c r="R113" s="14">
        <f>Q113-P113</f>
        <v>2500.0000000000291</v>
      </c>
      <c r="T113" s="12" t="s">
        <v>4351</v>
      </c>
      <c r="U113" s="12"/>
      <c r="V113" s="13">
        <f t="shared" ref="V113:AH115" si="43">D113*$T$48</f>
        <v>131.26315648338093</v>
      </c>
      <c r="W113" s="13">
        <f t="shared" si="43"/>
        <v>4036.5927892415157</v>
      </c>
      <c r="X113" s="13">
        <f t="shared" si="43"/>
        <v>3699.5937412010776</v>
      </c>
      <c r="Y113" s="13">
        <f t="shared" si="43"/>
        <v>1243.716843427233</v>
      </c>
      <c r="Z113" s="13">
        <f t="shared" si="43"/>
        <v>0</v>
      </c>
      <c r="AA113" s="13">
        <f t="shared" si="43"/>
        <v>1696.3691457838913</v>
      </c>
      <c r="AB113" s="13">
        <f t="shared" si="43"/>
        <v>6516.7303541021402</v>
      </c>
      <c r="AC113" s="13">
        <f t="shared" si="43"/>
        <v>3498.3830095330027</v>
      </c>
      <c r="AD113" s="13">
        <f t="shared" si="43"/>
        <v>296.61585079709852</v>
      </c>
      <c r="AE113" s="13">
        <f t="shared" si="43"/>
        <v>0</v>
      </c>
      <c r="AF113" s="13">
        <f t="shared" si="43"/>
        <v>1253.4102945711486</v>
      </c>
      <c r="AG113" s="13">
        <f t="shared" si="43"/>
        <v>0</v>
      </c>
      <c r="AH113" s="14">
        <f t="shared" si="43"/>
        <v>22372.675185140488</v>
      </c>
      <c r="AI113" s="14" t="s">
        <v>4367</v>
      </c>
      <c r="AJ113" s="14"/>
    </row>
    <row r="114" spans="1:36" ht="14.4" x14ac:dyDescent="0.3">
      <c r="A114" s="34"/>
      <c r="B114" s="7" t="s">
        <v>41</v>
      </c>
      <c r="C114" s="12"/>
      <c r="D114" s="13">
        <f>SUMIFS('1. Output sheet'!$F$2:$F$5000,'1. Output sheet'!$AC$2:$AC$5000,$B114,'1. Output sheet'!$C$2:$C$5000,D$20,'1. Output sheet'!$O$2:$O$5000,"&gt;="&amp;$B$80,'1. Output sheet'!$O$2:$O$5000,"&lt;"&amp;$C$80)</f>
        <v>979</v>
      </c>
      <c r="E114" s="13">
        <f>SUMIFS('1. Output sheet'!$F$2:$F$5000,'1. Output sheet'!$AC$2:$AC$5000,$B114,'1. Output sheet'!$C$2:$C$5000,E$20,'1. Output sheet'!$O$2:$O$5000,"&gt;="&amp;$B$80,'1. Output sheet'!$O$2:$O$5000,"&lt;"&amp;$C$80)</f>
        <v>46713.7</v>
      </c>
      <c r="F114" s="13">
        <f>SUMIFS('1. Output sheet'!$F$2:$F$5000,'1. Output sheet'!$AC$2:$AC$5000,$B114,'1. Output sheet'!$C$2:$C$5000,F$20,'1. Output sheet'!$O$2:$O$5000,"&gt;="&amp;$B$80,'1. Output sheet'!$O$2:$O$5000,"&lt;"&amp;$C$80)</f>
        <v>9315</v>
      </c>
      <c r="G114" s="13">
        <f>SUMIFS('1. Output sheet'!$F$2:$F$5000,'1. Output sheet'!$AC$2:$AC$5000,$B114,'1. Output sheet'!$C$2:$C$5000,G$20,'1. Output sheet'!$O$2:$O$5000,"&gt;="&amp;$B$80,'1. Output sheet'!$O$2:$O$5000,"&lt;"&amp;$C$80)</f>
        <v>5671.5</v>
      </c>
      <c r="H114" s="13">
        <f>SUMIFS('1. Output sheet'!$F$2:$F$5000,'1. Output sheet'!$AC$2:$AC$5000,$B114,'1. Output sheet'!$C$2:$C$5000,H$20,'1. Output sheet'!$O$2:$O$5000,"&gt;="&amp;$B$80,'1. Output sheet'!$O$2:$O$5000,"&lt;"&amp;$C$80)</f>
        <v>0</v>
      </c>
      <c r="I114" s="13">
        <f>SUMIFS('1. Output sheet'!$F$2:$F$5000,'1. Output sheet'!$AC$2:$AC$5000,$B114,'1. Output sheet'!$C$2:$C$5000,I$20,'1. Output sheet'!$O$2:$O$5000,"&gt;="&amp;$B$80,'1. Output sheet'!$O$2:$O$5000,"&lt;"&amp;$C$80)</f>
        <v>28409.55</v>
      </c>
      <c r="J114" s="13">
        <f>SUMIFS('1. Output sheet'!$F$2:$F$5000,'1. Output sheet'!$AC$2:$AC$5000,$B114,'1. Output sheet'!$C$2:$C$5000,J$20,'1. Output sheet'!$O$2:$O$5000,"&gt;="&amp;$B$80,'1. Output sheet'!$O$2:$O$5000,"&lt;"&amp;$C$80)</f>
        <v>49623.09</v>
      </c>
      <c r="K114" s="13">
        <f>SUMIFS('1. Output sheet'!$F$2:$F$5000,'1. Output sheet'!$AC$2:$AC$5000,$B114,'1. Output sheet'!$C$2:$C$5000,K$20,'1. Output sheet'!$O$2:$O$5000,"&gt;="&amp;$B$80,'1. Output sheet'!$O$2:$O$5000,"&lt;"&amp;$C$80)</f>
        <v>27270.01</v>
      </c>
      <c r="L114" s="13">
        <f>SUMIFS('1. Output sheet'!$F$2:$F$5000,'1. Output sheet'!$AC$2:$AC$5000,$B114,'1. Output sheet'!$C$2:$C$5000,L$20,'1. Output sheet'!$O$2:$O$5000,"&gt;="&amp;$B$80,'1. Output sheet'!$O$2:$O$5000,"&lt;"&amp;$C$80)</f>
        <v>2089.13</v>
      </c>
      <c r="M114" s="13">
        <f>SUMIFS('1. Output sheet'!$F$2:$F$5000,'1. Output sheet'!$AC$2:$AC$5000,$B114,'1. Output sheet'!$C$2:$C$5000,M$20,'1. Output sheet'!$O$2:$O$5000,"&gt;="&amp;$B$80,'1. Output sheet'!$O$2:$O$5000,"&lt;"&amp;$C$80)</f>
        <v>0</v>
      </c>
      <c r="N114" s="13">
        <f>SUMIFS('1. Output sheet'!$F$2:$F$5000,'1. Output sheet'!$AC$2:$AC$5000,$B114,'1. Output sheet'!$C$2:$C$5000,N$20,'1. Output sheet'!$O$2:$O$5000,"&gt;="&amp;$B$80,'1. Output sheet'!$O$2:$O$5000,"&lt;"&amp;$C$80)</f>
        <v>9685</v>
      </c>
      <c r="O114" s="13">
        <f>SUMIFS('1. Output sheet'!$F$2:$F$5000,'1. Output sheet'!$AC$2:$AC$5000,$B114,'1. Output sheet'!$C$2:$C$5000,O$20,'1. Output sheet'!$O$2:$O$5000,"&gt;="&amp;$B$80,'1. Output sheet'!$O$2:$O$5000,"&lt;"&amp;$C$80)</f>
        <v>0</v>
      </c>
      <c r="P114" s="14">
        <f t="shared" si="42"/>
        <v>179755.98</v>
      </c>
      <c r="Q114" s="13">
        <f>SUMIFS('1. Output sheet'!$F$2:$F$5000,'1. Output sheet'!$AC$2:$AC$5000,$B114,'1. Output sheet'!$O$2:$O$5000,"&gt;="&amp;$B$80,'1. Output sheet'!$O$2:$O$5000,"&lt;"&amp;$C$80)</f>
        <v>182255.98</v>
      </c>
      <c r="R114" s="14">
        <f t="shared" ref="R114:R115" si="44">Q114-P114</f>
        <v>2500</v>
      </c>
      <c r="T114" s="7" t="s">
        <v>41</v>
      </c>
      <c r="U114" s="12"/>
      <c r="V114" s="13">
        <f t="shared" si="43"/>
        <v>131.26315648338093</v>
      </c>
      <c r="W114" s="13">
        <f t="shared" si="43"/>
        <v>6263.3173779547606</v>
      </c>
      <c r="X114" s="13">
        <f t="shared" si="43"/>
        <v>1248.9441293592372</v>
      </c>
      <c r="Y114" s="13">
        <f t="shared" si="43"/>
        <v>760.42797956638901</v>
      </c>
      <c r="Z114" s="13">
        <f t="shared" si="43"/>
        <v>0</v>
      </c>
      <c r="AA114" s="13">
        <f t="shared" si="43"/>
        <v>3809.1186999718429</v>
      </c>
      <c r="AB114" s="13">
        <f t="shared" si="43"/>
        <v>6653.4049314186868</v>
      </c>
      <c r="AC114" s="13">
        <f t="shared" si="43"/>
        <v>3656.330531086172</v>
      </c>
      <c r="AD114" s="13">
        <f t="shared" si="43"/>
        <v>280.10806752208947</v>
      </c>
      <c r="AE114" s="13">
        <f t="shared" si="43"/>
        <v>0</v>
      </c>
      <c r="AF114" s="13">
        <f t="shared" si="43"/>
        <v>1298.5532896236407</v>
      </c>
      <c r="AG114" s="13">
        <f t="shared" si="43"/>
        <v>0</v>
      </c>
      <c r="AH114" s="14">
        <f t="shared" si="43"/>
        <v>24101.468162986203</v>
      </c>
      <c r="AI114" s="14"/>
      <c r="AJ114" s="14"/>
    </row>
    <row r="115" spans="1:36" ht="14.4" x14ac:dyDescent="0.3">
      <c r="A115" s="34"/>
      <c r="B115" s="7" t="s">
        <v>64</v>
      </c>
      <c r="C115" s="12"/>
      <c r="D115" s="13">
        <f>SUMIFS('1. Output sheet'!$F$2:$F$5000,'1. Output sheet'!$AC$2:$AC$5000,$B115,'1. Output sheet'!$C$2:$C$5000,D$20,'1. Output sheet'!$O$2:$O$5000,"&gt;="&amp;$B$80,'1. Output sheet'!$O$2:$O$5000,"&lt;"&amp;$C$80)</f>
        <v>0</v>
      </c>
      <c r="E115" s="13">
        <f>SUMIFS('1. Output sheet'!$F$2:$F$5000,'1. Output sheet'!$AC$2:$AC$5000,$B115,'1. Output sheet'!$C$2:$C$5000,E$20,'1. Output sheet'!$O$2:$O$5000,"&gt;="&amp;$B$80,'1. Output sheet'!$O$2:$O$5000,"&lt;"&amp;$C$80)</f>
        <v>-16607.579999999998</v>
      </c>
      <c r="F115" s="13">
        <f>SUMIFS('1. Output sheet'!$F$2:$F$5000,'1. Output sheet'!$AC$2:$AC$5000,$B115,'1. Output sheet'!$C$2:$C$5000,F$20,'1. Output sheet'!$O$2:$O$5000,"&gt;="&amp;$B$80,'1. Output sheet'!$O$2:$O$5000,"&lt;"&amp;$C$80)</f>
        <v>18277.68</v>
      </c>
      <c r="G115" s="13">
        <f>SUMIFS('1. Output sheet'!$F$2:$F$5000,'1. Output sheet'!$AC$2:$AC$5000,$B115,'1. Output sheet'!$C$2:$C$5000,G$20,'1. Output sheet'!$O$2:$O$5000,"&gt;="&amp;$B$80,'1. Output sheet'!$O$2:$O$5000,"&lt;"&amp;$C$80)</f>
        <v>3604.5133333333333</v>
      </c>
      <c r="H115" s="13">
        <f>SUMIFS('1. Output sheet'!$F$2:$F$5000,'1. Output sheet'!$AC$2:$AC$5000,$B115,'1. Output sheet'!$C$2:$C$5000,H$20,'1. Output sheet'!$O$2:$O$5000,"&gt;="&amp;$B$80,'1. Output sheet'!$O$2:$O$5000,"&lt;"&amp;$C$80)</f>
        <v>0</v>
      </c>
      <c r="I115" s="13">
        <f>SUMIFS('1. Output sheet'!$F$2:$F$5000,'1. Output sheet'!$AC$2:$AC$5000,$B115,'1. Output sheet'!$C$2:$C$5000,I$20,'1. Output sheet'!$O$2:$O$5000,"&gt;="&amp;$B$80,'1. Output sheet'!$O$2:$O$5000,"&lt;"&amp;$C$80)</f>
        <v>-15757.52</v>
      </c>
      <c r="J115" s="13">
        <f>SUMIFS('1. Output sheet'!$F$2:$F$5000,'1. Output sheet'!$AC$2:$AC$5000,$B115,'1. Output sheet'!$C$2:$C$5000,J$20,'1. Output sheet'!$O$2:$O$5000,"&gt;="&amp;$B$80,'1. Output sheet'!$O$2:$O$5000,"&lt;"&amp;$C$80)</f>
        <v>-1019.3600000000001</v>
      </c>
      <c r="K115" s="13">
        <f>SUMIFS('1. Output sheet'!$F$2:$F$5000,'1. Output sheet'!$AC$2:$AC$5000,$B115,'1. Output sheet'!$C$2:$C$5000,K$20,'1. Output sheet'!$O$2:$O$5000,"&gt;="&amp;$B$80,'1. Output sheet'!$O$2:$O$5000,"&lt;"&amp;$C$80)</f>
        <v>-1178.02</v>
      </c>
      <c r="L115" s="13">
        <f>SUMIFS('1. Output sheet'!$F$2:$F$5000,'1. Output sheet'!$AC$2:$AC$5000,$B115,'1. Output sheet'!$C$2:$C$5000,L$20,'1. Output sheet'!$O$2:$O$5000,"&gt;="&amp;$B$80,'1. Output sheet'!$O$2:$O$5000,"&lt;"&amp;$C$80)</f>
        <v>123.12</v>
      </c>
      <c r="M115" s="13">
        <f>SUMIFS('1. Output sheet'!$F$2:$F$5000,'1. Output sheet'!$AC$2:$AC$5000,$B115,'1. Output sheet'!$C$2:$C$5000,M$20,'1. Output sheet'!$O$2:$O$5000,"&gt;="&amp;$B$80,'1. Output sheet'!$O$2:$O$5000,"&lt;"&amp;$C$80)</f>
        <v>0</v>
      </c>
      <c r="N115" s="13">
        <f>SUMIFS('1. Output sheet'!$F$2:$F$5000,'1. Output sheet'!$AC$2:$AC$5000,$B115,'1. Output sheet'!$C$2:$C$5000,N$20,'1. Output sheet'!$O$2:$O$5000,"&gt;="&amp;$B$80,'1. Output sheet'!$O$2:$O$5000,"&lt;"&amp;$C$80)</f>
        <v>-336.69000000000011</v>
      </c>
      <c r="O115" s="13">
        <f>SUMIFS('1. Output sheet'!$F$2:$F$5000,'1. Output sheet'!$AC$2:$AC$5000,$B115,'1. Output sheet'!$C$2:$C$5000,O$20,'1. Output sheet'!$O$2:$O$5000,"&gt;="&amp;$B$80,'1. Output sheet'!$O$2:$O$5000,"&lt;"&amp;$C$80)</f>
        <v>0</v>
      </c>
      <c r="P115" s="14">
        <f t="shared" si="42"/>
        <v>-12893.856666666667</v>
      </c>
      <c r="Q115" s="13">
        <f>SUMIFS('1. Output sheet'!$F$2:$F$5000,'1. Output sheet'!$AC$2:$AC$5000,$B115,'1. Output sheet'!$O$2:$O$5000,"&gt;="&amp;$B$80,'1. Output sheet'!$O$2:$O$5000,"&lt;"&amp;$C$80)</f>
        <v>-12893.856666666661</v>
      </c>
      <c r="R115" s="14">
        <f t="shared" si="44"/>
        <v>0</v>
      </c>
      <c r="T115" s="7" t="s">
        <v>64</v>
      </c>
      <c r="U115" s="12"/>
      <c r="V115" s="13">
        <f t="shared" si="43"/>
        <v>0</v>
      </c>
      <c r="W115" s="13">
        <f t="shared" si="43"/>
        <v>-2226.7245887132449</v>
      </c>
      <c r="X115" s="13">
        <f t="shared" si="43"/>
        <v>2450.6496118418404</v>
      </c>
      <c r="Y115" s="13">
        <f t="shared" si="43"/>
        <v>483.288863860844</v>
      </c>
      <c r="Z115" s="13">
        <f t="shared" si="43"/>
        <v>0</v>
      </c>
      <c r="AA115" s="13">
        <f t="shared" si="43"/>
        <v>-2112.7495541879516</v>
      </c>
      <c r="AB115" s="13">
        <f t="shared" si="43"/>
        <v>-136.67457731654667</v>
      </c>
      <c r="AC115" s="13">
        <f t="shared" si="43"/>
        <v>-157.94752155316894</v>
      </c>
      <c r="AD115" s="13">
        <f t="shared" si="43"/>
        <v>16.50778327500905</v>
      </c>
      <c r="AE115" s="13">
        <f t="shared" si="43"/>
        <v>0</v>
      </c>
      <c r="AF115" s="13">
        <f t="shared" si="43"/>
        <v>-45.142995052491862</v>
      </c>
      <c r="AG115" s="13">
        <f t="shared" si="43"/>
        <v>0</v>
      </c>
      <c r="AH115" s="14">
        <f t="shared" si="43"/>
        <v>-1728.7929778457108</v>
      </c>
      <c r="AI115" s="14"/>
      <c r="AJ115" s="14"/>
    </row>
    <row r="116" spans="1:36" x14ac:dyDescent="0.25">
      <c r="A116" s="34"/>
    </row>
    <row r="117" spans="1:36" x14ac:dyDescent="0.25">
      <c r="A117" s="34"/>
    </row>
    <row r="118" spans="1:36" ht="14.4" x14ac:dyDescent="0.3">
      <c r="A118" s="34"/>
      <c r="B118" s="5" t="s">
        <v>4365</v>
      </c>
      <c r="C118" s="5"/>
      <c r="D118" s="5"/>
      <c r="E118" s="5"/>
      <c r="F118" s="5"/>
      <c r="G118" s="5"/>
      <c r="H118" s="5"/>
      <c r="I118" s="5"/>
      <c r="J118" s="5"/>
      <c r="K118" s="5"/>
      <c r="L118" s="5"/>
      <c r="M118" s="5"/>
      <c r="N118" s="5"/>
      <c r="O118" s="5"/>
      <c r="P118" s="5"/>
      <c r="Q118" s="5"/>
      <c r="R118" s="5"/>
      <c r="T118" s="5" t="s">
        <v>4365</v>
      </c>
      <c r="U118" s="5" t="s">
        <v>4364</v>
      </c>
      <c r="V118" s="5"/>
      <c r="W118" s="5"/>
      <c r="X118" s="5"/>
      <c r="Y118" s="5"/>
      <c r="Z118" s="5"/>
      <c r="AA118" s="5"/>
      <c r="AB118" s="5"/>
      <c r="AC118" s="5"/>
      <c r="AD118" s="5"/>
      <c r="AE118" s="5"/>
      <c r="AF118" s="5"/>
      <c r="AG118" s="5"/>
      <c r="AH118" s="5"/>
      <c r="AI118" s="5"/>
      <c r="AJ118" s="5"/>
    </row>
    <row r="119" spans="1:36" ht="43.2" x14ac:dyDescent="0.3">
      <c r="A119" s="34"/>
      <c r="B119" s="19" t="s">
        <v>4358</v>
      </c>
      <c r="C119" s="20"/>
      <c r="D119" s="10" t="s">
        <v>705</v>
      </c>
      <c r="E119" s="10" t="s">
        <v>206</v>
      </c>
      <c r="F119" s="10" t="s">
        <v>198</v>
      </c>
      <c r="G119" s="11" t="s">
        <v>28</v>
      </c>
      <c r="H119" s="11" t="s">
        <v>795</v>
      </c>
      <c r="I119" s="11" t="s">
        <v>43</v>
      </c>
      <c r="J119" s="11" t="s">
        <v>104</v>
      </c>
      <c r="K119" s="11" t="s">
        <v>808</v>
      </c>
      <c r="L119" s="11" t="s">
        <v>755</v>
      </c>
      <c r="M119" s="11" t="s">
        <v>4353</v>
      </c>
      <c r="N119" s="11" t="s">
        <v>318</v>
      </c>
      <c r="O119" s="11" t="s">
        <v>71</v>
      </c>
      <c r="P119" s="29" t="s">
        <v>4359</v>
      </c>
      <c r="Q119" s="29" t="s">
        <v>4360</v>
      </c>
      <c r="R119" s="29"/>
      <c r="T119" s="19" t="s">
        <v>4358</v>
      </c>
      <c r="U119" s="20"/>
      <c r="V119" s="10" t="s">
        <v>705</v>
      </c>
      <c r="W119" s="10" t="s">
        <v>206</v>
      </c>
      <c r="X119" s="10" t="s">
        <v>198</v>
      </c>
      <c r="Y119" s="11" t="s">
        <v>28</v>
      </c>
      <c r="Z119" s="11" t="s">
        <v>795</v>
      </c>
      <c r="AA119" s="11" t="s">
        <v>43</v>
      </c>
      <c r="AB119" s="11" t="s">
        <v>104</v>
      </c>
      <c r="AC119" s="11" t="s">
        <v>808</v>
      </c>
      <c r="AD119" s="11" t="s">
        <v>755</v>
      </c>
      <c r="AE119" s="11" t="s">
        <v>4353</v>
      </c>
      <c r="AF119" s="11" t="s">
        <v>318</v>
      </c>
      <c r="AG119" s="11" t="s">
        <v>71</v>
      </c>
      <c r="AH119" s="29" t="s">
        <v>4359</v>
      </c>
      <c r="AI119" s="29" t="s">
        <v>4360</v>
      </c>
      <c r="AJ119" s="29"/>
    </row>
    <row r="120" spans="1:36" ht="14.4" x14ac:dyDescent="0.3">
      <c r="A120" s="34"/>
      <c r="B120" s="21" t="s">
        <v>232</v>
      </c>
      <c r="C120" s="20"/>
      <c r="D120" s="45">
        <f>SUMIFS('1. Output sheet'!$F$2:$F$5000,'1. Output sheet'!$D$2:$D$5000,$B120,'1. Output sheet'!$C$2:$C$5000,D$27,'1. Output sheet'!$AC$2:$AC$5000,$B$22,'1. Output sheet'!$O$2:$O$5000,"&gt;="&amp;$B$80,'1. Output sheet'!$O$2:$O$5000,"&lt;"&amp;$C$80)+SUMIFS('1. Output sheet'!$F$2:$F$5000,'1. Output sheet'!$D$2:$D$5000,$B120,'1. Output sheet'!$C$2:$C$5000,D$27,'1. Output sheet'!$AC$2:$AC$5000,$B$23,'1. Output sheet'!$O$2:$O$5000,"&gt;="&amp;$B$80,'1. Output sheet'!$O$2:$O$5000,"&lt;"&amp;$C$80)</f>
        <v>0</v>
      </c>
      <c r="E120" s="45">
        <f>SUMIFS('1. Output sheet'!$F$2:$F$5000,'1. Output sheet'!$D$2:$D$5000,$B120,'1. Output sheet'!$C$2:$C$5000,E$27,'1. Output sheet'!$AC$2:$AC$5000,$B$22,'1. Output sheet'!$O$2:$O$5000,"&gt;="&amp;$B$80,'1. Output sheet'!$O$2:$O$5000,"&lt;"&amp;$C$80)+SUMIFS('1. Output sheet'!$F$2:$F$5000,'1. Output sheet'!$D$2:$D$5000,$B120,'1. Output sheet'!$C$2:$C$5000,E$27,'1. Output sheet'!$AC$2:$AC$5000,$B$23,'1. Output sheet'!$O$2:$O$5000,"&gt;="&amp;$B$80,'1. Output sheet'!$O$2:$O$5000,"&lt;"&amp;$C$80)</f>
        <v>0</v>
      </c>
      <c r="F120" s="45">
        <f>SUMIFS('1. Output sheet'!$F$2:$F$5000,'1. Output sheet'!$D$2:$D$5000,$B120,'1. Output sheet'!$C$2:$C$5000,F$27,'1. Output sheet'!$AC$2:$AC$5000,$B$22,'1. Output sheet'!$O$2:$O$5000,"&gt;="&amp;$B$80,'1. Output sheet'!$O$2:$O$5000,"&lt;"&amp;$C$80)+SUMIFS('1. Output sheet'!$F$2:$F$5000,'1. Output sheet'!$D$2:$D$5000,$B120,'1. Output sheet'!$C$2:$C$5000,F$27,'1. Output sheet'!$AC$2:$AC$5000,$B$23,'1. Output sheet'!$O$2:$O$5000,"&gt;="&amp;$B$80,'1. Output sheet'!$O$2:$O$5000,"&lt;"&amp;$C$80)</f>
        <v>18705</v>
      </c>
      <c r="G120" s="45">
        <f>SUMIFS('1. Output sheet'!$F$2:$F$5000,'1. Output sheet'!$D$2:$D$5000,$B120,'1. Output sheet'!$C$2:$C$5000,G$27,'1. Output sheet'!$AC$2:$AC$5000,$B$22,'1. Output sheet'!$O$2:$O$5000,"&gt;="&amp;$B$80,'1. Output sheet'!$O$2:$O$5000,"&lt;"&amp;$C$80)+SUMIFS('1. Output sheet'!$F$2:$F$5000,'1. Output sheet'!$D$2:$D$5000,$B120,'1. Output sheet'!$C$2:$C$5000,G$27,'1. Output sheet'!$AC$2:$AC$5000,$B$23,'1. Output sheet'!$O$2:$O$5000,"&gt;="&amp;$B$80,'1. Output sheet'!$O$2:$O$5000,"&lt;"&amp;$C$80)</f>
        <v>0</v>
      </c>
      <c r="H120" s="45">
        <f>SUMIFS('1. Output sheet'!$F$2:$F$5000,'1. Output sheet'!$D$2:$D$5000,$B120,'1. Output sheet'!$C$2:$C$5000,H$27,'1. Output sheet'!$AC$2:$AC$5000,$B$22,'1. Output sheet'!$O$2:$O$5000,"&gt;="&amp;$B$80,'1. Output sheet'!$O$2:$O$5000,"&lt;"&amp;$C$80)+SUMIFS('1. Output sheet'!$F$2:$F$5000,'1. Output sheet'!$D$2:$D$5000,$B120,'1. Output sheet'!$C$2:$C$5000,H$27,'1. Output sheet'!$AC$2:$AC$5000,$B$23,'1. Output sheet'!$O$2:$O$5000,"&gt;="&amp;$B$80,'1. Output sheet'!$O$2:$O$5000,"&lt;"&amp;$C$80)</f>
        <v>0</v>
      </c>
      <c r="I120" s="45">
        <f>SUMIFS('1. Output sheet'!$F$2:$F$5000,'1. Output sheet'!$D$2:$D$5000,$B120,'1. Output sheet'!$C$2:$C$5000,I$27,'1. Output sheet'!$AC$2:$AC$5000,$B$22,'1. Output sheet'!$O$2:$O$5000,"&gt;="&amp;$B$80,'1. Output sheet'!$O$2:$O$5000,"&lt;"&amp;$C$80)+SUMIFS('1. Output sheet'!$F$2:$F$5000,'1. Output sheet'!$D$2:$D$5000,$B120,'1. Output sheet'!$C$2:$C$5000,I$27,'1. Output sheet'!$AC$2:$AC$5000,$B$23,'1. Output sheet'!$O$2:$O$5000,"&gt;="&amp;$B$80,'1. Output sheet'!$O$2:$O$5000,"&lt;"&amp;$C$80)</f>
        <v>4920</v>
      </c>
      <c r="J120" s="45">
        <f>SUMIFS('1. Output sheet'!$F$2:$F$5000,'1. Output sheet'!$D$2:$D$5000,$B120,'1. Output sheet'!$C$2:$C$5000,J$27,'1. Output sheet'!$AC$2:$AC$5000,$B$22,'1. Output sheet'!$O$2:$O$5000,"&gt;="&amp;$B$80,'1. Output sheet'!$O$2:$O$5000,"&lt;"&amp;$C$80)+SUMIFS('1. Output sheet'!$F$2:$F$5000,'1. Output sheet'!$D$2:$D$5000,$B120,'1. Output sheet'!$C$2:$C$5000,J$27,'1. Output sheet'!$AC$2:$AC$5000,$B$23,'1. Output sheet'!$O$2:$O$5000,"&gt;="&amp;$B$80,'1. Output sheet'!$O$2:$O$5000,"&lt;"&amp;$C$80)</f>
        <v>0</v>
      </c>
      <c r="K120" s="45">
        <f>SUMIFS('1. Output sheet'!$F$2:$F$5000,'1. Output sheet'!$D$2:$D$5000,$B120,'1. Output sheet'!$C$2:$C$5000,K$27,'1. Output sheet'!$AC$2:$AC$5000,$B$22,'1. Output sheet'!$O$2:$O$5000,"&gt;="&amp;$B$80,'1. Output sheet'!$O$2:$O$5000,"&lt;"&amp;$C$80)+SUMIFS('1. Output sheet'!$F$2:$F$5000,'1. Output sheet'!$D$2:$D$5000,$B120,'1. Output sheet'!$C$2:$C$5000,K$27,'1. Output sheet'!$AC$2:$AC$5000,$B$23,'1. Output sheet'!$O$2:$O$5000,"&gt;="&amp;$B$80,'1. Output sheet'!$O$2:$O$5000,"&lt;"&amp;$C$80)</f>
        <v>1038</v>
      </c>
      <c r="L120" s="45">
        <f>SUMIFS('1. Output sheet'!$F$2:$F$5000,'1. Output sheet'!$D$2:$D$5000,$B120,'1. Output sheet'!$C$2:$C$5000,L$27,'1. Output sheet'!$AC$2:$AC$5000,$B$22,'1. Output sheet'!$O$2:$O$5000,"&gt;="&amp;$B$80,'1. Output sheet'!$O$2:$O$5000,"&lt;"&amp;$C$80)+SUMIFS('1. Output sheet'!$F$2:$F$5000,'1. Output sheet'!$D$2:$D$5000,$B120,'1. Output sheet'!$C$2:$C$5000,L$27,'1. Output sheet'!$AC$2:$AC$5000,$B$23,'1. Output sheet'!$O$2:$O$5000,"&gt;="&amp;$B$80,'1. Output sheet'!$O$2:$O$5000,"&lt;"&amp;$C$80)</f>
        <v>0</v>
      </c>
      <c r="M120" s="45">
        <f>SUMIFS('1. Output sheet'!$F$2:$F$5000,'1. Output sheet'!$D$2:$D$5000,$B120,'1. Output sheet'!$C$2:$C$5000,M$27,'1. Output sheet'!$AC$2:$AC$5000,$B$22,'1. Output sheet'!$O$2:$O$5000,"&gt;="&amp;$B$80,'1. Output sheet'!$O$2:$O$5000,"&lt;"&amp;$C$80)+SUMIFS('1. Output sheet'!$F$2:$F$5000,'1. Output sheet'!$D$2:$D$5000,$B120,'1. Output sheet'!$C$2:$C$5000,M$27,'1. Output sheet'!$AC$2:$AC$5000,$B$23,'1. Output sheet'!$O$2:$O$5000,"&gt;="&amp;$B$80,'1. Output sheet'!$O$2:$O$5000,"&lt;"&amp;$C$80)</f>
        <v>0</v>
      </c>
      <c r="N120" s="45">
        <f>SUMIFS('1. Output sheet'!$F$2:$F$5000,'1. Output sheet'!$D$2:$D$5000,$B120,'1. Output sheet'!$C$2:$C$5000,N$27,'1. Output sheet'!$AC$2:$AC$5000,$B$22,'1. Output sheet'!$O$2:$O$5000,"&gt;="&amp;$B$80,'1. Output sheet'!$O$2:$O$5000,"&lt;"&amp;$C$80)+SUMIFS('1. Output sheet'!$F$2:$F$5000,'1. Output sheet'!$D$2:$D$5000,$B120,'1. Output sheet'!$C$2:$C$5000,N$27,'1. Output sheet'!$AC$2:$AC$5000,$B$23,'1. Output sheet'!$O$2:$O$5000,"&gt;="&amp;$B$80,'1. Output sheet'!$O$2:$O$5000,"&lt;"&amp;$C$80)</f>
        <v>0</v>
      </c>
      <c r="O120" s="45">
        <f>SUMIFS('1. Output sheet'!$F$2:$F$5000,'1. Output sheet'!$D$2:$D$5000,$B120,'1. Output sheet'!$C$2:$C$5000,O$27,'1. Output sheet'!$AC$2:$AC$5000,$B$22,'1. Output sheet'!$O$2:$O$5000,"&gt;="&amp;$B$80,'1. Output sheet'!$O$2:$O$5000,"&lt;"&amp;$C$80)+SUMIFS('1. Output sheet'!$F$2:$F$5000,'1. Output sheet'!$D$2:$D$5000,$B120,'1. Output sheet'!$C$2:$C$5000,O$27,'1. Output sheet'!$AC$2:$AC$5000,$B$23,'1. Output sheet'!$O$2:$O$5000,"&gt;="&amp;$B$80,'1. Output sheet'!$O$2:$O$5000,"&lt;"&amp;$C$80)</f>
        <v>0</v>
      </c>
      <c r="P120" s="14">
        <f t="shared" ref="P120:P137" si="45">SUM(D120:O120)</f>
        <v>24663</v>
      </c>
      <c r="Q120" s="14">
        <f>SUMIFS('1. Output sheet'!$F$2:$F$5000,'1. Output sheet'!$D$2:$D$5000,$B120,'1. Output sheet'!$AC$2:$AC$5000,$B$22,'1. Output sheet'!$O$2:$O$5000,"&gt;="&amp;$B$80,'1. Output sheet'!$O$2:$O$5000,"&lt;"&amp;$C$80)+SUMIFS('1. Output sheet'!$F$2:$F$5000,'1. Output sheet'!$D$2:$D$5000,$B120,'1. Output sheet'!$AC$2:$AC$5000,$B$23,'1. Output sheet'!$O$2:$O$5000,"&gt;="&amp;$B$80,'1. Output sheet'!$O$2:$O$5000,"&lt;"&amp;$C$80)</f>
        <v>24663</v>
      </c>
      <c r="R120" s="14"/>
      <c r="T120" s="21" t="s">
        <v>232</v>
      </c>
      <c r="U120" s="20"/>
      <c r="V120" s="45">
        <f t="shared" ref="V120:V138" si="46">D120*$T$55</f>
        <v>0</v>
      </c>
      <c r="W120" s="45">
        <f t="shared" ref="W120:W138" si="47">E120*$T$55</f>
        <v>0</v>
      </c>
      <c r="X120" s="45">
        <f t="shared" ref="X120:X138" si="48">F120*$T$55</f>
        <v>2507.9441695828805</v>
      </c>
      <c r="Y120" s="45">
        <f t="shared" ref="Y120:Y138" si="49">G120*$T$55</f>
        <v>0</v>
      </c>
      <c r="Z120" s="45">
        <f t="shared" ref="Z120:Z138" si="50">H120*$T$55</f>
        <v>0</v>
      </c>
      <c r="AA120" s="45">
        <f t="shared" ref="AA120:AA138" si="51">I120*$T$55</f>
        <v>659.6677527050399</v>
      </c>
      <c r="AB120" s="45">
        <f t="shared" ref="AB120:AB138" si="52">J120*$T$55</f>
        <v>0</v>
      </c>
      <c r="AC120" s="45">
        <f t="shared" ref="AC120:AC138" si="53">K120*$T$55</f>
        <v>139.17380636338038</v>
      </c>
      <c r="AD120" s="45">
        <f t="shared" ref="AD120:AD138" si="54">L120*$T$55</f>
        <v>0</v>
      </c>
      <c r="AE120" s="45">
        <f t="shared" ref="AE120:AE138" si="55">M120*$T$55</f>
        <v>0</v>
      </c>
      <c r="AF120" s="45">
        <f t="shared" ref="AF120:AF138" si="56">N120*$T$55</f>
        <v>0</v>
      </c>
      <c r="AG120" s="45">
        <f t="shared" ref="AG120:AG138" si="57">O120*$T$55</f>
        <v>0</v>
      </c>
      <c r="AH120" s="45">
        <f t="shared" ref="AH120:AH138" si="58">P120*$T$55</f>
        <v>3306.7857286513008</v>
      </c>
      <c r="AI120" s="45">
        <f t="shared" ref="AI120:AI138" si="59">Q120*$T$55</f>
        <v>3306.7857286513008</v>
      </c>
      <c r="AJ120" s="14"/>
    </row>
    <row r="121" spans="1:36" ht="14.4" x14ac:dyDescent="0.3">
      <c r="A121" s="34"/>
      <c r="B121" s="21" t="s">
        <v>221</v>
      </c>
      <c r="C121" s="20"/>
      <c r="D121" s="45">
        <f>SUMIFS('1. Output sheet'!$F$2:$F$5000,'1. Output sheet'!$D$2:$D$5000,$B121,'1. Output sheet'!$C$2:$C$5000,D$27,'1. Output sheet'!$AC$2:$AC$5000,$B$22,'1. Output sheet'!$O$2:$O$5000,"&gt;="&amp;$B$80,'1. Output sheet'!$O$2:$O$5000,"&lt;"&amp;$C$80)+SUMIFS('1. Output sheet'!$F$2:$F$5000,'1. Output sheet'!$D$2:$D$5000,$B121,'1. Output sheet'!$C$2:$C$5000,D$27,'1. Output sheet'!$AC$2:$AC$5000,$B$23,'1. Output sheet'!$O$2:$O$5000,"&gt;="&amp;$B$80,'1. Output sheet'!$O$2:$O$5000,"&lt;"&amp;$C$80)</f>
        <v>0</v>
      </c>
      <c r="E121" s="45">
        <f>SUMIFS('1. Output sheet'!$F$2:$F$5000,'1. Output sheet'!$D$2:$D$5000,$B121,'1. Output sheet'!$C$2:$C$5000,E$27,'1. Output sheet'!$AC$2:$AC$5000,$B$22,'1. Output sheet'!$O$2:$O$5000,"&gt;="&amp;$B$80,'1. Output sheet'!$O$2:$O$5000,"&lt;"&amp;$C$80)+SUMIFS('1. Output sheet'!$F$2:$F$5000,'1. Output sheet'!$D$2:$D$5000,$B121,'1. Output sheet'!$C$2:$C$5000,E$27,'1. Output sheet'!$AC$2:$AC$5000,$B$23,'1. Output sheet'!$O$2:$O$5000,"&gt;="&amp;$B$80,'1. Output sheet'!$O$2:$O$5000,"&lt;"&amp;$C$80)</f>
        <v>0</v>
      </c>
      <c r="F121" s="45">
        <f>SUMIFS('1. Output sheet'!$F$2:$F$5000,'1. Output sheet'!$D$2:$D$5000,$B121,'1. Output sheet'!$C$2:$C$5000,F$27,'1. Output sheet'!$AC$2:$AC$5000,$B$22,'1. Output sheet'!$O$2:$O$5000,"&gt;="&amp;$B$80,'1. Output sheet'!$O$2:$O$5000,"&lt;"&amp;$C$80)+SUMIFS('1. Output sheet'!$F$2:$F$5000,'1. Output sheet'!$D$2:$D$5000,$B121,'1. Output sheet'!$C$2:$C$5000,F$27,'1. Output sheet'!$AC$2:$AC$5000,$B$23,'1. Output sheet'!$O$2:$O$5000,"&gt;="&amp;$B$80,'1. Output sheet'!$O$2:$O$5000,"&lt;"&amp;$C$80)</f>
        <v>0</v>
      </c>
      <c r="G121" s="45">
        <f>SUMIFS('1. Output sheet'!$F$2:$F$5000,'1. Output sheet'!$D$2:$D$5000,$B121,'1. Output sheet'!$C$2:$C$5000,G$27,'1. Output sheet'!$AC$2:$AC$5000,$B$22,'1. Output sheet'!$O$2:$O$5000,"&gt;="&amp;$B$80,'1. Output sheet'!$O$2:$O$5000,"&lt;"&amp;$C$80)+SUMIFS('1. Output sheet'!$F$2:$F$5000,'1. Output sheet'!$D$2:$D$5000,$B121,'1. Output sheet'!$C$2:$C$5000,G$27,'1. Output sheet'!$AC$2:$AC$5000,$B$23,'1. Output sheet'!$O$2:$O$5000,"&gt;="&amp;$B$80,'1. Output sheet'!$O$2:$O$5000,"&lt;"&amp;$C$80)</f>
        <v>0</v>
      </c>
      <c r="H121" s="45">
        <f>SUMIFS('1. Output sheet'!$F$2:$F$5000,'1. Output sheet'!$D$2:$D$5000,$B121,'1. Output sheet'!$C$2:$C$5000,H$27,'1. Output sheet'!$AC$2:$AC$5000,$B$22,'1. Output sheet'!$O$2:$O$5000,"&gt;="&amp;$B$80,'1. Output sheet'!$O$2:$O$5000,"&lt;"&amp;$C$80)+SUMIFS('1. Output sheet'!$F$2:$F$5000,'1. Output sheet'!$D$2:$D$5000,$B121,'1. Output sheet'!$C$2:$C$5000,H$27,'1. Output sheet'!$AC$2:$AC$5000,$B$23,'1. Output sheet'!$O$2:$O$5000,"&gt;="&amp;$B$80,'1. Output sheet'!$O$2:$O$5000,"&lt;"&amp;$C$80)</f>
        <v>0</v>
      </c>
      <c r="I121" s="45">
        <f>SUMIFS('1. Output sheet'!$F$2:$F$5000,'1. Output sheet'!$D$2:$D$5000,$B121,'1. Output sheet'!$C$2:$C$5000,I$27,'1. Output sheet'!$AC$2:$AC$5000,$B$22,'1. Output sheet'!$O$2:$O$5000,"&gt;="&amp;$B$80,'1. Output sheet'!$O$2:$O$5000,"&lt;"&amp;$C$80)+SUMIFS('1. Output sheet'!$F$2:$F$5000,'1. Output sheet'!$D$2:$D$5000,$B121,'1. Output sheet'!$C$2:$C$5000,I$27,'1. Output sheet'!$AC$2:$AC$5000,$B$23,'1. Output sheet'!$O$2:$O$5000,"&gt;="&amp;$B$80,'1. Output sheet'!$O$2:$O$5000,"&lt;"&amp;$C$80)</f>
        <v>1778</v>
      </c>
      <c r="J121" s="45">
        <f>SUMIFS('1. Output sheet'!$F$2:$F$5000,'1. Output sheet'!$D$2:$D$5000,$B121,'1. Output sheet'!$C$2:$C$5000,J$27,'1. Output sheet'!$AC$2:$AC$5000,$B$22,'1. Output sheet'!$O$2:$O$5000,"&gt;="&amp;$B$80,'1. Output sheet'!$O$2:$O$5000,"&lt;"&amp;$C$80)+SUMIFS('1. Output sheet'!$F$2:$F$5000,'1. Output sheet'!$D$2:$D$5000,$B121,'1. Output sheet'!$C$2:$C$5000,J$27,'1. Output sheet'!$AC$2:$AC$5000,$B$23,'1. Output sheet'!$O$2:$O$5000,"&gt;="&amp;$B$80,'1. Output sheet'!$O$2:$O$5000,"&lt;"&amp;$C$80)</f>
        <v>2350</v>
      </c>
      <c r="K121" s="45">
        <f>SUMIFS('1. Output sheet'!$F$2:$F$5000,'1. Output sheet'!$D$2:$D$5000,$B121,'1. Output sheet'!$C$2:$C$5000,K$27,'1. Output sheet'!$AC$2:$AC$5000,$B$22,'1. Output sheet'!$O$2:$O$5000,"&gt;="&amp;$B$80,'1. Output sheet'!$O$2:$O$5000,"&lt;"&amp;$C$80)+SUMIFS('1. Output sheet'!$F$2:$F$5000,'1. Output sheet'!$D$2:$D$5000,$B121,'1. Output sheet'!$C$2:$C$5000,K$27,'1. Output sheet'!$AC$2:$AC$5000,$B$23,'1. Output sheet'!$O$2:$O$5000,"&gt;="&amp;$B$80,'1. Output sheet'!$O$2:$O$5000,"&lt;"&amp;$C$80)</f>
        <v>0</v>
      </c>
      <c r="L121" s="45">
        <f>SUMIFS('1. Output sheet'!$F$2:$F$5000,'1. Output sheet'!$D$2:$D$5000,$B121,'1. Output sheet'!$C$2:$C$5000,L$27,'1. Output sheet'!$AC$2:$AC$5000,$B$22,'1. Output sheet'!$O$2:$O$5000,"&gt;="&amp;$B$80,'1. Output sheet'!$O$2:$O$5000,"&lt;"&amp;$C$80)+SUMIFS('1. Output sheet'!$F$2:$F$5000,'1. Output sheet'!$D$2:$D$5000,$B121,'1. Output sheet'!$C$2:$C$5000,L$27,'1. Output sheet'!$AC$2:$AC$5000,$B$23,'1. Output sheet'!$O$2:$O$5000,"&gt;="&amp;$B$80,'1. Output sheet'!$O$2:$O$5000,"&lt;"&amp;$C$80)</f>
        <v>0</v>
      </c>
      <c r="M121" s="45">
        <f>SUMIFS('1. Output sheet'!$F$2:$F$5000,'1. Output sheet'!$D$2:$D$5000,$B121,'1. Output sheet'!$C$2:$C$5000,M$27,'1. Output sheet'!$AC$2:$AC$5000,$B$22,'1. Output sheet'!$O$2:$O$5000,"&gt;="&amp;$B$80,'1. Output sheet'!$O$2:$O$5000,"&lt;"&amp;$C$80)+SUMIFS('1. Output sheet'!$F$2:$F$5000,'1. Output sheet'!$D$2:$D$5000,$B121,'1. Output sheet'!$C$2:$C$5000,M$27,'1. Output sheet'!$AC$2:$AC$5000,$B$23,'1. Output sheet'!$O$2:$O$5000,"&gt;="&amp;$B$80,'1. Output sheet'!$O$2:$O$5000,"&lt;"&amp;$C$80)</f>
        <v>0</v>
      </c>
      <c r="N121" s="45">
        <f>SUMIFS('1. Output sheet'!$F$2:$F$5000,'1. Output sheet'!$D$2:$D$5000,$B121,'1. Output sheet'!$C$2:$C$5000,N$27,'1. Output sheet'!$AC$2:$AC$5000,$B$22,'1. Output sheet'!$O$2:$O$5000,"&gt;="&amp;$B$80,'1. Output sheet'!$O$2:$O$5000,"&lt;"&amp;$C$80)+SUMIFS('1. Output sheet'!$F$2:$F$5000,'1. Output sheet'!$D$2:$D$5000,$B121,'1. Output sheet'!$C$2:$C$5000,N$27,'1. Output sheet'!$AC$2:$AC$5000,$B$23,'1. Output sheet'!$O$2:$O$5000,"&gt;="&amp;$B$80,'1. Output sheet'!$O$2:$O$5000,"&lt;"&amp;$C$80)</f>
        <v>0</v>
      </c>
      <c r="O121" s="45">
        <f>SUMIFS('1. Output sheet'!$F$2:$F$5000,'1. Output sheet'!$D$2:$D$5000,$B121,'1. Output sheet'!$C$2:$C$5000,O$27,'1. Output sheet'!$AC$2:$AC$5000,$B$22,'1. Output sheet'!$O$2:$O$5000,"&gt;="&amp;$B$80,'1. Output sheet'!$O$2:$O$5000,"&lt;"&amp;$C$80)+SUMIFS('1. Output sheet'!$F$2:$F$5000,'1. Output sheet'!$D$2:$D$5000,$B121,'1. Output sheet'!$C$2:$C$5000,O$27,'1. Output sheet'!$AC$2:$AC$5000,$B$23,'1. Output sheet'!$O$2:$O$5000,"&gt;="&amp;$B$80,'1. Output sheet'!$O$2:$O$5000,"&lt;"&amp;$C$80)</f>
        <v>0</v>
      </c>
      <c r="P121" s="14">
        <f t="shared" si="45"/>
        <v>4128</v>
      </c>
      <c r="Q121" s="14">
        <f>SUMIFS('1. Output sheet'!$F$2:$F$5000,'1. Output sheet'!$D$2:$D$5000,$B121,'1. Output sheet'!$AC$2:$AC$5000,$B$22,'1. Output sheet'!$O$2:$O$5000,"&gt;="&amp;$B$80,'1. Output sheet'!$O$2:$O$5000,"&lt;"&amp;$C$80)+SUMIFS('1. Output sheet'!$F$2:$F$5000,'1. Output sheet'!$D$2:$D$5000,$B121,'1. Output sheet'!$AC$2:$AC$5000,$B$23,'1. Output sheet'!$O$2:$O$5000,"&gt;="&amp;$B$80,'1. Output sheet'!$O$2:$O$5000,"&lt;"&amp;$C$80)</f>
        <v>4128</v>
      </c>
      <c r="R121" s="14"/>
      <c r="T121" s="21" t="s">
        <v>221</v>
      </c>
      <c r="U121" s="20"/>
      <c r="V121" s="45">
        <f t="shared" si="46"/>
        <v>0</v>
      </c>
      <c r="W121" s="45">
        <f t="shared" si="47"/>
        <v>0</v>
      </c>
      <c r="X121" s="45">
        <f t="shared" si="48"/>
        <v>0</v>
      </c>
      <c r="Y121" s="45">
        <f t="shared" si="49"/>
        <v>0</v>
      </c>
      <c r="Z121" s="45">
        <f t="shared" si="50"/>
        <v>0</v>
      </c>
      <c r="AA121" s="45">
        <f t="shared" si="51"/>
        <v>238.39212689218721</v>
      </c>
      <c r="AB121" s="45">
        <f t="shared" si="52"/>
        <v>315.08520708472435</v>
      </c>
      <c r="AC121" s="45">
        <f t="shared" si="53"/>
        <v>0</v>
      </c>
      <c r="AD121" s="45">
        <f t="shared" si="54"/>
        <v>0</v>
      </c>
      <c r="AE121" s="45">
        <f t="shared" si="55"/>
        <v>0</v>
      </c>
      <c r="AF121" s="45">
        <f t="shared" si="56"/>
        <v>0</v>
      </c>
      <c r="AG121" s="45">
        <f t="shared" si="57"/>
        <v>0</v>
      </c>
      <c r="AH121" s="45">
        <f t="shared" si="58"/>
        <v>553.47733397691161</v>
      </c>
      <c r="AI121" s="45">
        <f t="shared" si="59"/>
        <v>553.47733397691161</v>
      </c>
      <c r="AJ121" s="14"/>
    </row>
    <row r="122" spans="1:36" ht="28.8" x14ac:dyDescent="0.3">
      <c r="A122" s="34"/>
      <c r="B122" s="21" t="s">
        <v>543</v>
      </c>
      <c r="C122" s="20"/>
      <c r="D122" s="45">
        <f>SUMIFS('1. Output sheet'!$F$2:$F$5000,'1. Output sheet'!$D$2:$D$5000,$B122,'1. Output sheet'!$C$2:$C$5000,D$27,'1. Output sheet'!$AC$2:$AC$5000,$B$22,'1. Output sheet'!$O$2:$O$5000,"&gt;="&amp;$B$80,'1. Output sheet'!$O$2:$O$5000,"&lt;"&amp;$C$80)+SUMIFS('1. Output sheet'!$F$2:$F$5000,'1. Output sheet'!$D$2:$D$5000,$B122,'1. Output sheet'!$C$2:$C$5000,D$27,'1. Output sheet'!$AC$2:$AC$5000,$B$23,'1. Output sheet'!$O$2:$O$5000,"&gt;="&amp;$B$80,'1. Output sheet'!$O$2:$O$5000,"&lt;"&amp;$C$80)</f>
        <v>0</v>
      </c>
      <c r="E122" s="45">
        <f>SUMIFS('1. Output sheet'!$F$2:$F$5000,'1. Output sheet'!$D$2:$D$5000,$B122,'1. Output sheet'!$C$2:$C$5000,E$27,'1. Output sheet'!$AC$2:$AC$5000,$B$22,'1. Output sheet'!$O$2:$O$5000,"&gt;="&amp;$B$80,'1. Output sheet'!$O$2:$O$5000,"&lt;"&amp;$C$80)+SUMIFS('1. Output sheet'!$F$2:$F$5000,'1. Output sheet'!$D$2:$D$5000,$B122,'1. Output sheet'!$C$2:$C$5000,E$27,'1. Output sheet'!$AC$2:$AC$5000,$B$23,'1. Output sheet'!$O$2:$O$5000,"&gt;="&amp;$B$80,'1. Output sheet'!$O$2:$O$5000,"&lt;"&amp;$C$80)</f>
        <v>0</v>
      </c>
      <c r="F122" s="45">
        <f>SUMIFS('1. Output sheet'!$F$2:$F$5000,'1. Output sheet'!$D$2:$D$5000,$B122,'1. Output sheet'!$C$2:$C$5000,F$27,'1. Output sheet'!$AC$2:$AC$5000,$B$22,'1. Output sheet'!$O$2:$O$5000,"&gt;="&amp;$B$80,'1. Output sheet'!$O$2:$O$5000,"&lt;"&amp;$C$80)+SUMIFS('1. Output sheet'!$F$2:$F$5000,'1. Output sheet'!$D$2:$D$5000,$B122,'1. Output sheet'!$C$2:$C$5000,F$27,'1. Output sheet'!$AC$2:$AC$5000,$B$23,'1. Output sheet'!$O$2:$O$5000,"&gt;="&amp;$B$80,'1. Output sheet'!$O$2:$O$5000,"&lt;"&amp;$C$80)</f>
        <v>0</v>
      </c>
      <c r="G122" s="45">
        <f>SUMIFS('1. Output sheet'!$F$2:$F$5000,'1. Output sheet'!$D$2:$D$5000,$B122,'1. Output sheet'!$C$2:$C$5000,G$27,'1. Output sheet'!$AC$2:$AC$5000,$B$22,'1. Output sheet'!$O$2:$O$5000,"&gt;="&amp;$B$80,'1. Output sheet'!$O$2:$O$5000,"&lt;"&amp;$C$80)+SUMIFS('1. Output sheet'!$F$2:$F$5000,'1. Output sheet'!$D$2:$D$5000,$B122,'1. Output sheet'!$C$2:$C$5000,G$27,'1. Output sheet'!$AC$2:$AC$5000,$B$23,'1. Output sheet'!$O$2:$O$5000,"&gt;="&amp;$B$80,'1. Output sheet'!$O$2:$O$5000,"&lt;"&amp;$C$80)</f>
        <v>0</v>
      </c>
      <c r="H122" s="45">
        <f>SUMIFS('1. Output sheet'!$F$2:$F$5000,'1. Output sheet'!$D$2:$D$5000,$B122,'1. Output sheet'!$C$2:$C$5000,H$27,'1. Output sheet'!$AC$2:$AC$5000,$B$22,'1. Output sheet'!$O$2:$O$5000,"&gt;="&amp;$B$80,'1. Output sheet'!$O$2:$O$5000,"&lt;"&amp;$C$80)+SUMIFS('1. Output sheet'!$F$2:$F$5000,'1. Output sheet'!$D$2:$D$5000,$B122,'1. Output sheet'!$C$2:$C$5000,H$27,'1. Output sheet'!$AC$2:$AC$5000,$B$23,'1. Output sheet'!$O$2:$O$5000,"&gt;="&amp;$B$80,'1. Output sheet'!$O$2:$O$5000,"&lt;"&amp;$C$80)</f>
        <v>0</v>
      </c>
      <c r="I122" s="45">
        <f>SUMIFS('1. Output sheet'!$F$2:$F$5000,'1. Output sheet'!$D$2:$D$5000,$B122,'1. Output sheet'!$C$2:$C$5000,I$27,'1. Output sheet'!$AC$2:$AC$5000,$B$22,'1. Output sheet'!$O$2:$O$5000,"&gt;="&amp;$B$80,'1. Output sheet'!$O$2:$O$5000,"&lt;"&amp;$C$80)+SUMIFS('1. Output sheet'!$F$2:$F$5000,'1. Output sheet'!$D$2:$D$5000,$B122,'1. Output sheet'!$C$2:$C$5000,I$27,'1. Output sheet'!$AC$2:$AC$5000,$B$23,'1. Output sheet'!$O$2:$O$5000,"&gt;="&amp;$B$80,'1. Output sheet'!$O$2:$O$5000,"&lt;"&amp;$C$80)</f>
        <v>14200</v>
      </c>
      <c r="J122" s="45">
        <f>SUMIFS('1. Output sheet'!$F$2:$F$5000,'1. Output sheet'!$D$2:$D$5000,$B122,'1. Output sheet'!$C$2:$C$5000,J$27,'1. Output sheet'!$AC$2:$AC$5000,$B$22,'1. Output sheet'!$O$2:$O$5000,"&gt;="&amp;$B$80,'1. Output sheet'!$O$2:$O$5000,"&lt;"&amp;$C$80)+SUMIFS('1. Output sheet'!$F$2:$F$5000,'1. Output sheet'!$D$2:$D$5000,$B122,'1. Output sheet'!$C$2:$C$5000,J$27,'1. Output sheet'!$AC$2:$AC$5000,$B$23,'1. Output sheet'!$O$2:$O$5000,"&gt;="&amp;$B$80,'1. Output sheet'!$O$2:$O$5000,"&lt;"&amp;$C$80)</f>
        <v>0</v>
      </c>
      <c r="K122" s="45">
        <f>SUMIFS('1. Output sheet'!$F$2:$F$5000,'1. Output sheet'!$D$2:$D$5000,$B122,'1. Output sheet'!$C$2:$C$5000,K$27,'1. Output sheet'!$AC$2:$AC$5000,$B$22,'1. Output sheet'!$O$2:$O$5000,"&gt;="&amp;$B$80,'1. Output sheet'!$O$2:$O$5000,"&lt;"&amp;$C$80)+SUMIFS('1. Output sheet'!$F$2:$F$5000,'1. Output sheet'!$D$2:$D$5000,$B122,'1. Output sheet'!$C$2:$C$5000,K$27,'1. Output sheet'!$AC$2:$AC$5000,$B$23,'1. Output sheet'!$O$2:$O$5000,"&gt;="&amp;$B$80,'1. Output sheet'!$O$2:$O$5000,"&lt;"&amp;$C$80)</f>
        <v>5985.41</v>
      </c>
      <c r="L122" s="45">
        <f>SUMIFS('1. Output sheet'!$F$2:$F$5000,'1. Output sheet'!$D$2:$D$5000,$B122,'1. Output sheet'!$C$2:$C$5000,L$27,'1. Output sheet'!$AC$2:$AC$5000,$B$22,'1. Output sheet'!$O$2:$O$5000,"&gt;="&amp;$B$80,'1. Output sheet'!$O$2:$O$5000,"&lt;"&amp;$C$80)+SUMIFS('1. Output sheet'!$F$2:$F$5000,'1. Output sheet'!$D$2:$D$5000,$B122,'1. Output sheet'!$C$2:$C$5000,L$27,'1. Output sheet'!$AC$2:$AC$5000,$B$23,'1. Output sheet'!$O$2:$O$5000,"&gt;="&amp;$B$80,'1. Output sheet'!$O$2:$O$5000,"&lt;"&amp;$C$80)</f>
        <v>0</v>
      </c>
      <c r="M122" s="45">
        <f>SUMIFS('1. Output sheet'!$F$2:$F$5000,'1. Output sheet'!$D$2:$D$5000,$B122,'1. Output sheet'!$C$2:$C$5000,M$27,'1. Output sheet'!$AC$2:$AC$5000,$B$22,'1. Output sheet'!$O$2:$O$5000,"&gt;="&amp;$B$80,'1. Output sheet'!$O$2:$O$5000,"&lt;"&amp;$C$80)+SUMIFS('1. Output sheet'!$F$2:$F$5000,'1. Output sheet'!$D$2:$D$5000,$B122,'1. Output sheet'!$C$2:$C$5000,M$27,'1. Output sheet'!$AC$2:$AC$5000,$B$23,'1. Output sheet'!$O$2:$O$5000,"&gt;="&amp;$B$80,'1. Output sheet'!$O$2:$O$5000,"&lt;"&amp;$C$80)</f>
        <v>0</v>
      </c>
      <c r="N122" s="45">
        <f>SUMIFS('1. Output sheet'!$F$2:$F$5000,'1. Output sheet'!$D$2:$D$5000,$B122,'1. Output sheet'!$C$2:$C$5000,N$27,'1. Output sheet'!$AC$2:$AC$5000,$B$22,'1. Output sheet'!$O$2:$O$5000,"&gt;="&amp;$B$80,'1. Output sheet'!$O$2:$O$5000,"&lt;"&amp;$C$80)+SUMIFS('1. Output sheet'!$F$2:$F$5000,'1. Output sheet'!$D$2:$D$5000,$B122,'1. Output sheet'!$C$2:$C$5000,N$27,'1. Output sheet'!$AC$2:$AC$5000,$B$23,'1. Output sheet'!$O$2:$O$5000,"&gt;="&amp;$B$80,'1. Output sheet'!$O$2:$O$5000,"&lt;"&amp;$C$80)</f>
        <v>0</v>
      </c>
      <c r="O122" s="45">
        <f>SUMIFS('1. Output sheet'!$F$2:$F$5000,'1. Output sheet'!$D$2:$D$5000,$B122,'1. Output sheet'!$C$2:$C$5000,O$27,'1. Output sheet'!$AC$2:$AC$5000,$B$22,'1. Output sheet'!$O$2:$O$5000,"&gt;="&amp;$B$80,'1. Output sheet'!$O$2:$O$5000,"&lt;"&amp;$C$80)+SUMIFS('1. Output sheet'!$F$2:$F$5000,'1. Output sheet'!$D$2:$D$5000,$B122,'1. Output sheet'!$C$2:$C$5000,O$27,'1. Output sheet'!$AC$2:$AC$5000,$B$23,'1. Output sheet'!$O$2:$O$5000,"&gt;="&amp;$B$80,'1. Output sheet'!$O$2:$O$5000,"&lt;"&amp;$C$80)</f>
        <v>0</v>
      </c>
      <c r="P122" s="14">
        <f t="shared" si="45"/>
        <v>20185.41</v>
      </c>
      <c r="Q122" s="14">
        <f>SUMIFS('1. Output sheet'!$F$2:$F$5000,'1. Output sheet'!$D$2:$D$5000,$B122,'1. Output sheet'!$AC$2:$AC$5000,$B$22,'1. Output sheet'!$O$2:$O$5000,"&gt;="&amp;$B$80,'1. Output sheet'!$O$2:$O$5000,"&lt;"&amp;$C$80)+SUMIFS('1. Output sheet'!$F$2:$F$5000,'1. Output sheet'!$D$2:$D$5000,$B122,'1. Output sheet'!$AC$2:$AC$5000,$B$23,'1. Output sheet'!$O$2:$O$5000,"&gt;="&amp;$B$80,'1. Output sheet'!$O$2:$O$5000,"&lt;"&amp;$C$80)</f>
        <v>20185.41</v>
      </c>
      <c r="R122" s="14"/>
      <c r="T122" s="21" t="s">
        <v>543</v>
      </c>
      <c r="U122" s="20"/>
      <c r="V122" s="45">
        <f t="shared" si="46"/>
        <v>0</v>
      </c>
      <c r="W122" s="45">
        <f t="shared" si="47"/>
        <v>0</v>
      </c>
      <c r="X122" s="45">
        <f t="shared" si="48"/>
        <v>0</v>
      </c>
      <c r="Y122" s="45">
        <f t="shared" si="49"/>
        <v>0</v>
      </c>
      <c r="Z122" s="45">
        <f t="shared" si="50"/>
        <v>0</v>
      </c>
      <c r="AA122" s="45">
        <f t="shared" si="51"/>
        <v>1903.9191236608876</v>
      </c>
      <c r="AB122" s="45">
        <f t="shared" si="52"/>
        <v>0</v>
      </c>
      <c r="AC122" s="45">
        <f t="shared" si="53"/>
        <v>802.51665929233195</v>
      </c>
      <c r="AD122" s="45">
        <f t="shared" si="54"/>
        <v>0</v>
      </c>
      <c r="AE122" s="45">
        <f t="shared" si="55"/>
        <v>0</v>
      </c>
      <c r="AF122" s="45">
        <f t="shared" si="56"/>
        <v>0</v>
      </c>
      <c r="AG122" s="45">
        <f t="shared" si="57"/>
        <v>0</v>
      </c>
      <c r="AH122" s="45">
        <f t="shared" si="58"/>
        <v>2706.4357829532196</v>
      </c>
      <c r="AI122" s="45">
        <f t="shared" si="59"/>
        <v>2706.4357829532196</v>
      </c>
      <c r="AJ122" s="14"/>
    </row>
    <row r="123" spans="1:36" ht="14.4" x14ac:dyDescent="0.3">
      <c r="A123" s="34"/>
      <c r="B123" s="21" t="s">
        <v>1169</v>
      </c>
      <c r="C123" s="20"/>
      <c r="D123" s="45">
        <f>SUMIFS('1. Output sheet'!$F$2:$F$5000,'1. Output sheet'!$D$2:$D$5000,$B123,'1. Output sheet'!$C$2:$C$5000,D$27,'1. Output sheet'!$AC$2:$AC$5000,$B$22,'1. Output sheet'!$O$2:$O$5000,"&gt;="&amp;$B$80,'1. Output sheet'!$O$2:$O$5000,"&lt;"&amp;$C$80)+SUMIFS('1. Output sheet'!$F$2:$F$5000,'1. Output sheet'!$D$2:$D$5000,$B123,'1. Output sheet'!$C$2:$C$5000,D$27,'1. Output sheet'!$AC$2:$AC$5000,$B$23,'1. Output sheet'!$O$2:$O$5000,"&gt;="&amp;$B$80,'1. Output sheet'!$O$2:$O$5000,"&lt;"&amp;$C$80)</f>
        <v>0</v>
      </c>
      <c r="E123" s="45">
        <f>SUMIFS('1. Output sheet'!$F$2:$F$5000,'1. Output sheet'!$D$2:$D$5000,$B123,'1. Output sheet'!$C$2:$C$5000,E$27,'1. Output sheet'!$AC$2:$AC$5000,$B$22,'1. Output sheet'!$O$2:$O$5000,"&gt;="&amp;$B$80,'1. Output sheet'!$O$2:$O$5000,"&lt;"&amp;$C$80)+SUMIFS('1. Output sheet'!$F$2:$F$5000,'1. Output sheet'!$D$2:$D$5000,$B123,'1. Output sheet'!$C$2:$C$5000,E$27,'1. Output sheet'!$AC$2:$AC$5000,$B$23,'1. Output sheet'!$O$2:$O$5000,"&gt;="&amp;$B$80,'1. Output sheet'!$O$2:$O$5000,"&lt;"&amp;$C$80)</f>
        <v>0</v>
      </c>
      <c r="F123" s="45">
        <f>SUMIFS('1. Output sheet'!$F$2:$F$5000,'1. Output sheet'!$D$2:$D$5000,$B123,'1. Output sheet'!$C$2:$C$5000,F$27,'1. Output sheet'!$AC$2:$AC$5000,$B$22,'1. Output sheet'!$O$2:$O$5000,"&gt;="&amp;$B$80,'1. Output sheet'!$O$2:$O$5000,"&lt;"&amp;$C$80)+SUMIFS('1. Output sheet'!$F$2:$F$5000,'1. Output sheet'!$D$2:$D$5000,$B123,'1. Output sheet'!$C$2:$C$5000,F$27,'1. Output sheet'!$AC$2:$AC$5000,$B$23,'1. Output sheet'!$O$2:$O$5000,"&gt;="&amp;$B$80,'1. Output sheet'!$O$2:$O$5000,"&lt;"&amp;$C$80)</f>
        <v>0</v>
      </c>
      <c r="G123" s="45">
        <f>SUMIFS('1. Output sheet'!$F$2:$F$5000,'1. Output sheet'!$D$2:$D$5000,$B123,'1. Output sheet'!$C$2:$C$5000,G$27,'1. Output sheet'!$AC$2:$AC$5000,$B$22,'1. Output sheet'!$O$2:$O$5000,"&gt;="&amp;$B$80,'1. Output sheet'!$O$2:$O$5000,"&lt;"&amp;$C$80)+SUMIFS('1. Output sheet'!$F$2:$F$5000,'1. Output sheet'!$D$2:$D$5000,$B123,'1. Output sheet'!$C$2:$C$5000,G$27,'1. Output sheet'!$AC$2:$AC$5000,$B$23,'1. Output sheet'!$O$2:$O$5000,"&gt;="&amp;$B$80,'1. Output sheet'!$O$2:$O$5000,"&lt;"&amp;$C$80)</f>
        <v>0</v>
      </c>
      <c r="H123" s="45">
        <f>SUMIFS('1. Output sheet'!$F$2:$F$5000,'1. Output sheet'!$D$2:$D$5000,$B123,'1. Output sheet'!$C$2:$C$5000,H$27,'1. Output sheet'!$AC$2:$AC$5000,$B$22,'1. Output sheet'!$O$2:$O$5000,"&gt;="&amp;$B$80,'1. Output sheet'!$O$2:$O$5000,"&lt;"&amp;$C$80)+SUMIFS('1. Output sheet'!$F$2:$F$5000,'1. Output sheet'!$D$2:$D$5000,$B123,'1. Output sheet'!$C$2:$C$5000,H$27,'1. Output sheet'!$AC$2:$AC$5000,$B$23,'1. Output sheet'!$O$2:$O$5000,"&gt;="&amp;$B$80,'1. Output sheet'!$O$2:$O$5000,"&lt;"&amp;$C$80)</f>
        <v>0</v>
      </c>
      <c r="I123" s="45">
        <f>SUMIFS('1. Output sheet'!$F$2:$F$5000,'1. Output sheet'!$D$2:$D$5000,$B123,'1. Output sheet'!$C$2:$C$5000,I$27,'1. Output sheet'!$AC$2:$AC$5000,$B$22,'1. Output sheet'!$O$2:$O$5000,"&gt;="&amp;$B$80,'1. Output sheet'!$O$2:$O$5000,"&lt;"&amp;$C$80)+SUMIFS('1. Output sheet'!$F$2:$F$5000,'1. Output sheet'!$D$2:$D$5000,$B123,'1. Output sheet'!$C$2:$C$5000,I$27,'1. Output sheet'!$AC$2:$AC$5000,$B$23,'1. Output sheet'!$O$2:$O$5000,"&gt;="&amp;$B$80,'1. Output sheet'!$O$2:$O$5000,"&lt;"&amp;$C$80)</f>
        <v>0</v>
      </c>
      <c r="J123" s="45">
        <f>SUMIFS('1. Output sheet'!$F$2:$F$5000,'1. Output sheet'!$D$2:$D$5000,$B123,'1. Output sheet'!$C$2:$C$5000,J$27,'1. Output sheet'!$AC$2:$AC$5000,$B$22,'1. Output sheet'!$O$2:$O$5000,"&gt;="&amp;$B$80,'1. Output sheet'!$O$2:$O$5000,"&lt;"&amp;$C$80)+SUMIFS('1. Output sheet'!$F$2:$F$5000,'1. Output sheet'!$D$2:$D$5000,$B123,'1. Output sheet'!$C$2:$C$5000,J$27,'1. Output sheet'!$AC$2:$AC$5000,$B$23,'1. Output sheet'!$O$2:$O$5000,"&gt;="&amp;$B$80,'1. Output sheet'!$O$2:$O$5000,"&lt;"&amp;$C$80)</f>
        <v>0</v>
      </c>
      <c r="K123" s="45">
        <f>SUMIFS('1. Output sheet'!$F$2:$F$5000,'1. Output sheet'!$D$2:$D$5000,$B123,'1. Output sheet'!$C$2:$C$5000,K$27,'1. Output sheet'!$AC$2:$AC$5000,$B$22,'1. Output sheet'!$O$2:$O$5000,"&gt;="&amp;$B$80,'1. Output sheet'!$O$2:$O$5000,"&lt;"&amp;$C$80)+SUMIFS('1. Output sheet'!$F$2:$F$5000,'1. Output sheet'!$D$2:$D$5000,$B123,'1. Output sheet'!$C$2:$C$5000,K$27,'1. Output sheet'!$AC$2:$AC$5000,$B$23,'1. Output sheet'!$O$2:$O$5000,"&gt;="&amp;$B$80,'1. Output sheet'!$O$2:$O$5000,"&lt;"&amp;$C$80)</f>
        <v>0</v>
      </c>
      <c r="L123" s="45">
        <f>SUMIFS('1. Output sheet'!$F$2:$F$5000,'1. Output sheet'!$D$2:$D$5000,$B123,'1. Output sheet'!$C$2:$C$5000,L$27,'1. Output sheet'!$AC$2:$AC$5000,$B$22,'1. Output sheet'!$O$2:$O$5000,"&gt;="&amp;$B$80,'1. Output sheet'!$O$2:$O$5000,"&lt;"&amp;$C$80)+SUMIFS('1. Output sheet'!$F$2:$F$5000,'1. Output sheet'!$D$2:$D$5000,$B123,'1. Output sheet'!$C$2:$C$5000,L$27,'1. Output sheet'!$AC$2:$AC$5000,$B$23,'1. Output sheet'!$O$2:$O$5000,"&gt;="&amp;$B$80,'1. Output sheet'!$O$2:$O$5000,"&lt;"&amp;$C$80)</f>
        <v>0</v>
      </c>
      <c r="M123" s="45">
        <f>SUMIFS('1. Output sheet'!$F$2:$F$5000,'1. Output sheet'!$D$2:$D$5000,$B123,'1. Output sheet'!$C$2:$C$5000,M$27,'1. Output sheet'!$AC$2:$AC$5000,$B$22,'1. Output sheet'!$O$2:$O$5000,"&gt;="&amp;$B$80,'1. Output sheet'!$O$2:$O$5000,"&lt;"&amp;$C$80)+SUMIFS('1. Output sheet'!$F$2:$F$5000,'1. Output sheet'!$D$2:$D$5000,$B123,'1. Output sheet'!$C$2:$C$5000,M$27,'1. Output sheet'!$AC$2:$AC$5000,$B$23,'1. Output sheet'!$O$2:$O$5000,"&gt;="&amp;$B$80,'1. Output sheet'!$O$2:$O$5000,"&lt;"&amp;$C$80)</f>
        <v>0</v>
      </c>
      <c r="N123" s="45">
        <f>SUMIFS('1. Output sheet'!$F$2:$F$5000,'1. Output sheet'!$D$2:$D$5000,$B123,'1. Output sheet'!$C$2:$C$5000,N$27,'1. Output sheet'!$AC$2:$AC$5000,$B$22,'1. Output sheet'!$O$2:$O$5000,"&gt;="&amp;$B$80,'1. Output sheet'!$O$2:$O$5000,"&lt;"&amp;$C$80)+SUMIFS('1. Output sheet'!$F$2:$F$5000,'1. Output sheet'!$D$2:$D$5000,$B123,'1. Output sheet'!$C$2:$C$5000,N$27,'1. Output sheet'!$AC$2:$AC$5000,$B$23,'1. Output sheet'!$O$2:$O$5000,"&gt;="&amp;$B$80,'1. Output sheet'!$O$2:$O$5000,"&lt;"&amp;$C$80)</f>
        <v>0</v>
      </c>
      <c r="O123" s="45">
        <f>SUMIFS('1. Output sheet'!$F$2:$F$5000,'1. Output sheet'!$D$2:$D$5000,$B123,'1. Output sheet'!$C$2:$C$5000,O$27,'1. Output sheet'!$AC$2:$AC$5000,$B$22,'1. Output sheet'!$O$2:$O$5000,"&gt;="&amp;$B$80,'1. Output sheet'!$O$2:$O$5000,"&lt;"&amp;$C$80)+SUMIFS('1. Output sheet'!$F$2:$F$5000,'1. Output sheet'!$D$2:$D$5000,$B123,'1. Output sheet'!$C$2:$C$5000,O$27,'1. Output sheet'!$AC$2:$AC$5000,$B$23,'1. Output sheet'!$O$2:$O$5000,"&gt;="&amp;$B$80,'1. Output sheet'!$O$2:$O$5000,"&lt;"&amp;$C$80)</f>
        <v>0</v>
      </c>
      <c r="P123" s="14">
        <f t="shared" si="45"/>
        <v>0</v>
      </c>
      <c r="Q123" s="14">
        <f>SUMIFS('1. Output sheet'!$F$2:$F$5000,'1. Output sheet'!$D$2:$D$5000,$B123,'1. Output sheet'!$AC$2:$AC$5000,$B$22,'1. Output sheet'!$O$2:$O$5000,"&gt;="&amp;$B$80,'1. Output sheet'!$O$2:$O$5000,"&lt;"&amp;$C$80)+SUMIFS('1. Output sheet'!$F$2:$F$5000,'1. Output sheet'!$D$2:$D$5000,$B123,'1. Output sheet'!$AC$2:$AC$5000,$B$23,'1. Output sheet'!$O$2:$O$5000,"&gt;="&amp;$B$80,'1. Output sheet'!$O$2:$O$5000,"&lt;"&amp;$C$80)</f>
        <v>0</v>
      </c>
      <c r="R123" s="14"/>
      <c r="T123" s="21" t="s">
        <v>1169</v>
      </c>
      <c r="U123" s="20"/>
      <c r="V123" s="45">
        <f t="shared" si="46"/>
        <v>0</v>
      </c>
      <c r="W123" s="45">
        <f t="shared" si="47"/>
        <v>0</v>
      </c>
      <c r="X123" s="45">
        <f t="shared" si="48"/>
        <v>0</v>
      </c>
      <c r="Y123" s="45">
        <f t="shared" si="49"/>
        <v>0</v>
      </c>
      <c r="Z123" s="45">
        <f t="shared" si="50"/>
        <v>0</v>
      </c>
      <c r="AA123" s="45">
        <f t="shared" si="51"/>
        <v>0</v>
      </c>
      <c r="AB123" s="45">
        <f t="shared" si="52"/>
        <v>0</v>
      </c>
      <c r="AC123" s="45">
        <f t="shared" si="53"/>
        <v>0</v>
      </c>
      <c r="AD123" s="45">
        <f t="shared" si="54"/>
        <v>0</v>
      </c>
      <c r="AE123" s="45">
        <f t="shared" si="55"/>
        <v>0</v>
      </c>
      <c r="AF123" s="45">
        <f t="shared" si="56"/>
        <v>0</v>
      </c>
      <c r="AG123" s="45">
        <f t="shared" si="57"/>
        <v>0</v>
      </c>
      <c r="AH123" s="45">
        <f t="shared" si="58"/>
        <v>0</v>
      </c>
      <c r="AI123" s="45">
        <f t="shared" si="59"/>
        <v>0</v>
      </c>
      <c r="AJ123" s="14"/>
    </row>
    <row r="124" spans="1:36" ht="14.4" x14ac:dyDescent="0.3">
      <c r="A124" s="34"/>
      <c r="B124" s="21" t="s">
        <v>199</v>
      </c>
      <c r="C124" s="20"/>
      <c r="D124" s="45">
        <f>SUMIFS('1. Output sheet'!$F$2:$F$5000,'1. Output sheet'!$D$2:$D$5000,$B124,'1. Output sheet'!$C$2:$C$5000,D$27,'1. Output sheet'!$AC$2:$AC$5000,$B$22,'1. Output sheet'!$O$2:$O$5000,"&gt;="&amp;$B$80,'1. Output sheet'!$O$2:$O$5000,"&lt;"&amp;$C$80)+SUMIFS('1. Output sheet'!$F$2:$F$5000,'1. Output sheet'!$D$2:$D$5000,$B124,'1. Output sheet'!$C$2:$C$5000,D$27,'1. Output sheet'!$AC$2:$AC$5000,$B$23,'1. Output sheet'!$O$2:$O$5000,"&gt;="&amp;$B$80,'1. Output sheet'!$O$2:$O$5000,"&lt;"&amp;$C$80)</f>
        <v>0</v>
      </c>
      <c r="E124" s="45">
        <f>SUMIFS('1. Output sheet'!$F$2:$F$5000,'1. Output sheet'!$D$2:$D$5000,$B124,'1. Output sheet'!$C$2:$C$5000,E$27,'1. Output sheet'!$AC$2:$AC$5000,$B$22,'1. Output sheet'!$O$2:$O$5000,"&gt;="&amp;$B$80,'1. Output sheet'!$O$2:$O$5000,"&lt;"&amp;$C$80)+SUMIFS('1. Output sheet'!$F$2:$F$5000,'1. Output sheet'!$D$2:$D$5000,$B124,'1. Output sheet'!$C$2:$C$5000,E$27,'1. Output sheet'!$AC$2:$AC$5000,$B$23,'1. Output sheet'!$O$2:$O$5000,"&gt;="&amp;$B$80,'1. Output sheet'!$O$2:$O$5000,"&lt;"&amp;$C$80)</f>
        <v>0</v>
      </c>
      <c r="F124" s="45">
        <f>SUMIFS('1. Output sheet'!$F$2:$F$5000,'1. Output sheet'!$D$2:$D$5000,$B124,'1. Output sheet'!$C$2:$C$5000,F$27,'1. Output sheet'!$AC$2:$AC$5000,$B$22,'1. Output sheet'!$O$2:$O$5000,"&gt;="&amp;$B$80,'1. Output sheet'!$O$2:$O$5000,"&lt;"&amp;$C$80)+SUMIFS('1. Output sheet'!$F$2:$F$5000,'1. Output sheet'!$D$2:$D$5000,$B124,'1. Output sheet'!$C$2:$C$5000,F$27,'1. Output sheet'!$AC$2:$AC$5000,$B$23,'1. Output sheet'!$O$2:$O$5000,"&gt;="&amp;$B$80,'1. Output sheet'!$O$2:$O$5000,"&lt;"&amp;$C$80)</f>
        <v>0</v>
      </c>
      <c r="G124" s="45">
        <f>SUMIFS('1. Output sheet'!$F$2:$F$5000,'1. Output sheet'!$D$2:$D$5000,$B124,'1. Output sheet'!$C$2:$C$5000,G$27,'1. Output sheet'!$AC$2:$AC$5000,$B$22,'1. Output sheet'!$O$2:$O$5000,"&gt;="&amp;$B$80,'1. Output sheet'!$O$2:$O$5000,"&lt;"&amp;$C$80)+SUMIFS('1. Output sheet'!$F$2:$F$5000,'1. Output sheet'!$D$2:$D$5000,$B124,'1. Output sheet'!$C$2:$C$5000,G$27,'1. Output sheet'!$AC$2:$AC$5000,$B$23,'1. Output sheet'!$O$2:$O$5000,"&gt;="&amp;$B$80,'1. Output sheet'!$O$2:$O$5000,"&lt;"&amp;$C$80)</f>
        <v>0</v>
      </c>
      <c r="H124" s="45">
        <f>SUMIFS('1. Output sheet'!$F$2:$F$5000,'1. Output sheet'!$D$2:$D$5000,$B124,'1. Output sheet'!$C$2:$C$5000,H$27,'1. Output sheet'!$AC$2:$AC$5000,$B$22,'1. Output sheet'!$O$2:$O$5000,"&gt;="&amp;$B$80,'1. Output sheet'!$O$2:$O$5000,"&lt;"&amp;$C$80)+SUMIFS('1. Output sheet'!$F$2:$F$5000,'1. Output sheet'!$D$2:$D$5000,$B124,'1. Output sheet'!$C$2:$C$5000,H$27,'1. Output sheet'!$AC$2:$AC$5000,$B$23,'1. Output sheet'!$O$2:$O$5000,"&gt;="&amp;$B$80,'1. Output sheet'!$O$2:$O$5000,"&lt;"&amp;$C$80)</f>
        <v>0</v>
      </c>
      <c r="I124" s="45">
        <f>SUMIFS('1. Output sheet'!$F$2:$F$5000,'1. Output sheet'!$D$2:$D$5000,$B124,'1. Output sheet'!$C$2:$C$5000,I$27,'1. Output sheet'!$AC$2:$AC$5000,$B$22,'1. Output sheet'!$O$2:$O$5000,"&gt;="&amp;$B$80,'1. Output sheet'!$O$2:$O$5000,"&lt;"&amp;$C$80)+SUMIFS('1. Output sheet'!$F$2:$F$5000,'1. Output sheet'!$D$2:$D$5000,$B124,'1. Output sheet'!$C$2:$C$5000,I$27,'1. Output sheet'!$AC$2:$AC$5000,$B$23,'1. Output sheet'!$O$2:$O$5000,"&gt;="&amp;$B$80,'1. Output sheet'!$O$2:$O$5000,"&lt;"&amp;$C$80)</f>
        <v>0</v>
      </c>
      <c r="J124" s="45">
        <f>SUMIFS('1. Output sheet'!$F$2:$F$5000,'1. Output sheet'!$D$2:$D$5000,$B124,'1. Output sheet'!$C$2:$C$5000,J$27,'1. Output sheet'!$AC$2:$AC$5000,$B$22,'1. Output sheet'!$O$2:$O$5000,"&gt;="&amp;$B$80,'1. Output sheet'!$O$2:$O$5000,"&lt;"&amp;$C$80)+SUMIFS('1. Output sheet'!$F$2:$F$5000,'1. Output sheet'!$D$2:$D$5000,$B124,'1. Output sheet'!$C$2:$C$5000,J$27,'1. Output sheet'!$AC$2:$AC$5000,$B$23,'1. Output sheet'!$O$2:$O$5000,"&gt;="&amp;$B$80,'1. Output sheet'!$O$2:$O$5000,"&lt;"&amp;$C$80)</f>
        <v>0</v>
      </c>
      <c r="K124" s="45">
        <f>SUMIFS('1. Output sheet'!$F$2:$F$5000,'1. Output sheet'!$D$2:$D$5000,$B124,'1. Output sheet'!$C$2:$C$5000,K$27,'1. Output sheet'!$AC$2:$AC$5000,$B$22,'1. Output sheet'!$O$2:$O$5000,"&gt;="&amp;$B$80,'1. Output sheet'!$O$2:$O$5000,"&lt;"&amp;$C$80)+SUMIFS('1. Output sheet'!$F$2:$F$5000,'1. Output sheet'!$D$2:$D$5000,$B124,'1. Output sheet'!$C$2:$C$5000,K$27,'1. Output sheet'!$AC$2:$AC$5000,$B$23,'1. Output sheet'!$O$2:$O$5000,"&gt;="&amp;$B$80,'1. Output sheet'!$O$2:$O$5000,"&lt;"&amp;$C$80)</f>
        <v>0</v>
      </c>
      <c r="L124" s="45">
        <f>SUMIFS('1. Output sheet'!$F$2:$F$5000,'1. Output sheet'!$D$2:$D$5000,$B124,'1. Output sheet'!$C$2:$C$5000,L$27,'1. Output sheet'!$AC$2:$AC$5000,$B$22,'1. Output sheet'!$O$2:$O$5000,"&gt;="&amp;$B$80,'1. Output sheet'!$O$2:$O$5000,"&lt;"&amp;$C$80)+SUMIFS('1. Output sheet'!$F$2:$F$5000,'1. Output sheet'!$D$2:$D$5000,$B124,'1. Output sheet'!$C$2:$C$5000,L$27,'1. Output sheet'!$AC$2:$AC$5000,$B$23,'1. Output sheet'!$O$2:$O$5000,"&gt;="&amp;$B$80,'1. Output sheet'!$O$2:$O$5000,"&lt;"&amp;$C$80)</f>
        <v>0</v>
      </c>
      <c r="M124" s="45">
        <f>SUMIFS('1. Output sheet'!$F$2:$F$5000,'1. Output sheet'!$D$2:$D$5000,$B124,'1. Output sheet'!$C$2:$C$5000,M$27,'1. Output sheet'!$AC$2:$AC$5000,$B$22,'1. Output sheet'!$O$2:$O$5000,"&gt;="&amp;$B$80,'1. Output sheet'!$O$2:$O$5000,"&lt;"&amp;$C$80)+SUMIFS('1. Output sheet'!$F$2:$F$5000,'1. Output sheet'!$D$2:$D$5000,$B124,'1. Output sheet'!$C$2:$C$5000,M$27,'1. Output sheet'!$AC$2:$AC$5000,$B$23,'1. Output sheet'!$O$2:$O$5000,"&gt;="&amp;$B$80,'1. Output sheet'!$O$2:$O$5000,"&lt;"&amp;$C$80)</f>
        <v>0</v>
      </c>
      <c r="N124" s="45">
        <f>SUMIFS('1. Output sheet'!$F$2:$F$5000,'1. Output sheet'!$D$2:$D$5000,$B124,'1. Output sheet'!$C$2:$C$5000,N$27,'1. Output sheet'!$AC$2:$AC$5000,$B$22,'1. Output sheet'!$O$2:$O$5000,"&gt;="&amp;$B$80,'1. Output sheet'!$O$2:$O$5000,"&lt;"&amp;$C$80)+SUMIFS('1. Output sheet'!$F$2:$F$5000,'1. Output sheet'!$D$2:$D$5000,$B124,'1. Output sheet'!$C$2:$C$5000,N$27,'1. Output sheet'!$AC$2:$AC$5000,$B$23,'1. Output sheet'!$O$2:$O$5000,"&gt;="&amp;$B$80,'1. Output sheet'!$O$2:$O$5000,"&lt;"&amp;$C$80)</f>
        <v>0</v>
      </c>
      <c r="O124" s="45">
        <f>SUMIFS('1. Output sheet'!$F$2:$F$5000,'1. Output sheet'!$D$2:$D$5000,$B124,'1. Output sheet'!$C$2:$C$5000,O$27,'1. Output sheet'!$AC$2:$AC$5000,$B$22,'1. Output sheet'!$O$2:$O$5000,"&gt;="&amp;$B$80,'1. Output sheet'!$O$2:$O$5000,"&lt;"&amp;$C$80)+SUMIFS('1. Output sheet'!$F$2:$F$5000,'1. Output sheet'!$D$2:$D$5000,$B124,'1. Output sheet'!$C$2:$C$5000,O$27,'1. Output sheet'!$AC$2:$AC$5000,$B$23,'1. Output sheet'!$O$2:$O$5000,"&gt;="&amp;$B$80,'1. Output sheet'!$O$2:$O$5000,"&lt;"&amp;$C$80)</f>
        <v>0</v>
      </c>
      <c r="P124" s="14">
        <f t="shared" si="45"/>
        <v>0</v>
      </c>
      <c r="Q124" s="14">
        <f>SUMIFS('1. Output sheet'!$F$2:$F$5000,'1. Output sheet'!$D$2:$D$5000,$B124,'1. Output sheet'!$AC$2:$AC$5000,$B$22,'1. Output sheet'!$O$2:$O$5000,"&gt;="&amp;$B$80,'1. Output sheet'!$O$2:$O$5000,"&lt;"&amp;$C$80)+SUMIFS('1. Output sheet'!$F$2:$F$5000,'1. Output sheet'!$D$2:$D$5000,$B124,'1. Output sheet'!$AC$2:$AC$5000,$B$23,'1. Output sheet'!$O$2:$O$5000,"&gt;="&amp;$B$80,'1. Output sheet'!$O$2:$O$5000,"&lt;"&amp;$C$80)</f>
        <v>0</v>
      </c>
      <c r="R124" s="14"/>
      <c r="T124" s="21" t="s">
        <v>199</v>
      </c>
      <c r="U124" s="20"/>
      <c r="V124" s="45">
        <f t="shared" si="46"/>
        <v>0</v>
      </c>
      <c r="W124" s="45">
        <f t="shared" si="47"/>
        <v>0</v>
      </c>
      <c r="X124" s="45">
        <f t="shared" si="48"/>
        <v>0</v>
      </c>
      <c r="Y124" s="45">
        <f t="shared" si="49"/>
        <v>0</v>
      </c>
      <c r="Z124" s="45">
        <f t="shared" si="50"/>
        <v>0</v>
      </c>
      <c r="AA124" s="45">
        <f t="shared" si="51"/>
        <v>0</v>
      </c>
      <c r="AB124" s="45">
        <f t="shared" si="52"/>
        <v>0</v>
      </c>
      <c r="AC124" s="45">
        <f t="shared" si="53"/>
        <v>0</v>
      </c>
      <c r="AD124" s="45">
        <f t="shared" si="54"/>
        <v>0</v>
      </c>
      <c r="AE124" s="45">
        <f t="shared" si="55"/>
        <v>0</v>
      </c>
      <c r="AF124" s="45">
        <f t="shared" si="56"/>
        <v>0</v>
      </c>
      <c r="AG124" s="45">
        <f t="shared" si="57"/>
        <v>0</v>
      </c>
      <c r="AH124" s="45">
        <f t="shared" si="58"/>
        <v>0</v>
      </c>
      <c r="AI124" s="45">
        <f t="shared" si="59"/>
        <v>0</v>
      </c>
      <c r="AJ124" s="14"/>
    </row>
    <row r="125" spans="1:36" ht="28.8" x14ac:dyDescent="0.3">
      <c r="A125" s="34"/>
      <c r="B125" s="21" t="s">
        <v>29</v>
      </c>
      <c r="C125" s="20"/>
      <c r="D125" s="45">
        <f>SUMIFS('1. Output sheet'!$F$2:$F$5000,'1. Output sheet'!$D$2:$D$5000,$B125,'1. Output sheet'!$C$2:$C$5000,D$27,'1. Output sheet'!$AC$2:$AC$5000,$B$22,'1. Output sheet'!$O$2:$O$5000,"&gt;="&amp;$B$80,'1. Output sheet'!$O$2:$O$5000,"&lt;"&amp;$C$80)+SUMIFS('1. Output sheet'!$F$2:$F$5000,'1. Output sheet'!$D$2:$D$5000,$B125,'1. Output sheet'!$C$2:$C$5000,D$27,'1. Output sheet'!$AC$2:$AC$5000,$B$23,'1. Output sheet'!$O$2:$O$5000,"&gt;="&amp;$B$80,'1. Output sheet'!$O$2:$O$5000,"&lt;"&amp;$C$80)</f>
        <v>0</v>
      </c>
      <c r="E125" s="45">
        <f>SUMIFS('1. Output sheet'!$F$2:$F$5000,'1. Output sheet'!$D$2:$D$5000,$B125,'1. Output sheet'!$C$2:$C$5000,E$27,'1. Output sheet'!$AC$2:$AC$5000,$B$22,'1. Output sheet'!$O$2:$O$5000,"&gt;="&amp;$B$80,'1. Output sheet'!$O$2:$O$5000,"&lt;"&amp;$C$80)+SUMIFS('1. Output sheet'!$F$2:$F$5000,'1. Output sheet'!$D$2:$D$5000,$B125,'1. Output sheet'!$C$2:$C$5000,E$27,'1. Output sheet'!$AC$2:$AC$5000,$B$23,'1. Output sheet'!$O$2:$O$5000,"&gt;="&amp;$B$80,'1. Output sheet'!$O$2:$O$5000,"&lt;"&amp;$C$80)</f>
        <v>0</v>
      </c>
      <c r="F125" s="45">
        <f>SUMIFS('1. Output sheet'!$F$2:$F$5000,'1. Output sheet'!$D$2:$D$5000,$B125,'1. Output sheet'!$C$2:$C$5000,F$27,'1. Output sheet'!$AC$2:$AC$5000,$B$22,'1. Output sheet'!$O$2:$O$5000,"&gt;="&amp;$B$80,'1. Output sheet'!$O$2:$O$5000,"&lt;"&amp;$C$80)+SUMIFS('1. Output sheet'!$F$2:$F$5000,'1. Output sheet'!$D$2:$D$5000,$B125,'1. Output sheet'!$C$2:$C$5000,F$27,'1. Output sheet'!$AC$2:$AC$5000,$B$23,'1. Output sheet'!$O$2:$O$5000,"&gt;="&amp;$B$80,'1. Output sheet'!$O$2:$O$5000,"&lt;"&amp;$C$80)</f>
        <v>0</v>
      </c>
      <c r="G125" s="45">
        <f>SUMIFS('1. Output sheet'!$F$2:$F$5000,'1. Output sheet'!$D$2:$D$5000,$B125,'1. Output sheet'!$C$2:$C$5000,G$27,'1. Output sheet'!$AC$2:$AC$5000,$B$22,'1. Output sheet'!$O$2:$O$5000,"&gt;="&amp;$B$80,'1. Output sheet'!$O$2:$O$5000,"&lt;"&amp;$C$80)+SUMIFS('1. Output sheet'!$F$2:$F$5000,'1. Output sheet'!$D$2:$D$5000,$B125,'1. Output sheet'!$C$2:$C$5000,G$27,'1. Output sheet'!$AC$2:$AC$5000,$B$23,'1. Output sheet'!$O$2:$O$5000,"&gt;="&amp;$B$80,'1. Output sheet'!$O$2:$O$5000,"&lt;"&amp;$C$80)</f>
        <v>7842.5</v>
      </c>
      <c r="H125" s="45">
        <f>SUMIFS('1. Output sheet'!$F$2:$F$5000,'1. Output sheet'!$D$2:$D$5000,$B125,'1. Output sheet'!$C$2:$C$5000,H$27,'1. Output sheet'!$AC$2:$AC$5000,$B$22,'1. Output sheet'!$O$2:$O$5000,"&gt;="&amp;$B$80,'1. Output sheet'!$O$2:$O$5000,"&lt;"&amp;$C$80)+SUMIFS('1. Output sheet'!$F$2:$F$5000,'1. Output sheet'!$D$2:$D$5000,$B125,'1. Output sheet'!$C$2:$C$5000,H$27,'1. Output sheet'!$AC$2:$AC$5000,$B$23,'1. Output sheet'!$O$2:$O$5000,"&gt;="&amp;$B$80,'1. Output sheet'!$O$2:$O$5000,"&lt;"&amp;$C$80)</f>
        <v>0</v>
      </c>
      <c r="I125" s="45">
        <f>SUMIFS('1. Output sheet'!$F$2:$F$5000,'1. Output sheet'!$D$2:$D$5000,$B125,'1. Output sheet'!$C$2:$C$5000,I$27,'1. Output sheet'!$AC$2:$AC$5000,$B$22,'1. Output sheet'!$O$2:$O$5000,"&gt;="&amp;$B$80,'1. Output sheet'!$O$2:$O$5000,"&lt;"&amp;$C$80)+SUMIFS('1. Output sheet'!$F$2:$F$5000,'1. Output sheet'!$D$2:$D$5000,$B125,'1. Output sheet'!$C$2:$C$5000,I$27,'1. Output sheet'!$AC$2:$AC$5000,$B$23,'1. Output sheet'!$O$2:$O$5000,"&gt;="&amp;$B$80,'1. Output sheet'!$O$2:$O$5000,"&lt;"&amp;$C$80)</f>
        <v>1295</v>
      </c>
      <c r="J125" s="45">
        <f>SUMIFS('1. Output sheet'!$F$2:$F$5000,'1. Output sheet'!$D$2:$D$5000,$B125,'1. Output sheet'!$C$2:$C$5000,J$27,'1. Output sheet'!$AC$2:$AC$5000,$B$22,'1. Output sheet'!$O$2:$O$5000,"&gt;="&amp;$B$80,'1. Output sheet'!$O$2:$O$5000,"&lt;"&amp;$C$80)+SUMIFS('1. Output sheet'!$F$2:$F$5000,'1. Output sheet'!$D$2:$D$5000,$B125,'1. Output sheet'!$C$2:$C$5000,J$27,'1. Output sheet'!$AC$2:$AC$5000,$B$23,'1. Output sheet'!$O$2:$O$5000,"&gt;="&amp;$B$80,'1. Output sheet'!$O$2:$O$5000,"&lt;"&amp;$C$80)</f>
        <v>2990</v>
      </c>
      <c r="K125" s="45">
        <f>SUMIFS('1. Output sheet'!$F$2:$F$5000,'1. Output sheet'!$D$2:$D$5000,$B125,'1. Output sheet'!$C$2:$C$5000,K$27,'1. Output sheet'!$AC$2:$AC$5000,$B$22,'1. Output sheet'!$O$2:$O$5000,"&gt;="&amp;$B$80,'1. Output sheet'!$O$2:$O$5000,"&lt;"&amp;$C$80)+SUMIFS('1. Output sheet'!$F$2:$F$5000,'1. Output sheet'!$D$2:$D$5000,$B125,'1. Output sheet'!$C$2:$C$5000,K$27,'1. Output sheet'!$AC$2:$AC$5000,$B$23,'1. Output sheet'!$O$2:$O$5000,"&gt;="&amp;$B$80,'1. Output sheet'!$O$2:$O$5000,"&lt;"&amp;$C$80)</f>
        <v>4413</v>
      </c>
      <c r="L125" s="45">
        <f>SUMIFS('1. Output sheet'!$F$2:$F$5000,'1. Output sheet'!$D$2:$D$5000,$B125,'1. Output sheet'!$C$2:$C$5000,L$27,'1. Output sheet'!$AC$2:$AC$5000,$B$22,'1. Output sheet'!$O$2:$O$5000,"&gt;="&amp;$B$80,'1. Output sheet'!$O$2:$O$5000,"&lt;"&amp;$C$80)+SUMIFS('1. Output sheet'!$F$2:$F$5000,'1. Output sheet'!$D$2:$D$5000,$B125,'1. Output sheet'!$C$2:$C$5000,L$27,'1. Output sheet'!$AC$2:$AC$5000,$B$23,'1. Output sheet'!$O$2:$O$5000,"&gt;="&amp;$B$80,'1. Output sheet'!$O$2:$O$5000,"&lt;"&amp;$C$80)</f>
        <v>0</v>
      </c>
      <c r="M125" s="45">
        <f>SUMIFS('1. Output sheet'!$F$2:$F$5000,'1. Output sheet'!$D$2:$D$5000,$B125,'1. Output sheet'!$C$2:$C$5000,M$27,'1. Output sheet'!$AC$2:$AC$5000,$B$22,'1. Output sheet'!$O$2:$O$5000,"&gt;="&amp;$B$80,'1. Output sheet'!$O$2:$O$5000,"&lt;"&amp;$C$80)+SUMIFS('1. Output sheet'!$F$2:$F$5000,'1. Output sheet'!$D$2:$D$5000,$B125,'1. Output sheet'!$C$2:$C$5000,M$27,'1. Output sheet'!$AC$2:$AC$5000,$B$23,'1. Output sheet'!$O$2:$O$5000,"&gt;="&amp;$B$80,'1. Output sheet'!$O$2:$O$5000,"&lt;"&amp;$C$80)</f>
        <v>0</v>
      </c>
      <c r="N125" s="45">
        <f>SUMIFS('1. Output sheet'!$F$2:$F$5000,'1. Output sheet'!$D$2:$D$5000,$B125,'1. Output sheet'!$C$2:$C$5000,N$27,'1. Output sheet'!$AC$2:$AC$5000,$B$22,'1. Output sheet'!$O$2:$O$5000,"&gt;="&amp;$B$80,'1. Output sheet'!$O$2:$O$5000,"&lt;"&amp;$C$80)+SUMIFS('1. Output sheet'!$F$2:$F$5000,'1. Output sheet'!$D$2:$D$5000,$B125,'1. Output sheet'!$C$2:$C$5000,N$27,'1. Output sheet'!$AC$2:$AC$5000,$B$23,'1. Output sheet'!$O$2:$O$5000,"&gt;="&amp;$B$80,'1. Output sheet'!$O$2:$O$5000,"&lt;"&amp;$C$80)</f>
        <v>0</v>
      </c>
      <c r="O125" s="45">
        <f>SUMIFS('1. Output sheet'!$F$2:$F$5000,'1. Output sheet'!$D$2:$D$5000,$B125,'1. Output sheet'!$C$2:$C$5000,O$27,'1. Output sheet'!$AC$2:$AC$5000,$B$22,'1. Output sheet'!$O$2:$O$5000,"&gt;="&amp;$B$80,'1. Output sheet'!$O$2:$O$5000,"&lt;"&amp;$C$80)+SUMIFS('1. Output sheet'!$F$2:$F$5000,'1. Output sheet'!$D$2:$D$5000,$B125,'1. Output sheet'!$C$2:$C$5000,O$27,'1. Output sheet'!$AC$2:$AC$5000,$B$23,'1. Output sheet'!$O$2:$O$5000,"&gt;="&amp;$B$80,'1. Output sheet'!$O$2:$O$5000,"&lt;"&amp;$C$80)</f>
        <v>0</v>
      </c>
      <c r="P125" s="14">
        <f t="shared" si="45"/>
        <v>16540.5</v>
      </c>
      <c r="Q125" s="14">
        <f>SUMIFS('1. Output sheet'!$F$2:$F$5000,'1. Output sheet'!$D$2:$D$5000,$B125,'1. Output sheet'!$AC$2:$AC$5000,$B$22,'1. Output sheet'!$O$2:$O$5000,"&gt;="&amp;$B$80,'1. Output sheet'!$O$2:$O$5000,"&lt;"&amp;$C$80)+SUMIFS('1. Output sheet'!$F$2:$F$5000,'1. Output sheet'!$D$2:$D$5000,$B125,'1. Output sheet'!$AC$2:$AC$5000,$B$23,'1. Output sheet'!$O$2:$O$5000,"&gt;="&amp;$B$80,'1. Output sheet'!$O$2:$O$5000,"&lt;"&amp;$C$80)</f>
        <v>16540.5</v>
      </c>
      <c r="R125" s="14"/>
      <c r="T125" s="21" t="s">
        <v>29</v>
      </c>
      <c r="U125" s="20"/>
      <c r="V125" s="45">
        <f t="shared" si="46"/>
        <v>0</v>
      </c>
      <c r="W125" s="45">
        <f t="shared" si="47"/>
        <v>0</v>
      </c>
      <c r="X125" s="45">
        <f t="shared" si="48"/>
        <v>0</v>
      </c>
      <c r="Y125" s="45">
        <f t="shared" si="49"/>
        <v>1051.5130793880642</v>
      </c>
      <c r="Z125" s="45">
        <f t="shared" si="50"/>
        <v>0</v>
      </c>
      <c r="AA125" s="45">
        <f t="shared" si="51"/>
        <v>173.63206092541193</v>
      </c>
      <c r="AB125" s="45">
        <f t="shared" si="52"/>
        <v>400.89564646098972</v>
      </c>
      <c r="AC125" s="45">
        <f t="shared" si="53"/>
        <v>591.68979526165469</v>
      </c>
      <c r="AD125" s="45">
        <f t="shared" si="54"/>
        <v>0</v>
      </c>
      <c r="AE125" s="45">
        <f t="shared" si="55"/>
        <v>0</v>
      </c>
      <c r="AF125" s="45">
        <f t="shared" si="56"/>
        <v>0</v>
      </c>
      <c r="AG125" s="45">
        <f t="shared" si="57"/>
        <v>0</v>
      </c>
      <c r="AH125" s="45">
        <f t="shared" si="58"/>
        <v>2217.7305820361207</v>
      </c>
      <c r="AI125" s="45">
        <f t="shared" si="59"/>
        <v>2217.7305820361207</v>
      </c>
      <c r="AJ125" s="14"/>
    </row>
    <row r="126" spans="1:36" ht="14.4" x14ac:dyDescent="0.3">
      <c r="A126" s="34"/>
      <c r="B126" s="21" t="s">
        <v>44</v>
      </c>
      <c r="C126" s="20"/>
      <c r="D126" s="45">
        <f>SUMIFS('1. Output sheet'!$F$2:$F$5000,'1. Output sheet'!$D$2:$D$5000,$B126,'1. Output sheet'!$C$2:$C$5000,D$27,'1. Output sheet'!$AC$2:$AC$5000,$B$22,'1. Output sheet'!$O$2:$O$5000,"&gt;="&amp;$B$80,'1. Output sheet'!$O$2:$O$5000,"&lt;"&amp;$C$80)+SUMIFS('1. Output sheet'!$F$2:$F$5000,'1. Output sheet'!$D$2:$D$5000,$B126,'1. Output sheet'!$C$2:$C$5000,D$27,'1. Output sheet'!$AC$2:$AC$5000,$B$23,'1. Output sheet'!$O$2:$O$5000,"&gt;="&amp;$B$80,'1. Output sheet'!$O$2:$O$5000,"&lt;"&amp;$C$80)</f>
        <v>0</v>
      </c>
      <c r="E126" s="45">
        <f>SUMIFS('1. Output sheet'!$F$2:$F$5000,'1. Output sheet'!$D$2:$D$5000,$B126,'1. Output sheet'!$C$2:$C$5000,E$27,'1. Output sheet'!$AC$2:$AC$5000,$B$22,'1. Output sheet'!$O$2:$O$5000,"&gt;="&amp;$B$80,'1. Output sheet'!$O$2:$O$5000,"&lt;"&amp;$C$80)+SUMIFS('1. Output sheet'!$F$2:$F$5000,'1. Output sheet'!$D$2:$D$5000,$B126,'1. Output sheet'!$C$2:$C$5000,E$27,'1. Output sheet'!$AC$2:$AC$5000,$B$23,'1. Output sheet'!$O$2:$O$5000,"&gt;="&amp;$B$80,'1. Output sheet'!$O$2:$O$5000,"&lt;"&amp;$C$80)</f>
        <v>0</v>
      </c>
      <c r="F126" s="45">
        <f>SUMIFS('1. Output sheet'!$F$2:$F$5000,'1. Output sheet'!$D$2:$D$5000,$B126,'1. Output sheet'!$C$2:$C$5000,F$27,'1. Output sheet'!$AC$2:$AC$5000,$B$22,'1. Output sheet'!$O$2:$O$5000,"&gt;="&amp;$B$80,'1. Output sheet'!$O$2:$O$5000,"&lt;"&amp;$C$80)+SUMIFS('1. Output sheet'!$F$2:$F$5000,'1. Output sheet'!$D$2:$D$5000,$B126,'1. Output sheet'!$C$2:$C$5000,F$27,'1. Output sheet'!$AC$2:$AC$5000,$B$23,'1. Output sheet'!$O$2:$O$5000,"&gt;="&amp;$B$80,'1. Output sheet'!$O$2:$O$5000,"&lt;"&amp;$C$80)</f>
        <v>-427.31999999999988</v>
      </c>
      <c r="G126" s="45">
        <f>SUMIFS('1. Output sheet'!$F$2:$F$5000,'1. Output sheet'!$D$2:$D$5000,$B126,'1. Output sheet'!$C$2:$C$5000,G$27,'1. Output sheet'!$AC$2:$AC$5000,$B$22,'1. Output sheet'!$O$2:$O$5000,"&gt;="&amp;$B$80,'1. Output sheet'!$O$2:$O$5000,"&lt;"&amp;$C$80)+SUMIFS('1. Output sheet'!$F$2:$F$5000,'1. Output sheet'!$D$2:$D$5000,$B126,'1. Output sheet'!$C$2:$C$5000,G$27,'1. Output sheet'!$AC$2:$AC$5000,$B$23,'1. Output sheet'!$O$2:$O$5000,"&gt;="&amp;$B$80,'1. Output sheet'!$O$2:$O$5000,"&lt;"&amp;$C$80)</f>
        <v>518.20000000000005</v>
      </c>
      <c r="H126" s="45">
        <f>SUMIFS('1. Output sheet'!$F$2:$F$5000,'1. Output sheet'!$D$2:$D$5000,$B126,'1. Output sheet'!$C$2:$C$5000,H$27,'1. Output sheet'!$AC$2:$AC$5000,$B$22,'1. Output sheet'!$O$2:$O$5000,"&gt;="&amp;$B$80,'1. Output sheet'!$O$2:$O$5000,"&lt;"&amp;$C$80)+SUMIFS('1. Output sheet'!$F$2:$F$5000,'1. Output sheet'!$D$2:$D$5000,$B126,'1. Output sheet'!$C$2:$C$5000,H$27,'1. Output sheet'!$AC$2:$AC$5000,$B$23,'1. Output sheet'!$O$2:$O$5000,"&gt;="&amp;$B$80,'1. Output sheet'!$O$2:$O$5000,"&lt;"&amp;$C$80)</f>
        <v>0</v>
      </c>
      <c r="I126" s="45">
        <f>SUMIFS('1. Output sheet'!$F$2:$F$5000,'1. Output sheet'!$D$2:$D$5000,$B126,'1. Output sheet'!$C$2:$C$5000,I$27,'1. Output sheet'!$AC$2:$AC$5000,$B$22,'1. Output sheet'!$O$2:$O$5000,"&gt;="&amp;$B$80,'1. Output sheet'!$O$2:$O$5000,"&lt;"&amp;$C$80)+SUMIFS('1. Output sheet'!$F$2:$F$5000,'1. Output sheet'!$D$2:$D$5000,$B126,'1. Output sheet'!$C$2:$C$5000,I$27,'1. Output sheet'!$AC$2:$AC$5000,$B$23,'1. Output sheet'!$O$2:$O$5000,"&gt;="&amp;$B$80,'1. Output sheet'!$O$2:$O$5000,"&lt;"&amp;$C$80)</f>
        <v>-18935.02</v>
      </c>
      <c r="J126" s="45">
        <f>SUMIFS('1. Output sheet'!$F$2:$F$5000,'1. Output sheet'!$D$2:$D$5000,$B126,'1. Output sheet'!$C$2:$C$5000,J$27,'1. Output sheet'!$AC$2:$AC$5000,$B$22,'1. Output sheet'!$O$2:$O$5000,"&gt;="&amp;$B$80,'1. Output sheet'!$O$2:$O$5000,"&lt;"&amp;$C$80)+SUMIFS('1. Output sheet'!$F$2:$F$5000,'1. Output sheet'!$D$2:$D$5000,$B126,'1. Output sheet'!$C$2:$C$5000,J$27,'1. Output sheet'!$AC$2:$AC$5000,$B$23,'1. Output sheet'!$O$2:$O$5000,"&gt;="&amp;$B$80,'1. Output sheet'!$O$2:$O$5000,"&lt;"&amp;$C$80)</f>
        <v>8850</v>
      </c>
      <c r="K126" s="45">
        <f>SUMIFS('1. Output sheet'!$F$2:$F$5000,'1. Output sheet'!$D$2:$D$5000,$B126,'1. Output sheet'!$C$2:$C$5000,K$27,'1. Output sheet'!$AC$2:$AC$5000,$B$22,'1. Output sheet'!$O$2:$O$5000,"&gt;="&amp;$B$80,'1. Output sheet'!$O$2:$O$5000,"&lt;"&amp;$C$80)+SUMIFS('1. Output sheet'!$F$2:$F$5000,'1. Output sheet'!$D$2:$D$5000,$B126,'1. Output sheet'!$C$2:$C$5000,K$27,'1. Output sheet'!$AC$2:$AC$5000,$B$23,'1. Output sheet'!$O$2:$O$5000,"&gt;="&amp;$B$80,'1. Output sheet'!$O$2:$O$5000,"&lt;"&amp;$C$80)</f>
        <v>0</v>
      </c>
      <c r="L126" s="45">
        <f>SUMIFS('1. Output sheet'!$F$2:$F$5000,'1. Output sheet'!$D$2:$D$5000,$B126,'1. Output sheet'!$C$2:$C$5000,L$27,'1. Output sheet'!$AC$2:$AC$5000,$B$22,'1. Output sheet'!$O$2:$O$5000,"&gt;="&amp;$B$80,'1. Output sheet'!$O$2:$O$5000,"&lt;"&amp;$C$80)+SUMIFS('1. Output sheet'!$F$2:$F$5000,'1. Output sheet'!$D$2:$D$5000,$B126,'1. Output sheet'!$C$2:$C$5000,L$27,'1. Output sheet'!$AC$2:$AC$5000,$B$23,'1. Output sheet'!$O$2:$O$5000,"&gt;="&amp;$B$80,'1. Output sheet'!$O$2:$O$5000,"&lt;"&amp;$C$80)</f>
        <v>0</v>
      </c>
      <c r="M126" s="45">
        <f>SUMIFS('1. Output sheet'!$F$2:$F$5000,'1. Output sheet'!$D$2:$D$5000,$B126,'1. Output sheet'!$C$2:$C$5000,M$27,'1. Output sheet'!$AC$2:$AC$5000,$B$22,'1. Output sheet'!$O$2:$O$5000,"&gt;="&amp;$B$80,'1. Output sheet'!$O$2:$O$5000,"&lt;"&amp;$C$80)+SUMIFS('1. Output sheet'!$F$2:$F$5000,'1. Output sheet'!$D$2:$D$5000,$B126,'1. Output sheet'!$C$2:$C$5000,M$27,'1. Output sheet'!$AC$2:$AC$5000,$B$23,'1. Output sheet'!$O$2:$O$5000,"&gt;="&amp;$B$80,'1. Output sheet'!$O$2:$O$5000,"&lt;"&amp;$C$80)</f>
        <v>0</v>
      </c>
      <c r="N126" s="45">
        <f>SUMIFS('1. Output sheet'!$F$2:$F$5000,'1. Output sheet'!$D$2:$D$5000,$B126,'1. Output sheet'!$C$2:$C$5000,N$27,'1. Output sheet'!$AC$2:$AC$5000,$B$22,'1. Output sheet'!$O$2:$O$5000,"&gt;="&amp;$B$80,'1. Output sheet'!$O$2:$O$5000,"&lt;"&amp;$C$80)+SUMIFS('1. Output sheet'!$F$2:$F$5000,'1. Output sheet'!$D$2:$D$5000,$B126,'1. Output sheet'!$C$2:$C$5000,N$27,'1. Output sheet'!$AC$2:$AC$5000,$B$23,'1. Output sheet'!$O$2:$O$5000,"&gt;="&amp;$B$80,'1. Output sheet'!$O$2:$O$5000,"&lt;"&amp;$C$80)</f>
        <v>0</v>
      </c>
      <c r="O126" s="45">
        <f>SUMIFS('1. Output sheet'!$F$2:$F$5000,'1. Output sheet'!$D$2:$D$5000,$B126,'1. Output sheet'!$C$2:$C$5000,O$27,'1. Output sheet'!$AC$2:$AC$5000,$B$22,'1. Output sheet'!$O$2:$O$5000,"&gt;="&amp;$B$80,'1. Output sheet'!$O$2:$O$5000,"&lt;"&amp;$C$80)+SUMIFS('1. Output sheet'!$F$2:$F$5000,'1. Output sheet'!$D$2:$D$5000,$B126,'1. Output sheet'!$C$2:$C$5000,O$27,'1. Output sheet'!$AC$2:$AC$5000,$B$23,'1. Output sheet'!$O$2:$O$5000,"&gt;="&amp;$B$80,'1. Output sheet'!$O$2:$O$5000,"&lt;"&amp;$C$80)</f>
        <v>0</v>
      </c>
      <c r="P126" s="14">
        <f t="shared" si="45"/>
        <v>-9994.14</v>
      </c>
      <c r="Q126" s="14">
        <f>SUMIFS('1. Output sheet'!$F$2:$F$5000,'1. Output sheet'!$D$2:$D$5000,$B126,'1. Output sheet'!$AC$2:$AC$5000,$B$22,'1. Output sheet'!$O$2:$O$5000,"&gt;="&amp;$B$80,'1. Output sheet'!$O$2:$O$5000,"&lt;"&amp;$C$80)+SUMIFS('1. Output sheet'!$F$2:$F$5000,'1. Output sheet'!$D$2:$D$5000,$B126,'1. Output sheet'!$AC$2:$AC$5000,$B$23,'1. Output sheet'!$O$2:$O$5000,"&gt;="&amp;$B$80,'1. Output sheet'!$O$2:$O$5000,"&lt;"&amp;$C$80)</f>
        <v>-9994.14</v>
      </c>
      <c r="R126" s="14"/>
      <c r="T126" s="21" t="s">
        <v>44</v>
      </c>
      <c r="U126" s="20"/>
      <c r="V126" s="45">
        <f t="shared" si="46"/>
        <v>0</v>
      </c>
      <c r="W126" s="45">
        <f t="shared" si="47"/>
        <v>0</v>
      </c>
      <c r="X126" s="45">
        <f t="shared" si="48"/>
        <v>-57.294557741040158</v>
      </c>
      <c r="Y126" s="45">
        <f t="shared" si="49"/>
        <v>69.479640132469868</v>
      </c>
      <c r="Z126" s="45">
        <f t="shared" si="50"/>
        <v>0</v>
      </c>
      <c r="AA126" s="45">
        <f t="shared" si="51"/>
        <v>-2538.7849778099562</v>
      </c>
      <c r="AB126" s="45">
        <f t="shared" si="52"/>
        <v>1186.5974819999194</v>
      </c>
      <c r="AC126" s="45">
        <f t="shared" si="53"/>
        <v>0</v>
      </c>
      <c r="AD126" s="45">
        <f t="shared" si="54"/>
        <v>0</v>
      </c>
      <c r="AE126" s="45">
        <f t="shared" si="55"/>
        <v>0</v>
      </c>
      <c r="AF126" s="45">
        <f t="shared" si="56"/>
        <v>0</v>
      </c>
      <c r="AG126" s="45">
        <f t="shared" si="57"/>
        <v>0</v>
      </c>
      <c r="AH126" s="45">
        <f t="shared" si="58"/>
        <v>-1340.0024134186071</v>
      </c>
      <c r="AI126" s="45">
        <f t="shared" si="59"/>
        <v>-1340.0024134186071</v>
      </c>
      <c r="AJ126" s="14"/>
    </row>
    <row r="127" spans="1:36" ht="28.8" x14ac:dyDescent="0.3">
      <c r="A127" s="34"/>
      <c r="B127" s="21" t="s">
        <v>762</v>
      </c>
      <c r="C127" s="20"/>
      <c r="D127" s="45">
        <f>SUMIFS('1. Output sheet'!$F$2:$F$5000,'1. Output sheet'!$D$2:$D$5000,$B127,'1. Output sheet'!$C$2:$C$5000,D$27,'1. Output sheet'!$AC$2:$AC$5000,$B$22,'1. Output sheet'!$O$2:$O$5000,"&gt;="&amp;$B$80,'1. Output sheet'!$O$2:$O$5000,"&lt;"&amp;$C$80)+SUMIFS('1. Output sheet'!$F$2:$F$5000,'1. Output sheet'!$D$2:$D$5000,$B127,'1. Output sheet'!$C$2:$C$5000,D$27,'1. Output sheet'!$AC$2:$AC$5000,$B$23,'1. Output sheet'!$O$2:$O$5000,"&gt;="&amp;$B$80,'1. Output sheet'!$O$2:$O$5000,"&lt;"&amp;$C$80)</f>
        <v>0</v>
      </c>
      <c r="E127" s="45">
        <f>SUMIFS('1. Output sheet'!$F$2:$F$5000,'1. Output sheet'!$D$2:$D$5000,$B127,'1. Output sheet'!$C$2:$C$5000,E$27,'1. Output sheet'!$AC$2:$AC$5000,$B$22,'1. Output sheet'!$O$2:$O$5000,"&gt;="&amp;$B$80,'1. Output sheet'!$O$2:$O$5000,"&lt;"&amp;$C$80)+SUMIFS('1. Output sheet'!$F$2:$F$5000,'1. Output sheet'!$D$2:$D$5000,$B127,'1. Output sheet'!$C$2:$C$5000,E$27,'1. Output sheet'!$AC$2:$AC$5000,$B$23,'1. Output sheet'!$O$2:$O$5000,"&gt;="&amp;$B$80,'1. Output sheet'!$O$2:$O$5000,"&lt;"&amp;$C$80)</f>
        <v>0</v>
      </c>
      <c r="F127" s="45">
        <f>SUMIFS('1. Output sheet'!$F$2:$F$5000,'1. Output sheet'!$D$2:$D$5000,$B127,'1. Output sheet'!$C$2:$C$5000,F$27,'1. Output sheet'!$AC$2:$AC$5000,$B$22,'1. Output sheet'!$O$2:$O$5000,"&gt;="&amp;$B$80,'1. Output sheet'!$O$2:$O$5000,"&lt;"&amp;$C$80)+SUMIFS('1. Output sheet'!$F$2:$F$5000,'1. Output sheet'!$D$2:$D$5000,$B127,'1. Output sheet'!$C$2:$C$5000,F$27,'1. Output sheet'!$AC$2:$AC$5000,$B$23,'1. Output sheet'!$O$2:$O$5000,"&gt;="&amp;$B$80,'1. Output sheet'!$O$2:$O$5000,"&lt;"&amp;$C$80)</f>
        <v>0</v>
      </c>
      <c r="G127" s="45">
        <f>SUMIFS('1. Output sheet'!$F$2:$F$5000,'1. Output sheet'!$D$2:$D$5000,$B127,'1. Output sheet'!$C$2:$C$5000,G$27,'1. Output sheet'!$AC$2:$AC$5000,$B$22,'1. Output sheet'!$O$2:$O$5000,"&gt;="&amp;$B$80,'1. Output sheet'!$O$2:$O$5000,"&lt;"&amp;$C$80)+SUMIFS('1. Output sheet'!$F$2:$F$5000,'1. Output sheet'!$D$2:$D$5000,$B127,'1. Output sheet'!$C$2:$C$5000,G$27,'1. Output sheet'!$AC$2:$AC$5000,$B$23,'1. Output sheet'!$O$2:$O$5000,"&gt;="&amp;$B$80,'1. Output sheet'!$O$2:$O$5000,"&lt;"&amp;$C$80)</f>
        <v>300</v>
      </c>
      <c r="H127" s="45">
        <f>SUMIFS('1. Output sheet'!$F$2:$F$5000,'1. Output sheet'!$D$2:$D$5000,$B127,'1. Output sheet'!$C$2:$C$5000,H$27,'1. Output sheet'!$AC$2:$AC$5000,$B$22,'1. Output sheet'!$O$2:$O$5000,"&gt;="&amp;$B$80,'1. Output sheet'!$O$2:$O$5000,"&lt;"&amp;$C$80)+SUMIFS('1. Output sheet'!$F$2:$F$5000,'1. Output sheet'!$D$2:$D$5000,$B127,'1. Output sheet'!$C$2:$C$5000,H$27,'1. Output sheet'!$AC$2:$AC$5000,$B$23,'1. Output sheet'!$O$2:$O$5000,"&gt;="&amp;$B$80,'1. Output sheet'!$O$2:$O$5000,"&lt;"&amp;$C$80)</f>
        <v>0</v>
      </c>
      <c r="I127" s="45">
        <f>SUMIFS('1. Output sheet'!$F$2:$F$5000,'1. Output sheet'!$D$2:$D$5000,$B127,'1. Output sheet'!$C$2:$C$5000,I$27,'1. Output sheet'!$AC$2:$AC$5000,$B$22,'1. Output sheet'!$O$2:$O$5000,"&gt;="&amp;$B$80,'1. Output sheet'!$O$2:$O$5000,"&lt;"&amp;$C$80)+SUMIFS('1. Output sheet'!$F$2:$F$5000,'1. Output sheet'!$D$2:$D$5000,$B127,'1. Output sheet'!$C$2:$C$5000,I$27,'1. Output sheet'!$AC$2:$AC$5000,$B$23,'1. Output sheet'!$O$2:$O$5000,"&gt;="&amp;$B$80,'1. Output sheet'!$O$2:$O$5000,"&lt;"&amp;$C$80)</f>
        <v>0</v>
      </c>
      <c r="J127" s="45">
        <f>SUMIFS('1. Output sheet'!$F$2:$F$5000,'1. Output sheet'!$D$2:$D$5000,$B127,'1. Output sheet'!$C$2:$C$5000,J$27,'1. Output sheet'!$AC$2:$AC$5000,$B$22,'1. Output sheet'!$O$2:$O$5000,"&gt;="&amp;$B$80,'1. Output sheet'!$O$2:$O$5000,"&lt;"&amp;$C$80)+SUMIFS('1. Output sheet'!$F$2:$F$5000,'1. Output sheet'!$D$2:$D$5000,$B127,'1. Output sheet'!$C$2:$C$5000,J$27,'1. Output sheet'!$AC$2:$AC$5000,$B$23,'1. Output sheet'!$O$2:$O$5000,"&gt;="&amp;$B$80,'1. Output sheet'!$O$2:$O$5000,"&lt;"&amp;$C$80)</f>
        <v>0</v>
      </c>
      <c r="K127" s="45">
        <f>SUMIFS('1. Output sheet'!$F$2:$F$5000,'1. Output sheet'!$D$2:$D$5000,$B127,'1. Output sheet'!$C$2:$C$5000,K$27,'1. Output sheet'!$AC$2:$AC$5000,$B$22,'1. Output sheet'!$O$2:$O$5000,"&gt;="&amp;$B$80,'1. Output sheet'!$O$2:$O$5000,"&lt;"&amp;$C$80)+SUMIFS('1. Output sheet'!$F$2:$F$5000,'1. Output sheet'!$D$2:$D$5000,$B127,'1. Output sheet'!$C$2:$C$5000,K$27,'1. Output sheet'!$AC$2:$AC$5000,$B$23,'1. Output sheet'!$O$2:$O$5000,"&gt;="&amp;$B$80,'1. Output sheet'!$O$2:$O$5000,"&lt;"&amp;$C$80)</f>
        <v>0</v>
      </c>
      <c r="L127" s="45">
        <f>SUMIFS('1. Output sheet'!$F$2:$F$5000,'1. Output sheet'!$D$2:$D$5000,$B127,'1. Output sheet'!$C$2:$C$5000,L$27,'1. Output sheet'!$AC$2:$AC$5000,$B$22,'1. Output sheet'!$O$2:$O$5000,"&gt;="&amp;$B$80,'1. Output sheet'!$O$2:$O$5000,"&lt;"&amp;$C$80)+SUMIFS('1. Output sheet'!$F$2:$F$5000,'1. Output sheet'!$D$2:$D$5000,$B127,'1. Output sheet'!$C$2:$C$5000,L$27,'1. Output sheet'!$AC$2:$AC$5000,$B$23,'1. Output sheet'!$O$2:$O$5000,"&gt;="&amp;$B$80,'1. Output sheet'!$O$2:$O$5000,"&lt;"&amp;$C$80)</f>
        <v>40</v>
      </c>
      <c r="M127" s="45">
        <f>SUMIFS('1. Output sheet'!$F$2:$F$5000,'1. Output sheet'!$D$2:$D$5000,$B127,'1. Output sheet'!$C$2:$C$5000,M$27,'1. Output sheet'!$AC$2:$AC$5000,$B$22,'1. Output sheet'!$O$2:$O$5000,"&gt;="&amp;$B$80,'1. Output sheet'!$O$2:$O$5000,"&lt;"&amp;$C$80)+SUMIFS('1. Output sheet'!$F$2:$F$5000,'1. Output sheet'!$D$2:$D$5000,$B127,'1. Output sheet'!$C$2:$C$5000,M$27,'1. Output sheet'!$AC$2:$AC$5000,$B$23,'1. Output sheet'!$O$2:$O$5000,"&gt;="&amp;$B$80,'1. Output sheet'!$O$2:$O$5000,"&lt;"&amp;$C$80)</f>
        <v>0</v>
      </c>
      <c r="N127" s="45">
        <f>SUMIFS('1. Output sheet'!$F$2:$F$5000,'1. Output sheet'!$D$2:$D$5000,$B127,'1. Output sheet'!$C$2:$C$5000,N$27,'1. Output sheet'!$AC$2:$AC$5000,$B$22,'1. Output sheet'!$O$2:$O$5000,"&gt;="&amp;$B$80,'1. Output sheet'!$O$2:$O$5000,"&lt;"&amp;$C$80)+SUMIFS('1. Output sheet'!$F$2:$F$5000,'1. Output sheet'!$D$2:$D$5000,$B127,'1. Output sheet'!$C$2:$C$5000,N$27,'1. Output sheet'!$AC$2:$AC$5000,$B$23,'1. Output sheet'!$O$2:$O$5000,"&gt;="&amp;$B$80,'1. Output sheet'!$O$2:$O$5000,"&lt;"&amp;$C$80)</f>
        <v>0</v>
      </c>
      <c r="O127" s="45">
        <f>SUMIFS('1. Output sheet'!$F$2:$F$5000,'1. Output sheet'!$D$2:$D$5000,$B127,'1. Output sheet'!$C$2:$C$5000,O$27,'1. Output sheet'!$AC$2:$AC$5000,$B$22,'1. Output sheet'!$O$2:$O$5000,"&gt;="&amp;$B$80,'1. Output sheet'!$O$2:$O$5000,"&lt;"&amp;$C$80)+SUMIFS('1. Output sheet'!$F$2:$F$5000,'1. Output sheet'!$D$2:$D$5000,$B127,'1. Output sheet'!$C$2:$C$5000,O$27,'1. Output sheet'!$AC$2:$AC$5000,$B$23,'1. Output sheet'!$O$2:$O$5000,"&gt;="&amp;$B$80,'1. Output sheet'!$O$2:$O$5000,"&lt;"&amp;$C$80)</f>
        <v>0</v>
      </c>
      <c r="P127" s="14">
        <f t="shared" si="45"/>
        <v>340</v>
      </c>
      <c r="Q127" s="14">
        <f>SUMIFS('1. Output sheet'!$F$2:$F$5000,'1. Output sheet'!$D$2:$D$5000,$B127,'1. Output sheet'!$AC$2:$AC$5000,$B$22,'1. Output sheet'!$O$2:$O$5000,"&gt;="&amp;$B$80,'1. Output sheet'!$O$2:$O$5000,"&lt;"&amp;$C$80)+SUMIFS('1. Output sheet'!$F$2:$F$5000,'1. Output sheet'!$D$2:$D$5000,$B127,'1. Output sheet'!$AC$2:$AC$5000,$B$23,'1. Output sheet'!$O$2:$O$5000,"&gt;="&amp;$B$80,'1. Output sheet'!$O$2:$O$5000,"&lt;"&amp;$C$80)</f>
        <v>340</v>
      </c>
      <c r="R127" s="14"/>
      <c r="T127" s="21" t="s">
        <v>762</v>
      </c>
      <c r="U127" s="20"/>
      <c r="V127" s="45">
        <f t="shared" si="46"/>
        <v>0</v>
      </c>
      <c r="W127" s="45">
        <f t="shared" si="47"/>
        <v>0</v>
      </c>
      <c r="X127" s="45">
        <f t="shared" si="48"/>
        <v>0</v>
      </c>
      <c r="Y127" s="45">
        <f t="shared" si="49"/>
        <v>40.223643457624384</v>
      </c>
      <c r="Z127" s="45">
        <f t="shared" si="50"/>
        <v>0</v>
      </c>
      <c r="AA127" s="45">
        <f t="shared" si="51"/>
        <v>0</v>
      </c>
      <c r="AB127" s="45">
        <f t="shared" si="52"/>
        <v>0</v>
      </c>
      <c r="AC127" s="45">
        <f t="shared" si="53"/>
        <v>0</v>
      </c>
      <c r="AD127" s="45">
        <f t="shared" si="54"/>
        <v>5.3631524610165844</v>
      </c>
      <c r="AE127" s="45">
        <f t="shared" si="55"/>
        <v>0</v>
      </c>
      <c r="AF127" s="45">
        <f t="shared" si="56"/>
        <v>0</v>
      </c>
      <c r="AG127" s="45">
        <f t="shared" si="57"/>
        <v>0</v>
      </c>
      <c r="AH127" s="45">
        <f t="shared" si="58"/>
        <v>45.586795918640973</v>
      </c>
      <c r="AI127" s="45">
        <f t="shared" si="59"/>
        <v>45.586795918640973</v>
      </c>
      <c r="AJ127" s="14"/>
    </row>
    <row r="128" spans="1:36" ht="14.4" x14ac:dyDescent="0.3">
      <c r="A128" s="34"/>
      <c r="B128" s="21" t="s">
        <v>105</v>
      </c>
      <c r="C128" s="20"/>
      <c r="D128" s="45">
        <f>SUMIFS('1. Output sheet'!$F$2:$F$5000,'1. Output sheet'!$D$2:$D$5000,$B128,'1. Output sheet'!$C$2:$C$5000,D$27,'1. Output sheet'!$AC$2:$AC$5000,$B$22,'1. Output sheet'!$O$2:$O$5000,"&gt;="&amp;$B$80,'1. Output sheet'!$O$2:$O$5000,"&lt;"&amp;$C$80)+SUMIFS('1. Output sheet'!$F$2:$F$5000,'1. Output sheet'!$D$2:$D$5000,$B128,'1. Output sheet'!$C$2:$C$5000,D$27,'1. Output sheet'!$AC$2:$AC$5000,$B$23,'1. Output sheet'!$O$2:$O$5000,"&gt;="&amp;$B$80,'1. Output sheet'!$O$2:$O$5000,"&lt;"&amp;$C$80)</f>
        <v>0</v>
      </c>
      <c r="E128" s="45">
        <f>SUMIFS('1. Output sheet'!$F$2:$F$5000,'1. Output sheet'!$D$2:$D$5000,$B128,'1. Output sheet'!$C$2:$C$5000,E$27,'1. Output sheet'!$AC$2:$AC$5000,$B$22,'1. Output sheet'!$O$2:$O$5000,"&gt;="&amp;$B$80,'1. Output sheet'!$O$2:$O$5000,"&lt;"&amp;$C$80)+SUMIFS('1. Output sheet'!$F$2:$F$5000,'1. Output sheet'!$D$2:$D$5000,$B128,'1. Output sheet'!$C$2:$C$5000,E$27,'1. Output sheet'!$AC$2:$AC$5000,$B$23,'1. Output sheet'!$O$2:$O$5000,"&gt;="&amp;$B$80,'1. Output sheet'!$O$2:$O$5000,"&lt;"&amp;$C$80)</f>
        <v>9506.1200000000026</v>
      </c>
      <c r="F128" s="45">
        <f>SUMIFS('1. Output sheet'!$F$2:$F$5000,'1. Output sheet'!$D$2:$D$5000,$B128,'1. Output sheet'!$C$2:$C$5000,F$27,'1. Output sheet'!$AC$2:$AC$5000,$B$22,'1. Output sheet'!$O$2:$O$5000,"&gt;="&amp;$B$80,'1. Output sheet'!$O$2:$O$5000,"&lt;"&amp;$C$80)+SUMIFS('1. Output sheet'!$F$2:$F$5000,'1. Output sheet'!$D$2:$D$5000,$B128,'1. Output sheet'!$C$2:$C$5000,F$27,'1. Output sheet'!$AC$2:$AC$5000,$B$23,'1. Output sheet'!$O$2:$O$5000,"&gt;="&amp;$B$80,'1. Output sheet'!$O$2:$O$5000,"&lt;"&amp;$C$80)</f>
        <v>8235</v>
      </c>
      <c r="G128" s="45">
        <f>SUMIFS('1. Output sheet'!$F$2:$F$5000,'1. Output sheet'!$D$2:$D$5000,$B128,'1. Output sheet'!$C$2:$C$5000,G$27,'1. Output sheet'!$AC$2:$AC$5000,$B$22,'1. Output sheet'!$O$2:$O$5000,"&gt;="&amp;$B$80,'1. Output sheet'!$O$2:$O$5000,"&lt;"&amp;$C$80)+SUMIFS('1. Output sheet'!$F$2:$F$5000,'1. Output sheet'!$D$2:$D$5000,$B128,'1. Output sheet'!$C$2:$C$5000,G$27,'1. Output sheet'!$AC$2:$AC$5000,$B$23,'1. Output sheet'!$O$2:$O$5000,"&gt;="&amp;$B$80,'1. Output sheet'!$O$2:$O$5000,"&lt;"&amp;$C$80)</f>
        <v>-1005.25</v>
      </c>
      <c r="H128" s="45">
        <f>SUMIFS('1. Output sheet'!$F$2:$F$5000,'1. Output sheet'!$D$2:$D$5000,$B128,'1. Output sheet'!$C$2:$C$5000,H$27,'1. Output sheet'!$AC$2:$AC$5000,$B$22,'1. Output sheet'!$O$2:$O$5000,"&gt;="&amp;$B$80,'1. Output sheet'!$O$2:$O$5000,"&lt;"&amp;$C$80)+SUMIFS('1. Output sheet'!$F$2:$F$5000,'1. Output sheet'!$D$2:$D$5000,$B128,'1. Output sheet'!$C$2:$C$5000,H$27,'1. Output sheet'!$AC$2:$AC$5000,$B$23,'1. Output sheet'!$O$2:$O$5000,"&gt;="&amp;$B$80,'1. Output sheet'!$O$2:$O$5000,"&lt;"&amp;$C$80)</f>
        <v>0</v>
      </c>
      <c r="I128" s="45">
        <f>SUMIFS('1. Output sheet'!$F$2:$F$5000,'1. Output sheet'!$D$2:$D$5000,$B128,'1. Output sheet'!$C$2:$C$5000,I$27,'1. Output sheet'!$AC$2:$AC$5000,$B$22,'1. Output sheet'!$O$2:$O$5000,"&gt;="&amp;$B$80,'1. Output sheet'!$O$2:$O$5000,"&lt;"&amp;$C$80)+SUMIFS('1. Output sheet'!$F$2:$F$5000,'1. Output sheet'!$D$2:$D$5000,$B128,'1. Output sheet'!$C$2:$C$5000,I$27,'1. Output sheet'!$AC$2:$AC$5000,$B$23,'1. Output sheet'!$O$2:$O$5000,"&gt;="&amp;$B$80,'1. Output sheet'!$O$2:$O$5000,"&lt;"&amp;$C$80)</f>
        <v>5524</v>
      </c>
      <c r="J128" s="45">
        <f>SUMIFS('1. Output sheet'!$F$2:$F$5000,'1. Output sheet'!$D$2:$D$5000,$B128,'1. Output sheet'!$C$2:$C$5000,J$27,'1. Output sheet'!$AC$2:$AC$5000,$B$22,'1. Output sheet'!$O$2:$O$5000,"&gt;="&amp;$B$80,'1. Output sheet'!$O$2:$O$5000,"&lt;"&amp;$C$80)+SUMIFS('1. Output sheet'!$F$2:$F$5000,'1. Output sheet'!$D$2:$D$5000,$B128,'1. Output sheet'!$C$2:$C$5000,J$27,'1. Output sheet'!$AC$2:$AC$5000,$B$23,'1. Output sheet'!$O$2:$O$5000,"&gt;="&amp;$B$80,'1. Output sheet'!$O$2:$O$5000,"&lt;"&amp;$C$80)</f>
        <v>24373.73</v>
      </c>
      <c r="K128" s="45">
        <f>SUMIFS('1. Output sheet'!$F$2:$F$5000,'1. Output sheet'!$D$2:$D$5000,$B128,'1. Output sheet'!$C$2:$C$5000,K$27,'1. Output sheet'!$AC$2:$AC$5000,$B$22,'1. Output sheet'!$O$2:$O$5000,"&gt;="&amp;$B$80,'1. Output sheet'!$O$2:$O$5000,"&lt;"&amp;$C$80)+SUMIFS('1. Output sheet'!$F$2:$F$5000,'1. Output sheet'!$D$2:$D$5000,$B128,'1. Output sheet'!$C$2:$C$5000,K$27,'1. Output sheet'!$AC$2:$AC$5000,$B$23,'1. Output sheet'!$O$2:$O$5000,"&gt;="&amp;$B$80,'1. Output sheet'!$O$2:$O$5000,"&lt;"&amp;$C$80)</f>
        <v>14655.58</v>
      </c>
      <c r="L128" s="45">
        <f>SUMIFS('1. Output sheet'!$F$2:$F$5000,'1. Output sheet'!$D$2:$D$5000,$B128,'1. Output sheet'!$C$2:$C$5000,L$27,'1. Output sheet'!$AC$2:$AC$5000,$B$22,'1. Output sheet'!$O$2:$O$5000,"&gt;="&amp;$B$80,'1. Output sheet'!$O$2:$O$5000,"&lt;"&amp;$C$80)+SUMIFS('1. Output sheet'!$F$2:$F$5000,'1. Output sheet'!$D$2:$D$5000,$B128,'1. Output sheet'!$C$2:$C$5000,L$27,'1. Output sheet'!$AC$2:$AC$5000,$B$23,'1. Output sheet'!$O$2:$O$5000,"&gt;="&amp;$B$80,'1. Output sheet'!$O$2:$O$5000,"&lt;"&amp;$C$80)</f>
        <v>0</v>
      </c>
      <c r="M128" s="45">
        <f>SUMIFS('1. Output sheet'!$F$2:$F$5000,'1. Output sheet'!$D$2:$D$5000,$B128,'1. Output sheet'!$C$2:$C$5000,M$27,'1. Output sheet'!$AC$2:$AC$5000,$B$22,'1. Output sheet'!$O$2:$O$5000,"&gt;="&amp;$B$80,'1. Output sheet'!$O$2:$O$5000,"&lt;"&amp;$C$80)+SUMIFS('1. Output sheet'!$F$2:$F$5000,'1. Output sheet'!$D$2:$D$5000,$B128,'1. Output sheet'!$C$2:$C$5000,M$27,'1. Output sheet'!$AC$2:$AC$5000,$B$23,'1. Output sheet'!$O$2:$O$5000,"&gt;="&amp;$B$80,'1. Output sheet'!$O$2:$O$5000,"&lt;"&amp;$C$80)</f>
        <v>0</v>
      </c>
      <c r="N128" s="45">
        <f>SUMIFS('1. Output sheet'!$F$2:$F$5000,'1. Output sheet'!$D$2:$D$5000,$B128,'1. Output sheet'!$C$2:$C$5000,N$27,'1. Output sheet'!$AC$2:$AC$5000,$B$22,'1. Output sheet'!$O$2:$O$5000,"&gt;="&amp;$B$80,'1. Output sheet'!$O$2:$O$5000,"&lt;"&amp;$C$80)+SUMIFS('1. Output sheet'!$F$2:$F$5000,'1. Output sheet'!$D$2:$D$5000,$B128,'1. Output sheet'!$C$2:$C$5000,N$27,'1. Output sheet'!$AC$2:$AC$5000,$B$23,'1. Output sheet'!$O$2:$O$5000,"&gt;="&amp;$B$80,'1. Output sheet'!$O$2:$O$5000,"&lt;"&amp;$C$80)</f>
        <v>-436.69000000000011</v>
      </c>
      <c r="O128" s="45">
        <f>SUMIFS('1. Output sheet'!$F$2:$F$5000,'1. Output sheet'!$D$2:$D$5000,$B128,'1. Output sheet'!$C$2:$C$5000,O$27,'1. Output sheet'!$AC$2:$AC$5000,$B$22,'1. Output sheet'!$O$2:$O$5000,"&gt;="&amp;$B$80,'1. Output sheet'!$O$2:$O$5000,"&lt;"&amp;$C$80)+SUMIFS('1. Output sheet'!$F$2:$F$5000,'1. Output sheet'!$D$2:$D$5000,$B128,'1. Output sheet'!$C$2:$C$5000,O$27,'1. Output sheet'!$AC$2:$AC$5000,$B$23,'1. Output sheet'!$O$2:$O$5000,"&gt;="&amp;$B$80,'1. Output sheet'!$O$2:$O$5000,"&lt;"&amp;$C$80)</f>
        <v>0</v>
      </c>
      <c r="P128" s="14">
        <f t="shared" si="45"/>
        <v>60852.490000000005</v>
      </c>
      <c r="Q128" s="14">
        <f>SUMIFS('1. Output sheet'!$F$2:$F$5000,'1. Output sheet'!$D$2:$D$5000,$B128,'1. Output sheet'!$AC$2:$AC$5000,$B$22,'1. Output sheet'!$O$2:$O$5000,"&gt;="&amp;$B$80,'1. Output sheet'!$O$2:$O$5000,"&lt;"&amp;$C$80)+SUMIFS('1. Output sheet'!$F$2:$F$5000,'1. Output sheet'!$D$2:$D$5000,$B128,'1. Output sheet'!$AC$2:$AC$5000,$B$23,'1. Output sheet'!$O$2:$O$5000,"&gt;="&amp;$B$80,'1. Output sheet'!$O$2:$O$5000,"&lt;"&amp;$C$80)</f>
        <v>60852.490000000005</v>
      </c>
      <c r="R128" s="14"/>
      <c r="T128" s="21" t="s">
        <v>105</v>
      </c>
      <c r="U128" s="20"/>
      <c r="V128" s="45">
        <f t="shared" si="46"/>
        <v>0</v>
      </c>
      <c r="W128" s="45">
        <f t="shared" si="47"/>
        <v>1274.5692718179748</v>
      </c>
      <c r="X128" s="45">
        <f t="shared" si="48"/>
        <v>1104.1390129117895</v>
      </c>
      <c r="Y128" s="45">
        <f t="shared" si="49"/>
        <v>-134.78272528592305</v>
      </c>
      <c r="Z128" s="45">
        <f t="shared" si="50"/>
        <v>0</v>
      </c>
      <c r="AA128" s="45">
        <f t="shared" si="51"/>
        <v>740.65135486639042</v>
      </c>
      <c r="AB128" s="45">
        <f t="shared" si="52"/>
        <v>3268.0007508413441</v>
      </c>
      <c r="AC128" s="45">
        <f t="shared" si="53"/>
        <v>1965.0027486156359</v>
      </c>
      <c r="AD128" s="45">
        <f t="shared" si="54"/>
        <v>0</v>
      </c>
      <c r="AE128" s="45">
        <f t="shared" si="55"/>
        <v>0</v>
      </c>
      <c r="AF128" s="45">
        <f t="shared" si="56"/>
        <v>-58.550876205033326</v>
      </c>
      <c r="AG128" s="45">
        <f t="shared" si="57"/>
        <v>0</v>
      </c>
      <c r="AH128" s="45">
        <f t="shared" si="58"/>
        <v>8159.029537562179</v>
      </c>
      <c r="AI128" s="45">
        <f t="shared" si="59"/>
        <v>8159.029537562179</v>
      </c>
      <c r="AJ128" s="14"/>
    </row>
    <row r="129" spans="1:36" ht="14.4" x14ac:dyDescent="0.3">
      <c r="A129" s="34"/>
      <c r="B129" s="21" t="s">
        <v>79</v>
      </c>
      <c r="C129" s="20"/>
      <c r="D129" s="45">
        <f>SUMIFS('1. Output sheet'!$F$2:$F$5000,'1. Output sheet'!$D$2:$D$5000,$B129,'1. Output sheet'!$C$2:$C$5000,D$27,'1. Output sheet'!$AC$2:$AC$5000,$B$22,'1. Output sheet'!$O$2:$O$5000,"&gt;="&amp;$B$80,'1. Output sheet'!$O$2:$O$5000,"&lt;"&amp;$C$80)+SUMIFS('1. Output sheet'!$F$2:$F$5000,'1. Output sheet'!$D$2:$D$5000,$B129,'1. Output sheet'!$C$2:$C$5000,D$27,'1. Output sheet'!$AC$2:$AC$5000,$B$23,'1. Output sheet'!$O$2:$O$5000,"&gt;="&amp;$B$80,'1. Output sheet'!$O$2:$O$5000,"&lt;"&amp;$C$80)</f>
        <v>0</v>
      </c>
      <c r="E129" s="45">
        <f>SUMIFS('1. Output sheet'!$F$2:$F$5000,'1. Output sheet'!$D$2:$D$5000,$B129,'1. Output sheet'!$C$2:$C$5000,E$27,'1. Output sheet'!$AC$2:$AC$5000,$B$22,'1. Output sheet'!$O$2:$O$5000,"&gt;="&amp;$B$80,'1. Output sheet'!$O$2:$O$5000,"&lt;"&amp;$C$80)+SUMIFS('1. Output sheet'!$F$2:$F$5000,'1. Output sheet'!$D$2:$D$5000,$B129,'1. Output sheet'!$C$2:$C$5000,E$27,'1. Output sheet'!$AC$2:$AC$5000,$B$23,'1. Output sheet'!$O$2:$O$5000,"&gt;="&amp;$B$80,'1. Output sheet'!$O$2:$O$5000,"&lt;"&amp;$C$80)</f>
        <v>0</v>
      </c>
      <c r="F129" s="45">
        <f>SUMIFS('1. Output sheet'!$F$2:$F$5000,'1. Output sheet'!$D$2:$D$5000,$B129,'1. Output sheet'!$C$2:$C$5000,F$27,'1. Output sheet'!$AC$2:$AC$5000,$B$22,'1. Output sheet'!$O$2:$O$5000,"&gt;="&amp;$B$80,'1. Output sheet'!$O$2:$O$5000,"&lt;"&amp;$C$80)+SUMIFS('1. Output sheet'!$F$2:$F$5000,'1. Output sheet'!$D$2:$D$5000,$B129,'1. Output sheet'!$C$2:$C$5000,F$27,'1. Output sheet'!$AC$2:$AC$5000,$B$23,'1. Output sheet'!$O$2:$O$5000,"&gt;="&amp;$B$80,'1. Output sheet'!$O$2:$O$5000,"&lt;"&amp;$C$80)</f>
        <v>0</v>
      </c>
      <c r="G129" s="45">
        <f>SUMIFS('1. Output sheet'!$F$2:$F$5000,'1. Output sheet'!$D$2:$D$5000,$B129,'1. Output sheet'!$C$2:$C$5000,G$27,'1. Output sheet'!$AC$2:$AC$5000,$B$22,'1. Output sheet'!$O$2:$O$5000,"&gt;="&amp;$B$80,'1. Output sheet'!$O$2:$O$5000,"&lt;"&amp;$C$80)+SUMIFS('1. Output sheet'!$F$2:$F$5000,'1. Output sheet'!$D$2:$D$5000,$B129,'1. Output sheet'!$C$2:$C$5000,G$27,'1. Output sheet'!$AC$2:$AC$5000,$B$23,'1. Output sheet'!$O$2:$O$5000,"&gt;="&amp;$B$80,'1. Output sheet'!$O$2:$O$5000,"&lt;"&amp;$C$80)</f>
        <v>2929</v>
      </c>
      <c r="H129" s="45">
        <f>SUMIFS('1. Output sheet'!$F$2:$F$5000,'1. Output sheet'!$D$2:$D$5000,$B129,'1. Output sheet'!$C$2:$C$5000,H$27,'1. Output sheet'!$AC$2:$AC$5000,$B$22,'1. Output sheet'!$O$2:$O$5000,"&gt;="&amp;$B$80,'1. Output sheet'!$O$2:$O$5000,"&lt;"&amp;$C$80)+SUMIFS('1. Output sheet'!$F$2:$F$5000,'1. Output sheet'!$D$2:$D$5000,$B129,'1. Output sheet'!$C$2:$C$5000,H$27,'1. Output sheet'!$AC$2:$AC$5000,$B$23,'1. Output sheet'!$O$2:$O$5000,"&gt;="&amp;$B$80,'1. Output sheet'!$O$2:$O$5000,"&lt;"&amp;$C$80)</f>
        <v>0</v>
      </c>
      <c r="I129" s="45">
        <f>SUMIFS('1. Output sheet'!$F$2:$F$5000,'1. Output sheet'!$D$2:$D$5000,$B129,'1. Output sheet'!$C$2:$C$5000,I$27,'1. Output sheet'!$AC$2:$AC$5000,$B$22,'1. Output sheet'!$O$2:$O$5000,"&gt;="&amp;$B$80,'1. Output sheet'!$O$2:$O$5000,"&lt;"&amp;$C$80)+SUMIFS('1. Output sheet'!$F$2:$F$5000,'1. Output sheet'!$D$2:$D$5000,$B129,'1. Output sheet'!$C$2:$C$5000,I$27,'1. Output sheet'!$AC$2:$AC$5000,$B$23,'1. Output sheet'!$O$2:$O$5000,"&gt;="&amp;$B$80,'1. Output sheet'!$O$2:$O$5000,"&lt;"&amp;$C$80)</f>
        <v>0</v>
      </c>
      <c r="J129" s="45">
        <f>SUMIFS('1. Output sheet'!$F$2:$F$5000,'1. Output sheet'!$D$2:$D$5000,$B129,'1. Output sheet'!$C$2:$C$5000,J$27,'1. Output sheet'!$AC$2:$AC$5000,$B$22,'1. Output sheet'!$O$2:$O$5000,"&gt;="&amp;$B$80,'1. Output sheet'!$O$2:$O$5000,"&lt;"&amp;$C$80)+SUMIFS('1. Output sheet'!$F$2:$F$5000,'1. Output sheet'!$D$2:$D$5000,$B129,'1. Output sheet'!$C$2:$C$5000,J$27,'1. Output sheet'!$AC$2:$AC$5000,$B$23,'1. Output sheet'!$O$2:$O$5000,"&gt;="&amp;$B$80,'1. Output sheet'!$O$2:$O$5000,"&lt;"&amp;$C$80)</f>
        <v>8640</v>
      </c>
      <c r="K129" s="45">
        <f>SUMIFS('1. Output sheet'!$F$2:$F$5000,'1. Output sheet'!$D$2:$D$5000,$B129,'1. Output sheet'!$C$2:$C$5000,K$27,'1. Output sheet'!$AC$2:$AC$5000,$B$22,'1. Output sheet'!$O$2:$O$5000,"&gt;="&amp;$B$80,'1. Output sheet'!$O$2:$O$5000,"&lt;"&amp;$C$80)+SUMIFS('1. Output sheet'!$F$2:$F$5000,'1. Output sheet'!$D$2:$D$5000,$B129,'1. Output sheet'!$C$2:$C$5000,K$27,'1. Output sheet'!$AC$2:$AC$5000,$B$23,'1. Output sheet'!$O$2:$O$5000,"&gt;="&amp;$B$80,'1. Output sheet'!$O$2:$O$5000,"&lt;"&amp;$C$80)</f>
        <v>0</v>
      </c>
      <c r="L129" s="45">
        <f>SUMIFS('1. Output sheet'!$F$2:$F$5000,'1. Output sheet'!$D$2:$D$5000,$B129,'1. Output sheet'!$C$2:$C$5000,L$27,'1. Output sheet'!$AC$2:$AC$5000,$B$22,'1. Output sheet'!$O$2:$O$5000,"&gt;="&amp;$B$80,'1. Output sheet'!$O$2:$O$5000,"&lt;"&amp;$C$80)+SUMIFS('1. Output sheet'!$F$2:$F$5000,'1. Output sheet'!$D$2:$D$5000,$B129,'1. Output sheet'!$C$2:$C$5000,L$27,'1. Output sheet'!$AC$2:$AC$5000,$B$23,'1. Output sheet'!$O$2:$O$5000,"&gt;="&amp;$B$80,'1. Output sheet'!$O$2:$O$5000,"&lt;"&amp;$C$80)</f>
        <v>912.25</v>
      </c>
      <c r="M129" s="45">
        <f>SUMIFS('1. Output sheet'!$F$2:$F$5000,'1. Output sheet'!$D$2:$D$5000,$B129,'1. Output sheet'!$C$2:$C$5000,M$27,'1. Output sheet'!$AC$2:$AC$5000,$B$22,'1. Output sheet'!$O$2:$O$5000,"&gt;="&amp;$B$80,'1. Output sheet'!$O$2:$O$5000,"&lt;"&amp;$C$80)+SUMIFS('1. Output sheet'!$F$2:$F$5000,'1. Output sheet'!$D$2:$D$5000,$B129,'1. Output sheet'!$C$2:$C$5000,M$27,'1. Output sheet'!$AC$2:$AC$5000,$B$23,'1. Output sheet'!$O$2:$O$5000,"&gt;="&amp;$B$80,'1. Output sheet'!$O$2:$O$5000,"&lt;"&amp;$C$80)</f>
        <v>0</v>
      </c>
      <c r="N129" s="45">
        <f>SUMIFS('1. Output sheet'!$F$2:$F$5000,'1. Output sheet'!$D$2:$D$5000,$B129,'1. Output sheet'!$C$2:$C$5000,N$27,'1. Output sheet'!$AC$2:$AC$5000,$B$22,'1. Output sheet'!$O$2:$O$5000,"&gt;="&amp;$B$80,'1. Output sheet'!$O$2:$O$5000,"&lt;"&amp;$C$80)+SUMIFS('1. Output sheet'!$F$2:$F$5000,'1. Output sheet'!$D$2:$D$5000,$B129,'1. Output sheet'!$C$2:$C$5000,N$27,'1. Output sheet'!$AC$2:$AC$5000,$B$23,'1. Output sheet'!$O$2:$O$5000,"&gt;="&amp;$B$80,'1. Output sheet'!$O$2:$O$5000,"&lt;"&amp;$C$80)</f>
        <v>0</v>
      </c>
      <c r="O129" s="45">
        <f>SUMIFS('1. Output sheet'!$F$2:$F$5000,'1. Output sheet'!$D$2:$D$5000,$B129,'1. Output sheet'!$C$2:$C$5000,O$27,'1. Output sheet'!$AC$2:$AC$5000,$B$22,'1. Output sheet'!$O$2:$O$5000,"&gt;="&amp;$B$80,'1. Output sheet'!$O$2:$O$5000,"&lt;"&amp;$C$80)+SUMIFS('1. Output sheet'!$F$2:$F$5000,'1. Output sheet'!$D$2:$D$5000,$B129,'1. Output sheet'!$C$2:$C$5000,O$27,'1. Output sheet'!$AC$2:$AC$5000,$B$23,'1. Output sheet'!$O$2:$O$5000,"&gt;="&amp;$B$80,'1. Output sheet'!$O$2:$O$5000,"&lt;"&amp;$C$80)</f>
        <v>0</v>
      </c>
      <c r="P129" s="14">
        <f t="shared" si="45"/>
        <v>12481.25</v>
      </c>
      <c r="Q129" s="14">
        <f>SUMIFS('1. Output sheet'!$F$2:$F$5000,'1. Output sheet'!$D$2:$D$5000,$B129,'1. Output sheet'!$AC$2:$AC$5000,$B$22,'1. Output sheet'!$O$2:$O$5000,"&gt;="&amp;$B$80,'1. Output sheet'!$O$2:$O$5000,"&lt;"&amp;$C$80)+SUMIFS('1. Output sheet'!$F$2:$F$5000,'1. Output sheet'!$D$2:$D$5000,$B129,'1. Output sheet'!$AC$2:$AC$5000,$B$23,'1. Output sheet'!$O$2:$O$5000,"&gt;="&amp;$B$80,'1. Output sheet'!$O$2:$O$5000,"&lt;"&amp;$C$80)</f>
        <v>12481.25</v>
      </c>
      <c r="R129" s="14"/>
      <c r="T129" s="21" t="s">
        <v>79</v>
      </c>
      <c r="U129" s="20"/>
      <c r="V129" s="45">
        <f t="shared" si="46"/>
        <v>0</v>
      </c>
      <c r="W129" s="45">
        <f t="shared" si="47"/>
        <v>0</v>
      </c>
      <c r="X129" s="45">
        <f t="shared" si="48"/>
        <v>0</v>
      </c>
      <c r="Y129" s="45">
        <f t="shared" si="49"/>
        <v>392.71683895793944</v>
      </c>
      <c r="Z129" s="45">
        <f t="shared" si="50"/>
        <v>0</v>
      </c>
      <c r="AA129" s="45">
        <f t="shared" si="51"/>
        <v>0</v>
      </c>
      <c r="AB129" s="45">
        <f t="shared" si="52"/>
        <v>1158.4409315795824</v>
      </c>
      <c r="AC129" s="45">
        <f t="shared" si="53"/>
        <v>0</v>
      </c>
      <c r="AD129" s="45">
        <f t="shared" si="54"/>
        <v>122.31339581405949</v>
      </c>
      <c r="AE129" s="45">
        <f t="shared" si="55"/>
        <v>0</v>
      </c>
      <c r="AF129" s="45">
        <f t="shared" si="56"/>
        <v>0</v>
      </c>
      <c r="AG129" s="45">
        <f t="shared" si="57"/>
        <v>0</v>
      </c>
      <c r="AH129" s="45">
        <f t="shared" si="58"/>
        <v>1673.4711663515811</v>
      </c>
      <c r="AI129" s="45">
        <f t="shared" si="59"/>
        <v>1673.4711663515811</v>
      </c>
      <c r="AJ129" s="14"/>
    </row>
    <row r="130" spans="1:36" ht="14.4" x14ac:dyDescent="0.3">
      <c r="A130" s="34"/>
      <c r="B130" s="21" t="s">
        <v>49</v>
      </c>
      <c r="C130" s="20"/>
      <c r="D130" s="45">
        <f>SUMIFS('1. Output sheet'!$F$2:$F$5000,'1. Output sheet'!$D$2:$D$5000,$B130,'1. Output sheet'!$C$2:$C$5000,D$27,'1. Output sheet'!$AC$2:$AC$5000,$B$22,'1. Output sheet'!$O$2:$O$5000,"&gt;="&amp;$B$80,'1. Output sheet'!$O$2:$O$5000,"&lt;"&amp;$C$80)+SUMIFS('1. Output sheet'!$F$2:$F$5000,'1. Output sheet'!$D$2:$D$5000,$B130,'1. Output sheet'!$C$2:$C$5000,D$27,'1. Output sheet'!$AC$2:$AC$5000,$B$23,'1. Output sheet'!$O$2:$O$5000,"&gt;="&amp;$B$80,'1. Output sheet'!$O$2:$O$5000,"&lt;"&amp;$C$80)</f>
        <v>979</v>
      </c>
      <c r="E130" s="45">
        <f>SUMIFS('1. Output sheet'!$F$2:$F$5000,'1. Output sheet'!$D$2:$D$5000,$B130,'1. Output sheet'!$C$2:$C$5000,E$27,'1. Output sheet'!$AC$2:$AC$5000,$B$22,'1. Output sheet'!$O$2:$O$5000,"&gt;="&amp;$B$80,'1. Output sheet'!$O$2:$O$5000,"&lt;"&amp;$C$80)+SUMIFS('1. Output sheet'!$F$2:$F$5000,'1. Output sheet'!$D$2:$D$5000,$B130,'1. Output sheet'!$C$2:$C$5000,E$27,'1. Output sheet'!$AC$2:$AC$5000,$B$23,'1. Output sheet'!$O$2:$O$5000,"&gt;="&amp;$B$80,'1. Output sheet'!$O$2:$O$5000,"&lt;"&amp;$C$80)</f>
        <v>0</v>
      </c>
      <c r="F130" s="45">
        <f>SUMIFS('1. Output sheet'!$F$2:$F$5000,'1. Output sheet'!$D$2:$D$5000,$B130,'1. Output sheet'!$C$2:$C$5000,F$27,'1. Output sheet'!$AC$2:$AC$5000,$B$22,'1. Output sheet'!$O$2:$O$5000,"&gt;="&amp;$B$80,'1. Output sheet'!$O$2:$O$5000,"&lt;"&amp;$C$80)+SUMIFS('1. Output sheet'!$F$2:$F$5000,'1. Output sheet'!$D$2:$D$5000,$B130,'1. Output sheet'!$C$2:$C$5000,F$27,'1. Output sheet'!$AC$2:$AC$5000,$B$23,'1. Output sheet'!$O$2:$O$5000,"&gt;="&amp;$B$80,'1. Output sheet'!$O$2:$O$5000,"&lt;"&amp;$C$80)</f>
        <v>0</v>
      </c>
      <c r="G130" s="45">
        <f>SUMIFS('1. Output sheet'!$F$2:$F$5000,'1. Output sheet'!$D$2:$D$5000,$B130,'1. Output sheet'!$C$2:$C$5000,G$27,'1. Output sheet'!$AC$2:$AC$5000,$B$22,'1. Output sheet'!$O$2:$O$5000,"&gt;="&amp;$B$80,'1. Output sheet'!$O$2:$O$5000,"&lt;"&amp;$C$80)+SUMIFS('1. Output sheet'!$F$2:$F$5000,'1. Output sheet'!$D$2:$D$5000,$B130,'1. Output sheet'!$C$2:$C$5000,G$27,'1. Output sheet'!$AC$2:$AC$5000,$B$23,'1. Output sheet'!$O$2:$O$5000,"&gt;="&amp;$B$80,'1. Output sheet'!$O$2:$O$5000,"&lt;"&amp;$C$80)</f>
        <v>0</v>
      </c>
      <c r="H130" s="45">
        <f>SUMIFS('1. Output sheet'!$F$2:$F$5000,'1. Output sheet'!$D$2:$D$5000,$B130,'1. Output sheet'!$C$2:$C$5000,H$27,'1. Output sheet'!$AC$2:$AC$5000,$B$22,'1. Output sheet'!$O$2:$O$5000,"&gt;="&amp;$B$80,'1. Output sheet'!$O$2:$O$5000,"&lt;"&amp;$C$80)+SUMIFS('1. Output sheet'!$F$2:$F$5000,'1. Output sheet'!$D$2:$D$5000,$B130,'1. Output sheet'!$C$2:$C$5000,H$27,'1. Output sheet'!$AC$2:$AC$5000,$B$23,'1. Output sheet'!$O$2:$O$5000,"&gt;="&amp;$B$80,'1. Output sheet'!$O$2:$O$5000,"&lt;"&amp;$C$80)</f>
        <v>0</v>
      </c>
      <c r="I130" s="45">
        <f>SUMIFS('1. Output sheet'!$F$2:$F$5000,'1. Output sheet'!$D$2:$D$5000,$B130,'1. Output sheet'!$C$2:$C$5000,I$27,'1. Output sheet'!$AC$2:$AC$5000,$B$22,'1. Output sheet'!$O$2:$O$5000,"&gt;="&amp;$B$80,'1. Output sheet'!$O$2:$O$5000,"&lt;"&amp;$C$80)+SUMIFS('1. Output sheet'!$F$2:$F$5000,'1. Output sheet'!$D$2:$D$5000,$B130,'1. Output sheet'!$C$2:$C$5000,I$27,'1. Output sheet'!$AC$2:$AC$5000,$B$23,'1. Output sheet'!$O$2:$O$5000,"&gt;="&amp;$B$80,'1. Output sheet'!$O$2:$O$5000,"&lt;"&amp;$C$80)</f>
        <v>0</v>
      </c>
      <c r="J130" s="45">
        <f>SUMIFS('1. Output sheet'!$F$2:$F$5000,'1. Output sheet'!$D$2:$D$5000,$B130,'1. Output sheet'!$C$2:$C$5000,J$27,'1. Output sheet'!$AC$2:$AC$5000,$B$22,'1. Output sheet'!$O$2:$O$5000,"&gt;="&amp;$B$80,'1. Output sheet'!$O$2:$O$5000,"&lt;"&amp;$C$80)+SUMIFS('1. Output sheet'!$F$2:$F$5000,'1. Output sheet'!$D$2:$D$5000,$B130,'1. Output sheet'!$C$2:$C$5000,J$27,'1. Output sheet'!$AC$2:$AC$5000,$B$23,'1. Output sheet'!$O$2:$O$5000,"&gt;="&amp;$B$80,'1. Output sheet'!$O$2:$O$5000,"&lt;"&amp;$C$80)</f>
        <v>0</v>
      </c>
      <c r="K130" s="45">
        <f>SUMIFS('1. Output sheet'!$F$2:$F$5000,'1. Output sheet'!$D$2:$D$5000,$B130,'1. Output sheet'!$C$2:$C$5000,K$27,'1. Output sheet'!$AC$2:$AC$5000,$B$22,'1. Output sheet'!$O$2:$O$5000,"&gt;="&amp;$B$80,'1. Output sheet'!$O$2:$O$5000,"&lt;"&amp;$C$80)+SUMIFS('1. Output sheet'!$F$2:$F$5000,'1. Output sheet'!$D$2:$D$5000,$B130,'1. Output sheet'!$C$2:$C$5000,K$27,'1. Output sheet'!$AC$2:$AC$5000,$B$23,'1. Output sheet'!$O$2:$O$5000,"&gt;="&amp;$B$80,'1. Output sheet'!$O$2:$O$5000,"&lt;"&amp;$C$80)</f>
        <v>0</v>
      </c>
      <c r="L130" s="45">
        <f>SUMIFS('1. Output sheet'!$F$2:$F$5000,'1. Output sheet'!$D$2:$D$5000,$B130,'1. Output sheet'!$C$2:$C$5000,L$27,'1. Output sheet'!$AC$2:$AC$5000,$B$22,'1. Output sheet'!$O$2:$O$5000,"&gt;="&amp;$B$80,'1. Output sheet'!$O$2:$O$5000,"&lt;"&amp;$C$80)+SUMIFS('1. Output sheet'!$F$2:$F$5000,'1. Output sheet'!$D$2:$D$5000,$B130,'1. Output sheet'!$C$2:$C$5000,L$27,'1. Output sheet'!$AC$2:$AC$5000,$B$23,'1. Output sheet'!$O$2:$O$5000,"&gt;="&amp;$B$80,'1. Output sheet'!$O$2:$O$5000,"&lt;"&amp;$C$80)</f>
        <v>0</v>
      </c>
      <c r="M130" s="45">
        <f>SUMIFS('1. Output sheet'!$F$2:$F$5000,'1. Output sheet'!$D$2:$D$5000,$B130,'1. Output sheet'!$C$2:$C$5000,M$27,'1. Output sheet'!$AC$2:$AC$5000,$B$22,'1. Output sheet'!$O$2:$O$5000,"&gt;="&amp;$B$80,'1. Output sheet'!$O$2:$O$5000,"&lt;"&amp;$C$80)+SUMIFS('1. Output sheet'!$F$2:$F$5000,'1. Output sheet'!$D$2:$D$5000,$B130,'1. Output sheet'!$C$2:$C$5000,M$27,'1. Output sheet'!$AC$2:$AC$5000,$B$23,'1. Output sheet'!$O$2:$O$5000,"&gt;="&amp;$B$80,'1. Output sheet'!$O$2:$O$5000,"&lt;"&amp;$C$80)</f>
        <v>0</v>
      </c>
      <c r="N130" s="45">
        <f>SUMIFS('1. Output sheet'!$F$2:$F$5000,'1. Output sheet'!$D$2:$D$5000,$B130,'1. Output sheet'!$C$2:$C$5000,N$27,'1. Output sheet'!$AC$2:$AC$5000,$B$22,'1. Output sheet'!$O$2:$O$5000,"&gt;="&amp;$B$80,'1. Output sheet'!$O$2:$O$5000,"&lt;"&amp;$C$80)+SUMIFS('1. Output sheet'!$F$2:$F$5000,'1. Output sheet'!$D$2:$D$5000,$B130,'1. Output sheet'!$C$2:$C$5000,N$27,'1. Output sheet'!$AC$2:$AC$5000,$B$23,'1. Output sheet'!$O$2:$O$5000,"&gt;="&amp;$B$80,'1. Output sheet'!$O$2:$O$5000,"&lt;"&amp;$C$80)</f>
        <v>0</v>
      </c>
      <c r="O130" s="45">
        <f>SUMIFS('1. Output sheet'!$F$2:$F$5000,'1. Output sheet'!$D$2:$D$5000,$B130,'1. Output sheet'!$C$2:$C$5000,O$27,'1. Output sheet'!$AC$2:$AC$5000,$B$22,'1. Output sheet'!$O$2:$O$5000,"&gt;="&amp;$B$80,'1. Output sheet'!$O$2:$O$5000,"&lt;"&amp;$C$80)+SUMIFS('1. Output sheet'!$F$2:$F$5000,'1. Output sheet'!$D$2:$D$5000,$B130,'1. Output sheet'!$C$2:$C$5000,O$27,'1. Output sheet'!$AC$2:$AC$5000,$B$23,'1. Output sheet'!$O$2:$O$5000,"&gt;="&amp;$B$80,'1. Output sheet'!$O$2:$O$5000,"&lt;"&amp;$C$80)</f>
        <v>0</v>
      </c>
      <c r="P130" s="14">
        <f t="shared" si="45"/>
        <v>979</v>
      </c>
      <c r="Q130" s="14">
        <f>SUMIFS('1. Output sheet'!$F$2:$F$5000,'1. Output sheet'!$D$2:$D$5000,$B130,'1. Output sheet'!$AC$2:$AC$5000,$B$22,'1. Output sheet'!$O$2:$O$5000,"&gt;="&amp;$B$80,'1. Output sheet'!$O$2:$O$5000,"&lt;"&amp;$C$80)+SUMIFS('1. Output sheet'!$F$2:$F$5000,'1. Output sheet'!$D$2:$D$5000,$B130,'1. Output sheet'!$AC$2:$AC$5000,$B$23,'1. Output sheet'!$O$2:$O$5000,"&gt;="&amp;$B$80,'1. Output sheet'!$O$2:$O$5000,"&lt;"&amp;$C$80)</f>
        <v>979</v>
      </c>
      <c r="R130" s="14"/>
      <c r="T130" s="21" t="s">
        <v>49</v>
      </c>
      <c r="U130" s="20"/>
      <c r="V130" s="45">
        <f t="shared" si="46"/>
        <v>131.26315648338093</v>
      </c>
      <c r="W130" s="45">
        <f t="shared" si="47"/>
        <v>0</v>
      </c>
      <c r="X130" s="45">
        <f t="shared" si="48"/>
        <v>0</v>
      </c>
      <c r="Y130" s="45">
        <f t="shared" si="49"/>
        <v>0</v>
      </c>
      <c r="Z130" s="45">
        <f t="shared" si="50"/>
        <v>0</v>
      </c>
      <c r="AA130" s="45">
        <f t="shared" si="51"/>
        <v>0</v>
      </c>
      <c r="AB130" s="45">
        <f t="shared" si="52"/>
        <v>0</v>
      </c>
      <c r="AC130" s="45">
        <f t="shared" si="53"/>
        <v>0</v>
      </c>
      <c r="AD130" s="45">
        <f t="shared" si="54"/>
        <v>0</v>
      </c>
      <c r="AE130" s="45">
        <f t="shared" si="55"/>
        <v>0</v>
      </c>
      <c r="AF130" s="45">
        <f t="shared" si="56"/>
        <v>0</v>
      </c>
      <c r="AG130" s="45">
        <f t="shared" si="57"/>
        <v>0</v>
      </c>
      <c r="AH130" s="45">
        <f t="shared" si="58"/>
        <v>131.26315648338093</v>
      </c>
      <c r="AI130" s="45">
        <f t="shared" si="59"/>
        <v>131.26315648338093</v>
      </c>
      <c r="AJ130" s="14"/>
    </row>
    <row r="131" spans="1:36" ht="14.4" x14ac:dyDescent="0.3">
      <c r="A131" s="34"/>
      <c r="B131" s="21" t="s">
        <v>638</v>
      </c>
      <c r="C131" s="20"/>
      <c r="D131" s="45">
        <f>SUMIFS('1. Output sheet'!$F$2:$F$5000,'1. Output sheet'!$D$2:$D$5000,$B131,'1. Output sheet'!$C$2:$C$5000,D$27,'1. Output sheet'!$AC$2:$AC$5000,$B$22,'1. Output sheet'!$O$2:$O$5000,"&gt;="&amp;$B$80,'1. Output sheet'!$O$2:$O$5000,"&lt;"&amp;$C$80)+SUMIFS('1. Output sheet'!$F$2:$F$5000,'1. Output sheet'!$D$2:$D$5000,$B131,'1. Output sheet'!$C$2:$C$5000,D$27,'1. Output sheet'!$AC$2:$AC$5000,$B$23,'1. Output sheet'!$O$2:$O$5000,"&gt;="&amp;$B$80,'1. Output sheet'!$O$2:$O$5000,"&lt;"&amp;$C$80)</f>
        <v>0</v>
      </c>
      <c r="E131" s="45">
        <f>SUMIFS('1. Output sheet'!$F$2:$F$5000,'1. Output sheet'!$D$2:$D$5000,$B131,'1. Output sheet'!$C$2:$C$5000,E$27,'1. Output sheet'!$AC$2:$AC$5000,$B$22,'1. Output sheet'!$O$2:$O$5000,"&gt;="&amp;$B$80,'1. Output sheet'!$O$2:$O$5000,"&lt;"&amp;$C$80)+SUMIFS('1. Output sheet'!$F$2:$F$5000,'1. Output sheet'!$D$2:$D$5000,$B131,'1. Output sheet'!$C$2:$C$5000,E$27,'1. Output sheet'!$AC$2:$AC$5000,$B$23,'1. Output sheet'!$O$2:$O$5000,"&gt;="&amp;$B$80,'1. Output sheet'!$O$2:$O$5000,"&lt;"&amp;$C$80)</f>
        <v>0</v>
      </c>
      <c r="F131" s="45">
        <f>SUMIFS('1. Output sheet'!$F$2:$F$5000,'1. Output sheet'!$D$2:$D$5000,$B131,'1. Output sheet'!$C$2:$C$5000,F$27,'1. Output sheet'!$AC$2:$AC$5000,$B$22,'1. Output sheet'!$O$2:$O$5000,"&gt;="&amp;$B$80,'1. Output sheet'!$O$2:$O$5000,"&lt;"&amp;$C$80)+SUMIFS('1. Output sheet'!$F$2:$F$5000,'1. Output sheet'!$D$2:$D$5000,$B131,'1. Output sheet'!$C$2:$C$5000,F$27,'1. Output sheet'!$AC$2:$AC$5000,$B$23,'1. Output sheet'!$O$2:$O$5000,"&gt;="&amp;$B$80,'1. Output sheet'!$O$2:$O$5000,"&lt;"&amp;$C$80)</f>
        <v>0</v>
      </c>
      <c r="G131" s="45">
        <f>SUMIFS('1. Output sheet'!$F$2:$F$5000,'1. Output sheet'!$D$2:$D$5000,$B131,'1. Output sheet'!$C$2:$C$5000,G$27,'1. Output sheet'!$AC$2:$AC$5000,$B$22,'1. Output sheet'!$O$2:$O$5000,"&gt;="&amp;$B$80,'1. Output sheet'!$O$2:$O$5000,"&lt;"&amp;$C$80)+SUMIFS('1. Output sheet'!$F$2:$F$5000,'1. Output sheet'!$D$2:$D$5000,$B131,'1. Output sheet'!$C$2:$C$5000,G$27,'1. Output sheet'!$AC$2:$AC$5000,$B$23,'1. Output sheet'!$O$2:$O$5000,"&gt;="&amp;$B$80,'1. Output sheet'!$O$2:$O$5000,"&lt;"&amp;$C$80)</f>
        <v>0</v>
      </c>
      <c r="H131" s="45">
        <f>SUMIFS('1. Output sheet'!$F$2:$F$5000,'1. Output sheet'!$D$2:$D$5000,$B131,'1. Output sheet'!$C$2:$C$5000,H$27,'1. Output sheet'!$AC$2:$AC$5000,$B$22,'1. Output sheet'!$O$2:$O$5000,"&gt;="&amp;$B$80,'1. Output sheet'!$O$2:$O$5000,"&lt;"&amp;$C$80)+SUMIFS('1. Output sheet'!$F$2:$F$5000,'1. Output sheet'!$D$2:$D$5000,$B131,'1. Output sheet'!$C$2:$C$5000,H$27,'1. Output sheet'!$AC$2:$AC$5000,$B$23,'1. Output sheet'!$O$2:$O$5000,"&gt;="&amp;$B$80,'1. Output sheet'!$O$2:$O$5000,"&lt;"&amp;$C$80)</f>
        <v>0</v>
      </c>
      <c r="I131" s="45">
        <f>SUMIFS('1. Output sheet'!$F$2:$F$5000,'1. Output sheet'!$D$2:$D$5000,$B131,'1. Output sheet'!$C$2:$C$5000,I$27,'1. Output sheet'!$AC$2:$AC$5000,$B$22,'1. Output sheet'!$O$2:$O$5000,"&gt;="&amp;$B$80,'1. Output sheet'!$O$2:$O$5000,"&lt;"&amp;$C$80)+SUMIFS('1. Output sheet'!$F$2:$F$5000,'1. Output sheet'!$D$2:$D$5000,$B131,'1. Output sheet'!$C$2:$C$5000,I$27,'1. Output sheet'!$AC$2:$AC$5000,$B$23,'1. Output sheet'!$O$2:$O$5000,"&gt;="&amp;$B$80,'1. Output sheet'!$O$2:$O$5000,"&lt;"&amp;$C$80)</f>
        <v>0</v>
      </c>
      <c r="J131" s="45">
        <f>SUMIFS('1. Output sheet'!$F$2:$F$5000,'1. Output sheet'!$D$2:$D$5000,$B131,'1. Output sheet'!$C$2:$C$5000,J$27,'1. Output sheet'!$AC$2:$AC$5000,$B$22,'1. Output sheet'!$O$2:$O$5000,"&gt;="&amp;$B$80,'1. Output sheet'!$O$2:$O$5000,"&lt;"&amp;$C$80)+SUMIFS('1. Output sheet'!$F$2:$F$5000,'1. Output sheet'!$D$2:$D$5000,$B131,'1. Output sheet'!$C$2:$C$5000,J$27,'1. Output sheet'!$AC$2:$AC$5000,$B$23,'1. Output sheet'!$O$2:$O$5000,"&gt;="&amp;$B$80,'1. Output sheet'!$O$2:$O$5000,"&lt;"&amp;$C$80)</f>
        <v>0</v>
      </c>
      <c r="K131" s="45">
        <f>SUMIFS('1. Output sheet'!$F$2:$F$5000,'1. Output sheet'!$D$2:$D$5000,$B131,'1. Output sheet'!$C$2:$C$5000,K$27,'1. Output sheet'!$AC$2:$AC$5000,$B$22,'1. Output sheet'!$O$2:$O$5000,"&gt;="&amp;$B$80,'1. Output sheet'!$O$2:$O$5000,"&lt;"&amp;$C$80)+SUMIFS('1. Output sheet'!$F$2:$F$5000,'1. Output sheet'!$D$2:$D$5000,$B131,'1. Output sheet'!$C$2:$C$5000,K$27,'1. Output sheet'!$AC$2:$AC$5000,$B$23,'1. Output sheet'!$O$2:$O$5000,"&gt;="&amp;$B$80,'1. Output sheet'!$O$2:$O$5000,"&lt;"&amp;$C$80)</f>
        <v>0</v>
      </c>
      <c r="L131" s="45">
        <f>SUMIFS('1. Output sheet'!$F$2:$F$5000,'1. Output sheet'!$D$2:$D$5000,$B131,'1. Output sheet'!$C$2:$C$5000,L$27,'1. Output sheet'!$AC$2:$AC$5000,$B$22,'1. Output sheet'!$O$2:$O$5000,"&gt;="&amp;$B$80,'1. Output sheet'!$O$2:$O$5000,"&lt;"&amp;$C$80)+SUMIFS('1. Output sheet'!$F$2:$F$5000,'1. Output sheet'!$D$2:$D$5000,$B131,'1. Output sheet'!$C$2:$C$5000,L$27,'1. Output sheet'!$AC$2:$AC$5000,$B$23,'1. Output sheet'!$O$2:$O$5000,"&gt;="&amp;$B$80,'1. Output sheet'!$O$2:$O$5000,"&lt;"&amp;$C$80)</f>
        <v>0</v>
      </c>
      <c r="M131" s="45">
        <f>SUMIFS('1. Output sheet'!$F$2:$F$5000,'1. Output sheet'!$D$2:$D$5000,$B131,'1. Output sheet'!$C$2:$C$5000,M$27,'1. Output sheet'!$AC$2:$AC$5000,$B$22,'1. Output sheet'!$O$2:$O$5000,"&gt;="&amp;$B$80,'1. Output sheet'!$O$2:$O$5000,"&lt;"&amp;$C$80)+SUMIFS('1. Output sheet'!$F$2:$F$5000,'1. Output sheet'!$D$2:$D$5000,$B131,'1. Output sheet'!$C$2:$C$5000,M$27,'1. Output sheet'!$AC$2:$AC$5000,$B$23,'1. Output sheet'!$O$2:$O$5000,"&gt;="&amp;$B$80,'1. Output sheet'!$O$2:$O$5000,"&lt;"&amp;$C$80)</f>
        <v>0</v>
      </c>
      <c r="N131" s="45">
        <f>SUMIFS('1. Output sheet'!$F$2:$F$5000,'1. Output sheet'!$D$2:$D$5000,$B131,'1. Output sheet'!$C$2:$C$5000,N$27,'1. Output sheet'!$AC$2:$AC$5000,$B$22,'1. Output sheet'!$O$2:$O$5000,"&gt;="&amp;$B$80,'1. Output sheet'!$O$2:$O$5000,"&lt;"&amp;$C$80)+SUMIFS('1. Output sheet'!$F$2:$F$5000,'1. Output sheet'!$D$2:$D$5000,$B131,'1. Output sheet'!$C$2:$C$5000,N$27,'1. Output sheet'!$AC$2:$AC$5000,$B$23,'1. Output sheet'!$O$2:$O$5000,"&gt;="&amp;$B$80,'1. Output sheet'!$O$2:$O$5000,"&lt;"&amp;$C$80)</f>
        <v>0</v>
      </c>
      <c r="O131" s="45">
        <f>SUMIFS('1. Output sheet'!$F$2:$F$5000,'1. Output sheet'!$D$2:$D$5000,$B131,'1. Output sheet'!$C$2:$C$5000,O$27,'1. Output sheet'!$AC$2:$AC$5000,$B$22,'1. Output sheet'!$O$2:$O$5000,"&gt;="&amp;$B$80,'1. Output sheet'!$O$2:$O$5000,"&lt;"&amp;$C$80)+SUMIFS('1. Output sheet'!$F$2:$F$5000,'1. Output sheet'!$D$2:$D$5000,$B131,'1. Output sheet'!$C$2:$C$5000,O$27,'1. Output sheet'!$AC$2:$AC$5000,$B$23,'1. Output sheet'!$O$2:$O$5000,"&gt;="&amp;$B$80,'1. Output sheet'!$O$2:$O$5000,"&lt;"&amp;$C$80)</f>
        <v>0</v>
      </c>
      <c r="P131" s="14">
        <f t="shared" si="45"/>
        <v>0</v>
      </c>
      <c r="Q131" s="14">
        <f>SUMIFS('1. Output sheet'!$F$2:$F$5000,'1. Output sheet'!$D$2:$D$5000,$B131,'1. Output sheet'!$AC$2:$AC$5000,$B$22,'1. Output sheet'!$O$2:$O$5000,"&gt;="&amp;$B$80,'1. Output sheet'!$O$2:$O$5000,"&lt;"&amp;$C$80)+SUMIFS('1. Output sheet'!$F$2:$F$5000,'1. Output sheet'!$D$2:$D$5000,$B131,'1. Output sheet'!$AC$2:$AC$5000,$B$23,'1. Output sheet'!$O$2:$O$5000,"&gt;="&amp;$B$80,'1. Output sheet'!$O$2:$O$5000,"&lt;"&amp;$C$80)</f>
        <v>0</v>
      </c>
      <c r="R131" s="14"/>
      <c r="T131" s="21" t="s">
        <v>638</v>
      </c>
      <c r="U131" s="20"/>
      <c r="V131" s="45">
        <f t="shared" si="46"/>
        <v>0</v>
      </c>
      <c r="W131" s="45">
        <f t="shared" si="47"/>
        <v>0</v>
      </c>
      <c r="X131" s="45">
        <f t="shared" si="48"/>
        <v>0</v>
      </c>
      <c r="Y131" s="45">
        <f t="shared" si="49"/>
        <v>0</v>
      </c>
      <c r="Z131" s="45">
        <f t="shared" si="50"/>
        <v>0</v>
      </c>
      <c r="AA131" s="45">
        <f t="shared" si="51"/>
        <v>0</v>
      </c>
      <c r="AB131" s="45">
        <f t="shared" si="52"/>
        <v>0</v>
      </c>
      <c r="AC131" s="45">
        <f t="shared" si="53"/>
        <v>0</v>
      </c>
      <c r="AD131" s="45">
        <f t="shared" si="54"/>
        <v>0</v>
      </c>
      <c r="AE131" s="45">
        <f t="shared" si="55"/>
        <v>0</v>
      </c>
      <c r="AF131" s="45">
        <f t="shared" si="56"/>
        <v>0</v>
      </c>
      <c r="AG131" s="45">
        <f t="shared" si="57"/>
        <v>0</v>
      </c>
      <c r="AH131" s="45">
        <f t="shared" si="58"/>
        <v>0</v>
      </c>
      <c r="AI131" s="45">
        <f t="shared" si="59"/>
        <v>0</v>
      </c>
      <c r="AJ131" s="14"/>
    </row>
    <row r="132" spans="1:36" ht="14.4" x14ac:dyDescent="0.3">
      <c r="A132" s="34"/>
      <c r="B132" s="21" t="s">
        <v>2484</v>
      </c>
      <c r="C132" s="20"/>
      <c r="D132" s="45">
        <f>SUMIFS('1. Output sheet'!$F$2:$F$5000,'1. Output sheet'!$D$2:$D$5000,$B132,'1. Output sheet'!$C$2:$C$5000,D$27,'1. Output sheet'!$AC$2:$AC$5000,$B$22,'1. Output sheet'!$O$2:$O$5000,"&gt;="&amp;$B$80,'1. Output sheet'!$O$2:$O$5000,"&lt;"&amp;$C$80)+SUMIFS('1. Output sheet'!$F$2:$F$5000,'1. Output sheet'!$D$2:$D$5000,$B132,'1. Output sheet'!$C$2:$C$5000,D$27,'1. Output sheet'!$AC$2:$AC$5000,$B$23,'1. Output sheet'!$O$2:$O$5000,"&gt;="&amp;$B$80,'1. Output sheet'!$O$2:$O$5000,"&lt;"&amp;$C$80)</f>
        <v>0</v>
      </c>
      <c r="E132" s="45">
        <f>SUMIFS('1. Output sheet'!$F$2:$F$5000,'1. Output sheet'!$D$2:$D$5000,$B132,'1. Output sheet'!$C$2:$C$5000,E$27,'1. Output sheet'!$AC$2:$AC$5000,$B$22,'1. Output sheet'!$O$2:$O$5000,"&gt;="&amp;$B$80,'1. Output sheet'!$O$2:$O$5000,"&lt;"&amp;$C$80)+SUMIFS('1. Output sheet'!$F$2:$F$5000,'1. Output sheet'!$D$2:$D$5000,$B132,'1. Output sheet'!$C$2:$C$5000,E$27,'1. Output sheet'!$AC$2:$AC$5000,$B$23,'1. Output sheet'!$O$2:$O$5000,"&gt;="&amp;$B$80,'1. Output sheet'!$O$2:$O$5000,"&lt;"&amp;$C$80)</f>
        <v>0</v>
      </c>
      <c r="F132" s="45">
        <f>SUMIFS('1. Output sheet'!$F$2:$F$5000,'1. Output sheet'!$D$2:$D$5000,$B132,'1. Output sheet'!$C$2:$C$5000,F$27,'1. Output sheet'!$AC$2:$AC$5000,$B$22,'1. Output sheet'!$O$2:$O$5000,"&gt;="&amp;$B$80,'1. Output sheet'!$O$2:$O$5000,"&lt;"&amp;$C$80)+SUMIFS('1. Output sheet'!$F$2:$F$5000,'1. Output sheet'!$D$2:$D$5000,$B132,'1. Output sheet'!$C$2:$C$5000,F$27,'1. Output sheet'!$AC$2:$AC$5000,$B$23,'1. Output sheet'!$O$2:$O$5000,"&gt;="&amp;$B$80,'1. Output sheet'!$O$2:$O$5000,"&lt;"&amp;$C$80)</f>
        <v>0</v>
      </c>
      <c r="G132" s="45">
        <f>SUMIFS('1. Output sheet'!$F$2:$F$5000,'1. Output sheet'!$D$2:$D$5000,$B132,'1. Output sheet'!$C$2:$C$5000,G$27,'1. Output sheet'!$AC$2:$AC$5000,$B$22,'1. Output sheet'!$O$2:$O$5000,"&gt;="&amp;$B$80,'1. Output sheet'!$O$2:$O$5000,"&lt;"&amp;$C$80)+SUMIFS('1. Output sheet'!$F$2:$F$5000,'1. Output sheet'!$D$2:$D$5000,$B132,'1. Output sheet'!$C$2:$C$5000,G$27,'1. Output sheet'!$AC$2:$AC$5000,$B$23,'1. Output sheet'!$O$2:$O$5000,"&gt;="&amp;$B$80,'1. Output sheet'!$O$2:$O$5000,"&lt;"&amp;$C$80)</f>
        <v>0</v>
      </c>
      <c r="H132" s="45">
        <f>SUMIFS('1. Output sheet'!$F$2:$F$5000,'1. Output sheet'!$D$2:$D$5000,$B132,'1. Output sheet'!$C$2:$C$5000,H$27,'1. Output sheet'!$AC$2:$AC$5000,$B$22,'1. Output sheet'!$O$2:$O$5000,"&gt;="&amp;$B$80,'1. Output sheet'!$O$2:$O$5000,"&lt;"&amp;$C$80)+SUMIFS('1. Output sheet'!$F$2:$F$5000,'1. Output sheet'!$D$2:$D$5000,$B132,'1. Output sheet'!$C$2:$C$5000,H$27,'1. Output sheet'!$AC$2:$AC$5000,$B$23,'1. Output sheet'!$O$2:$O$5000,"&gt;="&amp;$B$80,'1. Output sheet'!$O$2:$O$5000,"&lt;"&amp;$C$80)</f>
        <v>0</v>
      </c>
      <c r="I132" s="45">
        <f>SUMIFS('1. Output sheet'!$F$2:$F$5000,'1. Output sheet'!$D$2:$D$5000,$B132,'1. Output sheet'!$C$2:$C$5000,I$27,'1. Output sheet'!$AC$2:$AC$5000,$B$22,'1. Output sheet'!$O$2:$O$5000,"&gt;="&amp;$B$80,'1. Output sheet'!$O$2:$O$5000,"&lt;"&amp;$C$80)+SUMIFS('1. Output sheet'!$F$2:$F$5000,'1. Output sheet'!$D$2:$D$5000,$B132,'1. Output sheet'!$C$2:$C$5000,I$27,'1. Output sheet'!$AC$2:$AC$5000,$B$23,'1. Output sheet'!$O$2:$O$5000,"&gt;="&amp;$B$80,'1. Output sheet'!$O$2:$O$5000,"&lt;"&amp;$C$80)</f>
        <v>0</v>
      </c>
      <c r="J132" s="45">
        <f>SUMIFS('1. Output sheet'!$F$2:$F$5000,'1. Output sheet'!$D$2:$D$5000,$B132,'1. Output sheet'!$C$2:$C$5000,J$27,'1. Output sheet'!$AC$2:$AC$5000,$B$22,'1. Output sheet'!$O$2:$O$5000,"&gt;="&amp;$B$80,'1. Output sheet'!$O$2:$O$5000,"&lt;"&amp;$C$80)+SUMIFS('1. Output sheet'!$F$2:$F$5000,'1. Output sheet'!$D$2:$D$5000,$B132,'1. Output sheet'!$C$2:$C$5000,J$27,'1. Output sheet'!$AC$2:$AC$5000,$B$23,'1. Output sheet'!$O$2:$O$5000,"&gt;="&amp;$B$80,'1. Output sheet'!$O$2:$O$5000,"&lt;"&amp;$C$80)</f>
        <v>0</v>
      </c>
      <c r="K132" s="45">
        <f>SUMIFS('1. Output sheet'!$F$2:$F$5000,'1. Output sheet'!$D$2:$D$5000,$B132,'1. Output sheet'!$C$2:$C$5000,K$27,'1. Output sheet'!$AC$2:$AC$5000,$B$22,'1. Output sheet'!$O$2:$O$5000,"&gt;="&amp;$B$80,'1. Output sheet'!$O$2:$O$5000,"&lt;"&amp;$C$80)+SUMIFS('1. Output sheet'!$F$2:$F$5000,'1. Output sheet'!$D$2:$D$5000,$B132,'1. Output sheet'!$C$2:$C$5000,K$27,'1. Output sheet'!$AC$2:$AC$5000,$B$23,'1. Output sheet'!$O$2:$O$5000,"&gt;="&amp;$B$80,'1. Output sheet'!$O$2:$O$5000,"&lt;"&amp;$C$80)</f>
        <v>0</v>
      </c>
      <c r="L132" s="45">
        <f>SUMIFS('1. Output sheet'!$F$2:$F$5000,'1. Output sheet'!$D$2:$D$5000,$B132,'1. Output sheet'!$C$2:$C$5000,L$27,'1. Output sheet'!$AC$2:$AC$5000,$B$22,'1. Output sheet'!$O$2:$O$5000,"&gt;="&amp;$B$80,'1. Output sheet'!$O$2:$O$5000,"&lt;"&amp;$C$80)+SUMIFS('1. Output sheet'!$F$2:$F$5000,'1. Output sheet'!$D$2:$D$5000,$B132,'1. Output sheet'!$C$2:$C$5000,L$27,'1. Output sheet'!$AC$2:$AC$5000,$B$23,'1. Output sheet'!$O$2:$O$5000,"&gt;="&amp;$B$80,'1. Output sheet'!$O$2:$O$5000,"&lt;"&amp;$C$80)</f>
        <v>0</v>
      </c>
      <c r="M132" s="45">
        <f>SUMIFS('1. Output sheet'!$F$2:$F$5000,'1. Output sheet'!$D$2:$D$5000,$B132,'1. Output sheet'!$C$2:$C$5000,M$27,'1. Output sheet'!$AC$2:$AC$5000,$B$22,'1. Output sheet'!$O$2:$O$5000,"&gt;="&amp;$B$80,'1. Output sheet'!$O$2:$O$5000,"&lt;"&amp;$C$80)+SUMIFS('1. Output sheet'!$F$2:$F$5000,'1. Output sheet'!$D$2:$D$5000,$B132,'1. Output sheet'!$C$2:$C$5000,M$27,'1. Output sheet'!$AC$2:$AC$5000,$B$23,'1. Output sheet'!$O$2:$O$5000,"&gt;="&amp;$B$80,'1. Output sheet'!$O$2:$O$5000,"&lt;"&amp;$C$80)</f>
        <v>0</v>
      </c>
      <c r="N132" s="45">
        <f>SUMIFS('1. Output sheet'!$F$2:$F$5000,'1. Output sheet'!$D$2:$D$5000,$B132,'1. Output sheet'!$C$2:$C$5000,N$27,'1. Output sheet'!$AC$2:$AC$5000,$B$22,'1. Output sheet'!$O$2:$O$5000,"&gt;="&amp;$B$80,'1. Output sheet'!$O$2:$O$5000,"&lt;"&amp;$C$80)+SUMIFS('1. Output sheet'!$F$2:$F$5000,'1. Output sheet'!$D$2:$D$5000,$B132,'1. Output sheet'!$C$2:$C$5000,N$27,'1. Output sheet'!$AC$2:$AC$5000,$B$23,'1. Output sheet'!$O$2:$O$5000,"&gt;="&amp;$B$80,'1. Output sheet'!$O$2:$O$5000,"&lt;"&amp;$C$80)</f>
        <v>0</v>
      </c>
      <c r="O132" s="45">
        <f>SUMIFS('1. Output sheet'!$F$2:$F$5000,'1. Output sheet'!$D$2:$D$5000,$B132,'1. Output sheet'!$C$2:$C$5000,O$27,'1. Output sheet'!$AC$2:$AC$5000,$B$22,'1. Output sheet'!$O$2:$O$5000,"&gt;="&amp;$B$80,'1. Output sheet'!$O$2:$O$5000,"&lt;"&amp;$C$80)+SUMIFS('1. Output sheet'!$F$2:$F$5000,'1. Output sheet'!$D$2:$D$5000,$B132,'1. Output sheet'!$C$2:$C$5000,O$27,'1. Output sheet'!$AC$2:$AC$5000,$B$23,'1. Output sheet'!$O$2:$O$5000,"&gt;="&amp;$B$80,'1. Output sheet'!$O$2:$O$5000,"&lt;"&amp;$C$80)</f>
        <v>0</v>
      </c>
      <c r="P132" s="14">
        <f t="shared" si="45"/>
        <v>0</v>
      </c>
      <c r="Q132" s="14">
        <f>SUMIFS('1. Output sheet'!$F$2:$F$5000,'1. Output sheet'!$D$2:$D$5000,$B132,'1. Output sheet'!$AC$2:$AC$5000,$B$22,'1. Output sheet'!$O$2:$O$5000,"&gt;="&amp;$B$80,'1. Output sheet'!$O$2:$O$5000,"&lt;"&amp;$C$80)+SUMIFS('1. Output sheet'!$F$2:$F$5000,'1. Output sheet'!$D$2:$D$5000,$B132,'1. Output sheet'!$AC$2:$AC$5000,$B$23,'1. Output sheet'!$O$2:$O$5000,"&gt;="&amp;$B$80,'1. Output sheet'!$O$2:$O$5000,"&lt;"&amp;$C$80)</f>
        <v>0</v>
      </c>
      <c r="R132" s="14"/>
      <c r="T132" s="21" t="s">
        <v>2484</v>
      </c>
      <c r="U132" s="20"/>
      <c r="V132" s="45">
        <f t="shared" si="46"/>
        <v>0</v>
      </c>
      <c r="W132" s="45">
        <f t="shared" si="47"/>
        <v>0</v>
      </c>
      <c r="X132" s="45">
        <f t="shared" si="48"/>
        <v>0</v>
      </c>
      <c r="Y132" s="45">
        <f t="shared" si="49"/>
        <v>0</v>
      </c>
      <c r="Z132" s="45">
        <f t="shared" si="50"/>
        <v>0</v>
      </c>
      <c r="AA132" s="45">
        <f t="shared" si="51"/>
        <v>0</v>
      </c>
      <c r="AB132" s="45">
        <f t="shared" si="52"/>
        <v>0</v>
      </c>
      <c r="AC132" s="45">
        <f t="shared" si="53"/>
        <v>0</v>
      </c>
      <c r="AD132" s="45">
        <f t="shared" si="54"/>
        <v>0</v>
      </c>
      <c r="AE132" s="45">
        <f t="shared" si="55"/>
        <v>0</v>
      </c>
      <c r="AF132" s="45">
        <f t="shared" si="56"/>
        <v>0</v>
      </c>
      <c r="AG132" s="45">
        <f t="shared" si="57"/>
        <v>0</v>
      </c>
      <c r="AH132" s="45">
        <f t="shared" si="58"/>
        <v>0</v>
      </c>
      <c r="AI132" s="45">
        <f t="shared" si="59"/>
        <v>0</v>
      </c>
      <c r="AJ132" s="14"/>
    </row>
    <row r="133" spans="1:36" ht="14.4" x14ac:dyDescent="0.3">
      <c r="A133" s="34"/>
      <c r="B133" s="21" t="s">
        <v>2837</v>
      </c>
      <c r="C133" s="20"/>
      <c r="D133" s="45">
        <f>SUMIFS('1. Output sheet'!$F$2:$F$5000,'1. Output sheet'!$D$2:$D$5000,$B133,'1. Output sheet'!$C$2:$C$5000,D$27,'1. Output sheet'!$AC$2:$AC$5000,$B$22,'1. Output sheet'!$O$2:$O$5000,"&gt;="&amp;$B$80,'1. Output sheet'!$O$2:$O$5000,"&lt;"&amp;$C$80)+SUMIFS('1. Output sheet'!$F$2:$F$5000,'1. Output sheet'!$D$2:$D$5000,$B133,'1. Output sheet'!$C$2:$C$5000,D$27,'1. Output sheet'!$AC$2:$AC$5000,$B$23,'1. Output sheet'!$O$2:$O$5000,"&gt;="&amp;$B$80,'1. Output sheet'!$O$2:$O$5000,"&lt;"&amp;$C$80)</f>
        <v>0</v>
      </c>
      <c r="E133" s="45">
        <f>SUMIFS('1. Output sheet'!$F$2:$F$5000,'1. Output sheet'!$D$2:$D$5000,$B133,'1. Output sheet'!$C$2:$C$5000,E$27,'1. Output sheet'!$AC$2:$AC$5000,$B$22,'1. Output sheet'!$O$2:$O$5000,"&gt;="&amp;$B$80,'1. Output sheet'!$O$2:$O$5000,"&lt;"&amp;$C$80)+SUMIFS('1. Output sheet'!$F$2:$F$5000,'1. Output sheet'!$D$2:$D$5000,$B133,'1. Output sheet'!$C$2:$C$5000,E$27,'1. Output sheet'!$AC$2:$AC$5000,$B$23,'1. Output sheet'!$O$2:$O$5000,"&gt;="&amp;$B$80,'1. Output sheet'!$O$2:$O$5000,"&lt;"&amp;$C$80)</f>
        <v>0</v>
      </c>
      <c r="F133" s="45">
        <f>SUMIFS('1. Output sheet'!$F$2:$F$5000,'1. Output sheet'!$D$2:$D$5000,$B133,'1. Output sheet'!$C$2:$C$5000,F$27,'1. Output sheet'!$AC$2:$AC$5000,$B$22,'1. Output sheet'!$O$2:$O$5000,"&gt;="&amp;$B$80,'1. Output sheet'!$O$2:$O$5000,"&lt;"&amp;$C$80)+SUMIFS('1. Output sheet'!$F$2:$F$5000,'1. Output sheet'!$D$2:$D$5000,$B133,'1. Output sheet'!$C$2:$C$5000,F$27,'1. Output sheet'!$AC$2:$AC$5000,$B$23,'1. Output sheet'!$O$2:$O$5000,"&gt;="&amp;$B$80,'1. Output sheet'!$O$2:$O$5000,"&lt;"&amp;$C$80)</f>
        <v>0</v>
      </c>
      <c r="G133" s="45">
        <f>SUMIFS('1. Output sheet'!$F$2:$F$5000,'1. Output sheet'!$D$2:$D$5000,$B133,'1. Output sheet'!$C$2:$C$5000,G$27,'1. Output sheet'!$AC$2:$AC$5000,$B$22,'1. Output sheet'!$O$2:$O$5000,"&gt;="&amp;$B$80,'1. Output sheet'!$O$2:$O$5000,"&lt;"&amp;$C$80)+SUMIFS('1. Output sheet'!$F$2:$F$5000,'1. Output sheet'!$D$2:$D$5000,$B133,'1. Output sheet'!$C$2:$C$5000,G$27,'1. Output sheet'!$AC$2:$AC$5000,$B$23,'1. Output sheet'!$O$2:$O$5000,"&gt;="&amp;$B$80,'1. Output sheet'!$O$2:$O$5000,"&lt;"&amp;$C$80)</f>
        <v>-1308.436666666667</v>
      </c>
      <c r="H133" s="45">
        <f>SUMIFS('1. Output sheet'!$F$2:$F$5000,'1. Output sheet'!$D$2:$D$5000,$B133,'1. Output sheet'!$C$2:$C$5000,H$27,'1. Output sheet'!$AC$2:$AC$5000,$B$22,'1. Output sheet'!$O$2:$O$5000,"&gt;="&amp;$B$80,'1. Output sheet'!$O$2:$O$5000,"&lt;"&amp;$C$80)+SUMIFS('1. Output sheet'!$F$2:$F$5000,'1. Output sheet'!$D$2:$D$5000,$B133,'1. Output sheet'!$C$2:$C$5000,H$27,'1. Output sheet'!$AC$2:$AC$5000,$B$23,'1. Output sheet'!$O$2:$O$5000,"&gt;="&amp;$B$80,'1. Output sheet'!$O$2:$O$5000,"&lt;"&amp;$C$80)</f>
        <v>0</v>
      </c>
      <c r="I133" s="45">
        <f>SUMIFS('1. Output sheet'!$F$2:$F$5000,'1. Output sheet'!$D$2:$D$5000,$B133,'1. Output sheet'!$C$2:$C$5000,I$27,'1. Output sheet'!$AC$2:$AC$5000,$B$22,'1. Output sheet'!$O$2:$O$5000,"&gt;="&amp;$B$80,'1. Output sheet'!$O$2:$O$5000,"&lt;"&amp;$C$80)+SUMIFS('1. Output sheet'!$F$2:$F$5000,'1. Output sheet'!$D$2:$D$5000,$B133,'1. Output sheet'!$C$2:$C$5000,I$27,'1. Output sheet'!$AC$2:$AC$5000,$B$23,'1. Output sheet'!$O$2:$O$5000,"&gt;="&amp;$B$80,'1. Output sheet'!$O$2:$O$5000,"&lt;"&amp;$C$80)</f>
        <v>0</v>
      </c>
      <c r="J133" s="45">
        <f>SUMIFS('1. Output sheet'!$F$2:$F$5000,'1. Output sheet'!$D$2:$D$5000,$B133,'1. Output sheet'!$C$2:$C$5000,J$27,'1. Output sheet'!$AC$2:$AC$5000,$B$22,'1. Output sheet'!$O$2:$O$5000,"&gt;="&amp;$B$80,'1. Output sheet'!$O$2:$O$5000,"&lt;"&amp;$C$80)+SUMIFS('1. Output sheet'!$F$2:$F$5000,'1. Output sheet'!$D$2:$D$5000,$B133,'1. Output sheet'!$C$2:$C$5000,J$27,'1. Output sheet'!$AC$2:$AC$5000,$B$23,'1. Output sheet'!$O$2:$O$5000,"&gt;="&amp;$B$80,'1. Output sheet'!$O$2:$O$5000,"&lt;"&amp;$C$80)</f>
        <v>0</v>
      </c>
      <c r="K133" s="45">
        <f>SUMIFS('1. Output sheet'!$F$2:$F$5000,'1. Output sheet'!$D$2:$D$5000,$B133,'1. Output sheet'!$C$2:$C$5000,K$27,'1. Output sheet'!$AC$2:$AC$5000,$B$22,'1. Output sheet'!$O$2:$O$5000,"&gt;="&amp;$B$80,'1. Output sheet'!$O$2:$O$5000,"&lt;"&amp;$C$80)+SUMIFS('1. Output sheet'!$F$2:$F$5000,'1. Output sheet'!$D$2:$D$5000,$B133,'1. Output sheet'!$C$2:$C$5000,K$27,'1. Output sheet'!$AC$2:$AC$5000,$B$23,'1. Output sheet'!$O$2:$O$5000,"&gt;="&amp;$B$80,'1. Output sheet'!$O$2:$O$5000,"&lt;"&amp;$C$80)</f>
        <v>0</v>
      </c>
      <c r="L133" s="45">
        <f>SUMIFS('1. Output sheet'!$F$2:$F$5000,'1. Output sheet'!$D$2:$D$5000,$B133,'1. Output sheet'!$C$2:$C$5000,L$27,'1. Output sheet'!$AC$2:$AC$5000,$B$22,'1. Output sheet'!$O$2:$O$5000,"&gt;="&amp;$B$80,'1. Output sheet'!$O$2:$O$5000,"&lt;"&amp;$C$80)+SUMIFS('1. Output sheet'!$F$2:$F$5000,'1. Output sheet'!$D$2:$D$5000,$B133,'1. Output sheet'!$C$2:$C$5000,L$27,'1. Output sheet'!$AC$2:$AC$5000,$B$23,'1. Output sheet'!$O$2:$O$5000,"&gt;="&amp;$B$80,'1. Output sheet'!$O$2:$O$5000,"&lt;"&amp;$C$80)</f>
        <v>0</v>
      </c>
      <c r="M133" s="45">
        <f>SUMIFS('1. Output sheet'!$F$2:$F$5000,'1. Output sheet'!$D$2:$D$5000,$B133,'1. Output sheet'!$C$2:$C$5000,M$27,'1. Output sheet'!$AC$2:$AC$5000,$B$22,'1. Output sheet'!$O$2:$O$5000,"&gt;="&amp;$B$80,'1. Output sheet'!$O$2:$O$5000,"&lt;"&amp;$C$80)+SUMIFS('1. Output sheet'!$F$2:$F$5000,'1. Output sheet'!$D$2:$D$5000,$B133,'1. Output sheet'!$C$2:$C$5000,M$27,'1. Output sheet'!$AC$2:$AC$5000,$B$23,'1. Output sheet'!$O$2:$O$5000,"&gt;="&amp;$B$80,'1. Output sheet'!$O$2:$O$5000,"&lt;"&amp;$C$80)</f>
        <v>0</v>
      </c>
      <c r="N133" s="45">
        <f>SUMIFS('1. Output sheet'!$F$2:$F$5000,'1. Output sheet'!$D$2:$D$5000,$B133,'1. Output sheet'!$C$2:$C$5000,N$27,'1. Output sheet'!$AC$2:$AC$5000,$B$22,'1. Output sheet'!$O$2:$O$5000,"&gt;="&amp;$B$80,'1. Output sheet'!$O$2:$O$5000,"&lt;"&amp;$C$80)+SUMIFS('1. Output sheet'!$F$2:$F$5000,'1. Output sheet'!$D$2:$D$5000,$B133,'1. Output sheet'!$C$2:$C$5000,N$27,'1. Output sheet'!$AC$2:$AC$5000,$B$23,'1. Output sheet'!$O$2:$O$5000,"&gt;="&amp;$B$80,'1. Output sheet'!$O$2:$O$5000,"&lt;"&amp;$C$80)</f>
        <v>0</v>
      </c>
      <c r="O133" s="45">
        <f>SUMIFS('1. Output sheet'!$F$2:$F$5000,'1. Output sheet'!$D$2:$D$5000,$B133,'1. Output sheet'!$C$2:$C$5000,O$27,'1. Output sheet'!$AC$2:$AC$5000,$B$22,'1. Output sheet'!$O$2:$O$5000,"&gt;="&amp;$B$80,'1. Output sheet'!$O$2:$O$5000,"&lt;"&amp;$C$80)+SUMIFS('1. Output sheet'!$F$2:$F$5000,'1. Output sheet'!$D$2:$D$5000,$B133,'1. Output sheet'!$C$2:$C$5000,O$27,'1. Output sheet'!$AC$2:$AC$5000,$B$23,'1. Output sheet'!$O$2:$O$5000,"&gt;="&amp;$B$80,'1. Output sheet'!$O$2:$O$5000,"&lt;"&amp;$C$80)</f>
        <v>0</v>
      </c>
      <c r="P133" s="14">
        <f t="shared" si="45"/>
        <v>-1308.436666666667</v>
      </c>
      <c r="Q133" s="14">
        <f>SUMIFS('1. Output sheet'!$F$2:$F$5000,'1. Output sheet'!$D$2:$D$5000,$B133,'1. Output sheet'!$AC$2:$AC$5000,$B$22,'1. Output sheet'!$O$2:$O$5000,"&gt;="&amp;$B$80,'1. Output sheet'!$O$2:$O$5000,"&lt;"&amp;$C$80)+SUMIFS('1. Output sheet'!$F$2:$F$5000,'1. Output sheet'!$D$2:$D$5000,$B133,'1. Output sheet'!$AC$2:$AC$5000,$B$23,'1. Output sheet'!$O$2:$O$5000,"&gt;="&amp;$B$80,'1. Output sheet'!$O$2:$O$5000,"&lt;"&amp;$C$80)</f>
        <v>-1308.436666666667</v>
      </c>
      <c r="R133" s="14"/>
      <c r="T133" s="21" t="s">
        <v>2837</v>
      </c>
      <c r="U133" s="20"/>
      <c r="V133" s="45">
        <f t="shared" si="46"/>
        <v>0</v>
      </c>
      <c r="W133" s="45">
        <f t="shared" si="47"/>
        <v>0</v>
      </c>
      <c r="X133" s="45">
        <f t="shared" si="48"/>
        <v>0</v>
      </c>
      <c r="Y133" s="45">
        <f t="shared" si="49"/>
        <v>-175.43363322294178</v>
      </c>
      <c r="Z133" s="45">
        <f t="shared" si="50"/>
        <v>0</v>
      </c>
      <c r="AA133" s="45">
        <f t="shared" si="51"/>
        <v>0</v>
      </c>
      <c r="AB133" s="45">
        <f t="shared" si="52"/>
        <v>0</v>
      </c>
      <c r="AC133" s="45">
        <f t="shared" si="53"/>
        <v>0</v>
      </c>
      <c r="AD133" s="45">
        <f t="shared" si="54"/>
        <v>0</v>
      </c>
      <c r="AE133" s="45">
        <f t="shared" si="55"/>
        <v>0</v>
      </c>
      <c r="AF133" s="45">
        <f t="shared" si="56"/>
        <v>0</v>
      </c>
      <c r="AG133" s="45">
        <f t="shared" si="57"/>
        <v>0</v>
      </c>
      <c r="AH133" s="45">
        <f t="shared" si="58"/>
        <v>-175.43363322294178</v>
      </c>
      <c r="AI133" s="45">
        <f t="shared" si="59"/>
        <v>-175.43363322294178</v>
      </c>
      <c r="AJ133" s="14"/>
    </row>
    <row r="134" spans="1:36" ht="14.4" x14ac:dyDescent="0.3">
      <c r="A134" s="34"/>
      <c r="B134" s="21" t="s">
        <v>749</v>
      </c>
      <c r="C134" s="20"/>
      <c r="D134" s="45">
        <f>SUMIFS('1. Output sheet'!$F$2:$F$5000,'1. Output sheet'!$D$2:$D$5000,$B134,'1. Output sheet'!$C$2:$C$5000,D$27,'1. Output sheet'!$AC$2:$AC$5000,$B$22,'1. Output sheet'!$O$2:$O$5000,"&gt;="&amp;$B$80,'1. Output sheet'!$O$2:$O$5000,"&lt;"&amp;$C$80)+SUMIFS('1. Output sheet'!$F$2:$F$5000,'1. Output sheet'!$D$2:$D$5000,$B134,'1. Output sheet'!$C$2:$C$5000,D$27,'1. Output sheet'!$AC$2:$AC$5000,$B$23,'1. Output sheet'!$O$2:$O$5000,"&gt;="&amp;$B$80,'1. Output sheet'!$O$2:$O$5000,"&lt;"&amp;$C$80)</f>
        <v>0</v>
      </c>
      <c r="E134" s="45">
        <f>SUMIFS('1. Output sheet'!$F$2:$F$5000,'1. Output sheet'!$D$2:$D$5000,$B134,'1. Output sheet'!$C$2:$C$5000,E$27,'1. Output sheet'!$AC$2:$AC$5000,$B$22,'1. Output sheet'!$O$2:$O$5000,"&gt;="&amp;$B$80,'1. Output sheet'!$O$2:$O$5000,"&lt;"&amp;$C$80)+SUMIFS('1. Output sheet'!$F$2:$F$5000,'1. Output sheet'!$D$2:$D$5000,$B134,'1. Output sheet'!$C$2:$C$5000,E$27,'1. Output sheet'!$AC$2:$AC$5000,$B$23,'1. Output sheet'!$O$2:$O$5000,"&gt;="&amp;$B$80,'1. Output sheet'!$O$2:$O$5000,"&lt;"&amp;$C$80)</f>
        <v>0</v>
      </c>
      <c r="F134" s="45">
        <f>SUMIFS('1. Output sheet'!$F$2:$F$5000,'1. Output sheet'!$D$2:$D$5000,$B134,'1. Output sheet'!$C$2:$C$5000,F$27,'1. Output sheet'!$AC$2:$AC$5000,$B$22,'1. Output sheet'!$O$2:$O$5000,"&gt;="&amp;$B$80,'1. Output sheet'!$O$2:$O$5000,"&lt;"&amp;$C$80)+SUMIFS('1. Output sheet'!$F$2:$F$5000,'1. Output sheet'!$D$2:$D$5000,$B134,'1. Output sheet'!$C$2:$C$5000,F$27,'1. Output sheet'!$AC$2:$AC$5000,$B$23,'1. Output sheet'!$O$2:$O$5000,"&gt;="&amp;$B$80,'1. Output sheet'!$O$2:$O$5000,"&lt;"&amp;$C$80)</f>
        <v>0</v>
      </c>
      <c r="G134" s="45">
        <f>SUMIFS('1. Output sheet'!$F$2:$F$5000,'1. Output sheet'!$D$2:$D$5000,$B134,'1. Output sheet'!$C$2:$C$5000,G$27,'1. Output sheet'!$AC$2:$AC$5000,$B$22,'1. Output sheet'!$O$2:$O$5000,"&gt;="&amp;$B$80,'1. Output sheet'!$O$2:$O$5000,"&lt;"&amp;$C$80)+SUMIFS('1. Output sheet'!$F$2:$F$5000,'1. Output sheet'!$D$2:$D$5000,$B134,'1. Output sheet'!$C$2:$C$5000,G$27,'1. Output sheet'!$AC$2:$AC$5000,$B$23,'1. Output sheet'!$O$2:$O$5000,"&gt;="&amp;$B$80,'1. Output sheet'!$O$2:$O$5000,"&lt;"&amp;$C$80)</f>
        <v>0</v>
      </c>
      <c r="H134" s="45">
        <f>SUMIFS('1. Output sheet'!$F$2:$F$5000,'1. Output sheet'!$D$2:$D$5000,$B134,'1. Output sheet'!$C$2:$C$5000,H$27,'1. Output sheet'!$AC$2:$AC$5000,$B$22,'1. Output sheet'!$O$2:$O$5000,"&gt;="&amp;$B$80,'1. Output sheet'!$O$2:$O$5000,"&lt;"&amp;$C$80)+SUMIFS('1. Output sheet'!$F$2:$F$5000,'1. Output sheet'!$D$2:$D$5000,$B134,'1. Output sheet'!$C$2:$C$5000,H$27,'1. Output sheet'!$AC$2:$AC$5000,$B$23,'1. Output sheet'!$O$2:$O$5000,"&gt;="&amp;$B$80,'1. Output sheet'!$O$2:$O$5000,"&lt;"&amp;$C$80)</f>
        <v>0</v>
      </c>
      <c r="I134" s="45">
        <f>SUMIFS('1. Output sheet'!$F$2:$F$5000,'1. Output sheet'!$D$2:$D$5000,$B134,'1. Output sheet'!$C$2:$C$5000,I$27,'1. Output sheet'!$AC$2:$AC$5000,$B$22,'1. Output sheet'!$O$2:$O$5000,"&gt;="&amp;$B$80,'1. Output sheet'!$O$2:$O$5000,"&lt;"&amp;$C$80)+SUMIFS('1. Output sheet'!$F$2:$F$5000,'1. Output sheet'!$D$2:$D$5000,$B134,'1. Output sheet'!$C$2:$C$5000,I$27,'1. Output sheet'!$AC$2:$AC$5000,$B$23,'1. Output sheet'!$O$2:$O$5000,"&gt;="&amp;$B$80,'1. Output sheet'!$O$2:$O$5000,"&lt;"&amp;$C$80)</f>
        <v>3870.05</v>
      </c>
      <c r="J134" s="45">
        <f>SUMIFS('1. Output sheet'!$F$2:$F$5000,'1. Output sheet'!$D$2:$D$5000,$B134,'1. Output sheet'!$C$2:$C$5000,J$27,'1. Output sheet'!$AC$2:$AC$5000,$B$22,'1. Output sheet'!$O$2:$O$5000,"&gt;="&amp;$B$80,'1. Output sheet'!$O$2:$O$5000,"&lt;"&amp;$C$80)+SUMIFS('1. Output sheet'!$F$2:$F$5000,'1. Output sheet'!$D$2:$D$5000,$B134,'1. Output sheet'!$C$2:$C$5000,J$27,'1. Output sheet'!$AC$2:$AC$5000,$B$23,'1. Output sheet'!$O$2:$O$5000,"&gt;="&amp;$B$80,'1. Output sheet'!$O$2:$O$5000,"&lt;"&amp;$C$80)</f>
        <v>1400</v>
      </c>
      <c r="K134" s="45">
        <f>SUMIFS('1. Output sheet'!$F$2:$F$5000,'1. Output sheet'!$D$2:$D$5000,$B134,'1. Output sheet'!$C$2:$C$5000,K$27,'1. Output sheet'!$AC$2:$AC$5000,$B$22,'1. Output sheet'!$O$2:$O$5000,"&gt;="&amp;$B$80,'1. Output sheet'!$O$2:$O$5000,"&lt;"&amp;$C$80)+SUMIFS('1. Output sheet'!$F$2:$F$5000,'1. Output sheet'!$D$2:$D$5000,$B134,'1. Output sheet'!$C$2:$C$5000,K$27,'1. Output sheet'!$AC$2:$AC$5000,$B$23,'1. Output sheet'!$O$2:$O$5000,"&gt;="&amp;$B$80,'1. Output sheet'!$O$2:$O$5000,"&lt;"&amp;$C$80)</f>
        <v>0</v>
      </c>
      <c r="L134" s="45">
        <f>SUMIFS('1. Output sheet'!$F$2:$F$5000,'1. Output sheet'!$D$2:$D$5000,$B134,'1. Output sheet'!$C$2:$C$5000,L$27,'1. Output sheet'!$AC$2:$AC$5000,$B$22,'1. Output sheet'!$O$2:$O$5000,"&gt;="&amp;$B$80,'1. Output sheet'!$O$2:$O$5000,"&lt;"&amp;$C$80)+SUMIFS('1. Output sheet'!$F$2:$F$5000,'1. Output sheet'!$D$2:$D$5000,$B134,'1. Output sheet'!$C$2:$C$5000,L$27,'1. Output sheet'!$AC$2:$AC$5000,$B$23,'1. Output sheet'!$O$2:$O$5000,"&gt;="&amp;$B$80,'1. Output sheet'!$O$2:$O$5000,"&lt;"&amp;$C$80)</f>
        <v>0</v>
      </c>
      <c r="M134" s="45">
        <f>SUMIFS('1. Output sheet'!$F$2:$F$5000,'1. Output sheet'!$D$2:$D$5000,$B134,'1. Output sheet'!$C$2:$C$5000,M$27,'1. Output sheet'!$AC$2:$AC$5000,$B$22,'1. Output sheet'!$O$2:$O$5000,"&gt;="&amp;$B$80,'1. Output sheet'!$O$2:$O$5000,"&lt;"&amp;$C$80)+SUMIFS('1. Output sheet'!$F$2:$F$5000,'1. Output sheet'!$D$2:$D$5000,$B134,'1. Output sheet'!$C$2:$C$5000,M$27,'1. Output sheet'!$AC$2:$AC$5000,$B$23,'1. Output sheet'!$O$2:$O$5000,"&gt;="&amp;$B$80,'1. Output sheet'!$O$2:$O$5000,"&lt;"&amp;$C$80)</f>
        <v>0</v>
      </c>
      <c r="N134" s="45">
        <f>SUMIFS('1. Output sheet'!$F$2:$F$5000,'1. Output sheet'!$D$2:$D$5000,$B134,'1. Output sheet'!$C$2:$C$5000,N$27,'1. Output sheet'!$AC$2:$AC$5000,$B$22,'1. Output sheet'!$O$2:$O$5000,"&gt;="&amp;$B$80,'1. Output sheet'!$O$2:$O$5000,"&lt;"&amp;$C$80)+SUMIFS('1. Output sheet'!$F$2:$F$5000,'1. Output sheet'!$D$2:$D$5000,$B134,'1. Output sheet'!$C$2:$C$5000,N$27,'1. Output sheet'!$AC$2:$AC$5000,$B$23,'1. Output sheet'!$O$2:$O$5000,"&gt;="&amp;$B$80,'1. Output sheet'!$O$2:$O$5000,"&lt;"&amp;$C$80)</f>
        <v>0</v>
      </c>
      <c r="O134" s="45">
        <f>SUMIFS('1. Output sheet'!$F$2:$F$5000,'1. Output sheet'!$D$2:$D$5000,$B134,'1. Output sheet'!$C$2:$C$5000,O$27,'1. Output sheet'!$AC$2:$AC$5000,$B$22,'1. Output sheet'!$O$2:$O$5000,"&gt;="&amp;$B$80,'1. Output sheet'!$O$2:$O$5000,"&lt;"&amp;$C$80)+SUMIFS('1. Output sheet'!$F$2:$F$5000,'1. Output sheet'!$D$2:$D$5000,$B134,'1. Output sheet'!$C$2:$C$5000,O$27,'1. Output sheet'!$AC$2:$AC$5000,$B$23,'1. Output sheet'!$O$2:$O$5000,"&gt;="&amp;$B$80,'1. Output sheet'!$O$2:$O$5000,"&lt;"&amp;$C$80)</f>
        <v>0</v>
      </c>
      <c r="P134" s="14">
        <f t="shared" si="45"/>
        <v>5270.05</v>
      </c>
      <c r="Q134" s="14">
        <f>SUMIFS('1. Output sheet'!$F$2:$F$5000,'1. Output sheet'!$D$2:$D$5000,$B134,'1. Output sheet'!$AC$2:$AC$5000,$B$22,'1. Output sheet'!$O$2:$O$5000,"&gt;="&amp;$B$80,'1. Output sheet'!$O$2:$O$5000,"&lt;"&amp;$C$80)+SUMIFS('1. Output sheet'!$F$2:$F$5000,'1. Output sheet'!$D$2:$D$5000,$B134,'1. Output sheet'!$AC$2:$AC$5000,$B$23,'1. Output sheet'!$O$2:$O$5000,"&gt;="&amp;$B$80,'1. Output sheet'!$O$2:$O$5000,"&lt;"&amp;$C$80)</f>
        <v>5270.05</v>
      </c>
      <c r="R134" s="14"/>
      <c r="T134" s="21" t="s">
        <v>749</v>
      </c>
      <c r="U134" s="20"/>
      <c r="V134" s="45">
        <f t="shared" si="46"/>
        <v>0</v>
      </c>
      <c r="W134" s="45">
        <f t="shared" si="47"/>
        <v>0</v>
      </c>
      <c r="X134" s="45">
        <f t="shared" si="48"/>
        <v>0</v>
      </c>
      <c r="Y134" s="45">
        <f t="shared" si="49"/>
        <v>0</v>
      </c>
      <c r="Z134" s="45">
        <f t="shared" si="50"/>
        <v>0</v>
      </c>
      <c r="AA134" s="45">
        <f t="shared" si="51"/>
        <v>518.89170454393093</v>
      </c>
      <c r="AB134" s="45">
        <f t="shared" si="52"/>
        <v>187.71033613558046</v>
      </c>
      <c r="AC134" s="45">
        <f t="shared" si="53"/>
        <v>0</v>
      </c>
      <c r="AD134" s="45">
        <f t="shared" si="54"/>
        <v>0</v>
      </c>
      <c r="AE134" s="45">
        <f t="shared" si="55"/>
        <v>0</v>
      </c>
      <c r="AF134" s="45">
        <f t="shared" si="56"/>
        <v>0</v>
      </c>
      <c r="AG134" s="45">
        <f t="shared" si="57"/>
        <v>0</v>
      </c>
      <c r="AH134" s="45">
        <f t="shared" si="58"/>
        <v>706.60204067951133</v>
      </c>
      <c r="AI134" s="45">
        <f t="shared" si="59"/>
        <v>706.60204067951133</v>
      </c>
      <c r="AJ134" s="14"/>
    </row>
    <row r="135" spans="1:36" ht="14.4" x14ac:dyDescent="0.3">
      <c r="A135" s="34"/>
      <c r="B135" s="21" t="s">
        <v>318</v>
      </c>
      <c r="C135" s="20"/>
      <c r="D135" s="45">
        <f>SUMIFS('1. Output sheet'!$F$2:$F$5000,'1. Output sheet'!$D$2:$D$5000,$B135,'1. Output sheet'!$C$2:$C$5000,D$27,'1. Output sheet'!$AC$2:$AC$5000,$B$22,'1. Output sheet'!$O$2:$O$5000,"&gt;="&amp;$B$80,'1. Output sheet'!$O$2:$O$5000,"&lt;"&amp;$C$80)+SUMIFS('1. Output sheet'!$F$2:$F$5000,'1. Output sheet'!$D$2:$D$5000,$B135,'1. Output sheet'!$C$2:$C$5000,D$27,'1. Output sheet'!$AC$2:$AC$5000,$B$23,'1. Output sheet'!$O$2:$O$5000,"&gt;="&amp;$B$80,'1. Output sheet'!$O$2:$O$5000,"&lt;"&amp;$C$80)</f>
        <v>0</v>
      </c>
      <c r="E135" s="45">
        <f>SUMIFS('1. Output sheet'!$F$2:$F$5000,'1. Output sheet'!$D$2:$D$5000,$B135,'1. Output sheet'!$C$2:$C$5000,E$27,'1. Output sheet'!$AC$2:$AC$5000,$B$22,'1. Output sheet'!$O$2:$O$5000,"&gt;="&amp;$B$80,'1. Output sheet'!$O$2:$O$5000,"&lt;"&amp;$C$80)+SUMIFS('1. Output sheet'!$F$2:$F$5000,'1. Output sheet'!$D$2:$D$5000,$B135,'1. Output sheet'!$C$2:$C$5000,E$27,'1. Output sheet'!$AC$2:$AC$5000,$B$23,'1. Output sheet'!$O$2:$O$5000,"&gt;="&amp;$B$80,'1. Output sheet'!$O$2:$O$5000,"&lt;"&amp;$C$80)</f>
        <v>0</v>
      </c>
      <c r="F135" s="45">
        <f>SUMIFS('1. Output sheet'!$F$2:$F$5000,'1. Output sheet'!$D$2:$D$5000,$B135,'1. Output sheet'!$C$2:$C$5000,F$27,'1. Output sheet'!$AC$2:$AC$5000,$B$22,'1. Output sheet'!$O$2:$O$5000,"&gt;="&amp;$B$80,'1. Output sheet'!$O$2:$O$5000,"&lt;"&amp;$C$80)+SUMIFS('1. Output sheet'!$F$2:$F$5000,'1. Output sheet'!$D$2:$D$5000,$B135,'1. Output sheet'!$C$2:$C$5000,F$27,'1. Output sheet'!$AC$2:$AC$5000,$B$23,'1. Output sheet'!$O$2:$O$5000,"&gt;="&amp;$B$80,'1. Output sheet'!$O$2:$O$5000,"&lt;"&amp;$C$80)</f>
        <v>0</v>
      </c>
      <c r="G135" s="45">
        <f>SUMIFS('1. Output sheet'!$F$2:$F$5000,'1. Output sheet'!$D$2:$D$5000,$B135,'1. Output sheet'!$C$2:$C$5000,G$27,'1. Output sheet'!$AC$2:$AC$5000,$B$22,'1. Output sheet'!$O$2:$O$5000,"&gt;="&amp;$B$80,'1. Output sheet'!$O$2:$O$5000,"&lt;"&amp;$C$80)+SUMIFS('1. Output sheet'!$F$2:$F$5000,'1. Output sheet'!$D$2:$D$5000,$B135,'1. Output sheet'!$C$2:$C$5000,G$27,'1. Output sheet'!$AC$2:$AC$5000,$B$23,'1. Output sheet'!$O$2:$O$5000,"&gt;="&amp;$B$80,'1. Output sheet'!$O$2:$O$5000,"&lt;"&amp;$C$80)</f>
        <v>0</v>
      </c>
      <c r="H135" s="45">
        <f>SUMIFS('1. Output sheet'!$F$2:$F$5000,'1. Output sheet'!$D$2:$D$5000,$B135,'1. Output sheet'!$C$2:$C$5000,H$27,'1. Output sheet'!$AC$2:$AC$5000,$B$22,'1. Output sheet'!$O$2:$O$5000,"&gt;="&amp;$B$80,'1. Output sheet'!$O$2:$O$5000,"&lt;"&amp;$C$80)+SUMIFS('1. Output sheet'!$F$2:$F$5000,'1. Output sheet'!$D$2:$D$5000,$B135,'1. Output sheet'!$C$2:$C$5000,H$27,'1. Output sheet'!$AC$2:$AC$5000,$B$23,'1. Output sheet'!$O$2:$O$5000,"&gt;="&amp;$B$80,'1. Output sheet'!$O$2:$O$5000,"&lt;"&amp;$C$80)</f>
        <v>0</v>
      </c>
      <c r="I135" s="45">
        <f>SUMIFS('1. Output sheet'!$F$2:$F$5000,'1. Output sheet'!$D$2:$D$5000,$B135,'1. Output sheet'!$C$2:$C$5000,I$27,'1. Output sheet'!$AC$2:$AC$5000,$B$22,'1. Output sheet'!$O$2:$O$5000,"&gt;="&amp;$B$80,'1. Output sheet'!$O$2:$O$5000,"&lt;"&amp;$C$80)+SUMIFS('1. Output sheet'!$F$2:$F$5000,'1. Output sheet'!$D$2:$D$5000,$B135,'1. Output sheet'!$C$2:$C$5000,I$27,'1. Output sheet'!$AC$2:$AC$5000,$B$23,'1. Output sheet'!$O$2:$O$5000,"&gt;="&amp;$B$80,'1. Output sheet'!$O$2:$O$5000,"&lt;"&amp;$C$80)</f>
        <v>0</v>
      </c>
      <c r="J135" s="45">
        <f>SUMIFS('1. Output sheet'!$F$2:$F$5000,'1. Output sheet'!$D$2:$D$5000,$B135,'1. Output sheet'!$C$2:$C$5000,J$27,'1. Output sheet'!$AC$2:$AC$5000,$B$22,'1. Output sheet'!$O$2:$O$5000,"&gt;="&amp;$B$80,'1. Output sheet'!$O$2:$O$5000,"&lt;"&amp;$C$80)+SUMIFS('1. Output sheet'!$F$2:$F$5000,'1. Output sheet'!$D$2:$D$5000,$B135,'1. Output sheet'!$C$2:$C$5000,J$27,'1. Output sheet'!$AC$2:$AC$5000,$B$23,'1. Output sheet'!$O$2:$O$5000,"&gt;="&amp;$B$80,'1. Output sheet'!$O$2:$O$5000,"&lt;"&amp;$C$80)</f>
        <v>0</v>
      </c>
      <c r="K135" s="45">
        <f>SUMIFS('1. Output sheet'!$F$2:$F$5000,'1. Output sheet'!$D$2:$D$5000,$B135,'1. Output sheet'!$C$2:$C$5000,K$27,'1. Output sheet'!$AC$2:$AC$5000,$B$22,'1. Output sheet'!$O$2:$O$5000,"&gt;="&amp;$B$80,'1. Output sheet'!$O$2:$O$5000,"&lt;"&amp;$C$80)+SUMIFS('1. Output sheet'!$F$2:$F$5000,'1. Output sheet'!$D$2:$D$5000,$B135,'1. Output sheet'!$C$2:$C$5000,K$27,'1. Output sheet'!$AC$2:$AC$5000,$B$23,'1. Output sheet'!$O$2:$O$5000,"&gt;="&amp;$B$80,'1. Output sheet'!$O$2:$O$5000,"&lt;"&amp;$C$80)</f>
        <v>0</v>
      </c>
      <c r="L135" s="45">
        <f>SUMIFS('1. Output sheet'!$F$2:$F$5000,'1. Output sheet'!$D$2:$D$5000,$B135,'1. Output sheet'!$C$2:$C$5000,L$27,'1. Output sheet'!$AC$2:$AC$5000,$B$22,'1. Output sheet'!$O$2:$O$5000,"&gt;="&amp;$B$80,'1. Output sheet'!$O$2:$O$5000,"&lt;"&amp;$C$80)+SUMIFS('1. Output sheet'!$F$2:$F$5000,'1. Output sheet'!$D$2:$D$5000,$B135,'1. Output sheet'!$C$2:$C$5000,L$27,'1. Output sheet'!$AC$2:$AC$5000,$B$23,'1. Output sheet'!$O$2:$O$5000,"&gt;="&amp;$B$80,'1. Output sheet'!$O$2:$O$5000,"&lt;"&amp;$C$80)</f>
        <v>0</v>
      </c>
      <c r="M135" s="45">
        <f>SUMIFS('1. Output sheet'!$F$2:$F$5000,'1. Output sheet'!$D$2:$D$5000,$B135,'1. Output sheet'!$C$2:$C$5000,M$27,'1. Output sheet'!$AC$2:$AC$5000,$B$22,'1. Output sheet'!$O$2:$O$5000,"&gt;="&amp;$B$80,'1. Output sheet'!$O$2:$O$5000,"&lt;"&amp;$C$80)+SUMIFS('1. Output sheet'!$F$2:$F$5000,'1. Output sheet'!$D$2:$D$5000,$B135,'1. Output sheet'!$C$2:$C$5000,M$27,'1. Output sheet'!$AC$2:$AC$5000,$B$23,'1. Output sheet'!$O$2:$O$5000,"&gt;="&amp;$B$80,'1. Output sheet'!$O$2:$O$5000,"&lt;"&amp;$C$80)</f>
        <v>0</v>
      </c>
      <c r="N135" s="45">
        <f>SUMIFS('1. Output sheet'!$F$2:$F$5000,'1. Output sheet'!$D$2:$D$5000,$B135,'1. Output sheet'!$C$2:$C$5000,N$27,'1. Output sheet'!$AC$2:$AC$5000,$B$22,'1. Output sheet'!$O$2:$O$5000,"&gt;="&amp;$B$80,'1. Output sheet'!$O$2:$O$5000,"&lt;"&amp;$C$80)+SUMIFS('1. Output sheet'!$F$2:$F$5000,'1. Output sheet'!$D$2:$D$5000,$B135,'1. Output sheet'!$C$2:$C$5000,N$27,'1. Output sheet'!$AC$2:$AC$5000,$B$23,'1. Output sheet'!$O$2:$O$5000,"&gt;="&amp;$B$80,'1. Output sheet'!$O$2:$O$5000,"&lt;"&amp;$C$80)</f>
        <v>9785</v>
      </c>
      <c r="O135" s="45">
        <f>SUMIFS('1. Output sheet'!$F$2:$F$5000,'1. Output sheet'!$D$2:$D$5000,$B135,'1. Output sheet'!$C$2:$C$5000,O$27,'1. Output sheet'!$AC$2:$AC$5000,$B$22,'1. Output sheet'!$O$2:$O$5000,"&gt;="&amp;$B$80,'1. Output sheet'!$O$2:$O$5000,"&lt;"&amp;$C$80)+SUMIFS('1. Output sheet'!$F$2:$F$5000,'1. Output sheet'!$D$2:$D$5000,$B135,'1. Output sheet'!$C$2:$C$5000,O$27,'1. Output sheet'!$AC$2:$AC$5000,$B$23,'1. Output sheet'!$O$2:$O$5000,"&gt;="&amp;$B$80,'1. Output sheet'!$O$2:$O$5000,"&lt;"&amp;$C$80)</f>
        <v>0</v>
      </c>
      <c r="P135" s="14">
        <f t="shared" si="45"/>
        <v>9785</v>
      </c>
      <c r="Q135" s="14">
        <f>SUMIFS('1. Output sheet'!$F$2:$F$5000,'1. Output sheet'!$D$2:$D$5000,$B135,'1. Output sheet'!$AC$2:$AC$5000,$B$22,'1. Output sheet'!$O$2:$O$5000,"&gt;="&amp;$B$80,'1. Output sheet'!$O$2:$O$5000,"&lt;"&amp;$C$80)+SUMIFS('1. Output sheet'!$F$2:$F$5000,'1. Output sheet'!$D$2:$D$5000,$B135,'1. Output sheet'!$AC$2:$AC$5000,$B$23,'1. Output sheet'!$O$2:$O$5000,"&gt;="&amp;$B$80,'1. Output sheet'!$O$2:$O$5000,"&lt;"&amp;$C$80)</f>
        <v>9785</v>
      </c>
      <c r="R135" s="14"/>
      <c r="T135" s="21" t="s">
        <v>318</v>
      </c>
      <c r="U135" s="20"/>
      <c r="V135" s="45">
        <f t="shared" si="46"/>
        <v>0</v>
      </c>
      <c r="W135" s="45">
        <f t="shared" si="47"/>
        <v>0</v>
      </c>
      <c r="X135" s="45">
        <f t="shared" si="48"/>
        <v>0</v>
      </c>
      <c r="Y135" s="45">
        <f t="shared" si="49"/>
        <v>0</v>
      </c>
      <c r="Z135" s="45">
        <f t="shared" si="50"/>
        <v>0</v>
      </c>
      <c r="AA135" s="45">
        <f t="shared" si="51"/>
        <v>0</v>
      </c>
      <c r="AB135" s="45">
        <f t="shared" si="52"/>
        <v>0</v>
      </c>
      <c r="AC135" s="45">
        <f t="shared" si="53"/>
        <v>0</v>
      </c>
      <c r="AD135" s="45">
        <f t="shared" si="54"/>
        <v>0</v>
      </c>
      <c r="AE135" s="45">
        <f t="shared" si="55"/>
        <v>0</v>
      </c>
      <c r="AF135" s="45">
        <f t="shared" si="56"/>
        <v>1311.9611707761821</v>
      </c>
      <c r="AG135" s="45">
        <f t="shared" si="57"/>
        <v>0</v>
      </c>
      <c r="AH135" s="45">
        <f t="shared" si="58"/>
        <v>1311.9611707761821</v>
      </c>
      <c r="AI135" s="45">
        <f t="shared" si="59"/>
        <v>1311.9611707761821</v>
      </c>
      <c r="AJ135" s="14"/>
    </row>
    <row r="136" spans="1:36" ht="14.4" x14ac:dyDescent="0.3">
      <c r="A136" s="34"/>
      <c r="B136" s="21" t="s">
        <v>72</v>
      </c>
      <c r="C136" s="20"/>
      <c r="D136" s="45">
        <f>SUMIFS('1. Output sheet'!$F$2:$F$5000,'1. Output sheet'!$D$2:$D$5000,$B136,'1. Output sheet'!$C$2:$C$5000,D$27,'1. Output sheet'!$AC$2:$AC$5000,$B$22,'1. Output sheet'!$O$2:$O$5000,"&gt;="&amp;$B$80,'1. Output sheet'!$O$2:$O$5000,"&lt;"&amp;$C$80)+SUMIFS('1. Output sheet'!$F$2:$F$5000,'1. Output sheet'!$D$2:$D$5000,$B136,'1. Output sheet'!$C$2:$C$5000,D$27,'1. Output sheet'!$AC$2:$AC$5000,$B$23,'1. Output sheet'!$O$2:$O$5000,"&gt;="&amp;$B$80,'1. Output sheet'!$O$2:$O$5000,"&lt;"&amp;$C$80)</f>
        <v>0</v>
      </c>
      <c r="E136" s="45">
        <f>SUMIFS('1. Output sheet'!$F$2:$F$5000,'1. Output sheet'!$D$2:$D$5000,$B136,'1. Output sheet'!$C$2:$C$5000,E$27,'1. Output sheet'!$AC$2:$AC$5000,$B$22,'1. Output sheet'!$O$2:$O$5000,"&gt;="&amp;$B$80,'1. Output sheet'!$O$2:$O$5000,"&lt;"&amp;$C$80)+SUMIFS('1. Output sheet'!$F$2:$F$5000,'1. Output sheet'!$D$2:$D$5000,$B136,'1. Output sheet'!$C$2:$C$5000,E$27,'1. Output sheet'!$AC$2:$AC$5000,$B$23,'1. Output sheet'!$O$2:$O$5000,"&gt;="&amp;$B$80,'1. Output sheet'!$O$2:$O$5000,"&lt;"&amp;$C$80)</f>
        <v>20600</v>
      </c>
      <c r="F136" s="45">
        <f>SUMIFS('1. Output sheet'!$F$2:$F$5000,'1. Output sheet'!$D$2:$D$5000,$B136,'1. Output sheet'!$C$2:$C$5000,F$27,'1. Output sheet'!$AC$2:$AC$5000,$B$22,'1. Output sheet'!$O$2:$O$5000,"&gt;="&amp;$B$80,'1. Output sheet'!$O$2:$O$5000,"&lt;"&amp;$C$80)+SUMIFS('1. Output sheet'!$F$2:$F$5000,'1. Output sheet'!$D$2:$D$5000,$B136,'1. Output sheet'!$C$2:$C$5000,F$27,'1. Output sheet'!$AC$2:$AC$5000,$B$23,'1. Output sheet'!$O$2:$O$5000,"&gt;="&amp;$B$80,'1. Output sheet'!$O$2:$O$5000,"&lt;"&amp;$C$80)</f>
        <v>1080</v>
      </c>
      <c r="G136" s="45">
        <f>SUMIFS('1. Output sheet'!$F$2:$F$5000,'1. Output sheet'!$D$2:$D$5000,$B136,'1. Output sheet'!$C$2:$C$5000,G$27,'1. Output sheet'!$AC$2:$AC$5000,$B$22,'1. Output sheet'!$O$2:$O$5000,"&gt;="&amp;$B$80,'1. Output sheet'!$O$2:$O$5000,"&lt;"&amp;$C$80)+SUMIFS('1. Output sheet'!$F$2:$F$5000,'1. Output sheet'!$D$2:$D$5000,$B136,'1. Output sheet'!$C$2:$C$5000,G$27,'1. Output sheet'!$AC$2:$AC$5000,$B$23,'1. Output sheet'!$O$2:$O$5000,"&gt;="&amp;$B$80,'1. Output sheet'!$O$2:$O$5000,"&lt;"&amp;$C$80)</f>
        <v>0</v>
      </c>
      <c r="H136" s="45">
        <f>SUMIFS('1. Output sheet'!$F$2:$F$5000,'1. Output sheet'!$D$2:$D$5000,$B136,'1. Output sheet'!$C$2:$C$5000,H$27,'1. Output sheet'!$AC$2:$AC$5000,$B$22,'1. Output sheet'!$O$2:$O$5000,"&gt;="&amp;$B$80,'1. Output sheet'!$O$2:$O$5000,"&lt;"&amp;$C$80)+SUMIFS('1. Output sheet'!$F$2:$F$5000,'1. Output sheet'!$D$2:$D$5000,$B136,'1. Output sheet'!$C$2:$C$5000,H$27,'1. Output sheet'!$AC$2:$AC$5000,$B$23,'1. Output sheet'!$O$2:$O$5000,"&gt;="&amp;$B$80,'1. Output sheet'!$O$2:$O$5000,"&lt;"&amp;$C$80)</f>
        <v>0</v>
      </c>
      <c r="I136" s="45">
        <f>SUMIFS('1. Output sheet'!$F$2:$F$5000,'1. Output sheet'!$D$2:$D$5000,$B136,'1. Output sheet'!$C$2:$C$5000,I$27,'1. Output sheet'!$AC$2:$AC$5000,$B$22,'1. Output sheet'!$O$2:$O$5000,"&gt;="&amp;$B$80,'1. Output sheet'!$O$2:$O$5000,"&lt;"&amp;$C$80)+SUMIFS('1. Output sheet'!$F$2:$F$5000,'1. Output sheet'!$D$2:$D$5000,$B136,'1. Output sheet'!$C$2:$C$5000,I$27,'1. Output sheet'!$AC$2:$AC$5000,$B$23,'1. Output sheet'!$O$2:$O$5000,"&gt;="&amp;$B$80,'1. Output sheet'!$O$2:$O$5000,"&lt;"&amp;$C$80)</f>
        <v>0</v>
      </c>
      <c r="J136" s="45">
        <f>SUMIFS('1. Output sheet'!$F$2:$F$5000,'1. Output sheet'!$D$2:$D$5000,$B136,'1. Output sheet'!$C$2:$C$5000,J$27,'1. Output sheet'!$AC$2:$AC$5000,$B$22,'1. Output sheet'!$O$2:$O$5000,"&gt;="&amp;$B$80,'1. Output sheet'!$O$2:$O$5000,"&lt;"&amp;$C$80)+SUMIFS('1. Output sheet'!$F$2:$F$5000,'1. Output sheet'!$D$2:$D$5000,$B136,'1. Output sheet'!$C$2:$C$5000,J$27,'1. Output sheet'!$AC$2:$AC$5000,$B$23,'1. Output sheet'!$O$2:$O$5000,"&gt;="&amp;$B$80,'1. Output sheet'!$O$2:$O$5000,"&lt;"&amp;$C$80)</f>
        <v>0</v>
      </c>
      <c r="K136" s="45">
        <f>SUMIFS('1. Output sheet'!$F$2:$F$5000,'1. Output sheet'!$D$2:$D$5000,$B136,'1. Output sheet'!$C$2:$C$5000,K$27,'1. Output sheet'!$AC$2:$AC$5000,$B$22,'1. Output sheet'!$O$2:$O$5000,"&gt;="&amp;$B$80,'1. Output sheet'!$O$2:$O$5000,"&lt;"&amp;$C$80)+SUMIFS('1. Output sheet'!$F$2:$F$5000,'1. Output sheet'!$D$2:$D$5000,$B136,'1. Output sheet'!$C$2:$C$5000,K$27,'1. Output sheet'!$AC$2:$AC$5000,$B$23,'1. Output sheet'!$O$2:$O$5000,"&gt;="&amp;$B$80,'1. Output sheet'!$O$2:$O$5000,"&lt;"&amp;$C$80)</f>
        <v>0</v>
      </c>
      <c r="L136" s="45">
        <f>SUMIFS('1. Output sheet'!$F$2:$F$5000,'1. Output sheet'!$D$2:$D$5000,$B136,'1. Output sheet'!$C$2:$C$5000,L$27,'1. Output sheet'!$AC$2:$AC$5000,$B$22,'1. Output sheet'!$O$2:$O$5000,"&gt;="&amp;$B$80,'1. Output sheet'!$O$2:$O$5000,"&lt;"&amp;$C$80)+SUMIFS('1. Output sheet'!$F$2:$F$5000,'1. Output sheet'!$D$2:$D$5000,$B136,'1. Output sheet'!$C$2:$C$5000,L$27,'1. Output sheet'!$AC$2:$AC$5000,$B$23,'1. Output sheet'!$O$2:$O$5000,"&gt;="&amp;$B$80,'1. Output sheet'!$O$2:$O$5000,"&lt;"&amp;$C$80)</f>
        <v>0</v>
      </c>
      <c r="M136" s="45">
        <f>SUMIFS('1. Output sheet'!$F$2:$F$5000,'1. Output sheet'!$D$2:$D$5000,$B136,'1. Output sheet'!$C$2:$C$5000,M$27,'1. Output sheet'!$AC$2:$AC$5000,$B$22,'1. Output sheet'!$O$2:$O$5000,"&gt;="&amp;$B$80,'1. Output sheet'!$O$2:$O$5000,"&lt;"&amp;$C$80)+SUMIFS('1. Output sheet'!$F$2:$F$5000,'1. Output sheet'!$D$2:$D$5000,$B136,'1. Output sheet'!$C$2:$C$5000,M$27,'1. Output sheet'!$AC$2:$AC$5000,$B$23,'1. Output sheet'!$O$2:$O$5000,"&gt;="&amp;$B$80,'1. Output sheet'!$O$2:$O$5000,"&lt;"&amp;$C$80)</f>
        <v>0</v>
      </c>
      <c r="N136" s="45">
        <f>SUMIFS('1. Output sheet'!$F$2:$F$5000,'1. Output sheet'!$D$2:$D$5000,$B136,'1. Output sheet'!$C$2:$C$5000,N$27,'1. Output sheet'!$AC$2:$AC$5000,$B$22,'1. Output sheet'!$O$2:$O$5000,"&gt;="&amp;$B$80,'1. Output sheet'!$O$2:$O$5000,"&lt;"&amp;$C$80)+SUMIFS('1. Output sheet'!$F$2:$F$5000,'1. Output sheet'!$D$2:$D$5000,$B136,'1. Output sheet'!$C$2:$C$5000,N$27,'1. Output sheet'!$AC$2:$AC$5000,$B$23,'1. Output sheet'!$O$2:$O$5000,"&gt;="&amp;$B$80,'1. Output sheet'!$O$2:$O$5000,"&lt;"&amp;$C$80)</f>
        <v>0</v>
      </c>
      <c r="O136" s="45">
        <f>SUMIFS('1. Output sheet'!$F$2:$F$5000,'1. Output sheet'!$D$2:$D$5000,$B136,'1. Output sheet'!$C$2:$C$5000,O$27,'1. Output sheet'!$AC$2:$AC$5000,$B$22,'1. Output sheet'!$O$2:$O$5000,"&gt;="&amp;$B$80,'1. Output sheet'!$O$2:$O$5000,"&lt;"&amp;$C$80)+SUMIFS('1. Output sheet'!$F$2:$F$5000,'1. Output sheet'!$D$2:$D$5000,$B136,'1. Output sheet'!$C$2:$C$5000,O$27,'1. Output sheet'!$AC$2:$AC$5000,$B$23,'1. Output sheet'!$O$2:$O$5000,"&gt;="&amp;$B$80,'1. Output sheet'!$O$2:$O$5000,"&lt;"&amp;$C$80)</f>
        <v>0</v>
      </c>
      <c r="P136" s="14">
        <f t="shared" si="45"/>
        <v>21680</v>
      </c>
      <c r="Q136" s="14">
        <f>SUMIFS('1. Output sheet'!$F$2:$F$5000,'1. Output sheet'!$D$2:$D$5000,$B136,'1. Output sheet'!$AC$2:$AC$5000,$B$22,'1. Output sheet'!$O$2:$O$5000,"&gt;="&amp;$B$80,'1. Output sheet'!$O$2:$O$5000,"&lt;"&amp;$C$80)+SUMIFS('1. Output sheet'!$F$2:$F$5000,'1. Output sheet'!$D$2:$D$5000,$B136,'1. Output sheet'!$AC$2:$AC$5000,$B$23,'1. Output sheet'!$O$2:$O$5000,"&gt;="&amp;$B$80,'1. Output sheet'!$O$2:$O$5000,"&lt;"&amp;$C$80)</f>
        <v>21680</v>
      </c>
      <c r="R136" s="14"/>
      <c r="T136" s="21" t="s">
        <v>72</v>
      </c>
      <c r="U136" s="20"/>
      <c r="V136" s="45">
        <f t="shared" si="46"/>
        <v>0</v>
      </c>
      <c r="W136" s="45">
        <f t="shared" si="47"/>
        <v>2762.0235174235413</v>
      </c>
      <c r="X136" s="45">
        <f t="shared" si="48"/>
        <v>144.8051164474478</v>
      </c>
      <c r="Y136" s="45">
        <f t="shared" si="49"/>
        <v>0</v>
      </c>
      <c r="Z136" s="45">
        <f t="shared" si="50"/>
        <v>0</v>
      </c>
      <c r="AA136" s="45">
        <f t="shared" si="51"/>
        <v>0</v>
      </c>
      <c r="AB136" s="45">
        <f t="shared" si="52"/>
        <v>0</v>
      </c>
      <c r="AC136" s="45">
        <f t="shared" si="53"/>
        <v>0</v>
      </c>
      <c r="AD136" s="45">
        <f t="shared" si="54"/>
        <v>0</v>
      </c>
      <c r="AE136" s="45">
        <f t="shared" si="55"/>
        <v>0</v>
      </c>
      <c r="AF136" s="45">
        <f t="shared" si="56"/>
        <v>0</v>
      </c>
      <c r="AG136" s="45">
        <f t="shared" si="57"/>
        <v>0</v>
      </c>
      <c r="AH136" s="45">
        <f t="shared" si="58"/>
        <v>2906.8286338709891</v>
      </c>
      <c r="AI136" s="45">
        <f t="shared" si="59"/>
        <v>2906.8286338709891</v>
      </c>
      <c r="AJ136" s="14"/>
    </row>
    <row r="137" spans="1:36" ht="14.4" x14ac:dyDescent="0.3">
      <c r="A137" s="34"/>
      <c r="B137" s="21" t="s">
        <v>4361</v>
      </c>
      <c r="C137" s="20"/>
      <c r="D137" s="45">
        <f t="shared" ref="D137:O137" si="60">D113-SUM(D120:D136)</f>
        <v>0</v>
      </c>
      <c r="E137" s="45">
        <f t="shared" si="60"/>
        <v>0</v>
      </c>
      <c r="F137" s="45">
        <f t="shared" si="60"/>
        <v>0</v>
      </c>
      <c r="G137" s="45">
        <f t="shared" si="60"/>
        <v>0</v>
      </c>
      <c r="H137" s="45">
        <f t="shared" si="60"/>
        <v>0</v>
      </c>
      <c r="I137" s="45">
        <f t="shared" si="60"/>
        <v>0</v>
      </c>
      <c r="J137" s="45">
        <f t="shared" si="60"/>
        <v>0</v>
      </c>
      <c r="K137" s="45">
        <f t="shared" si="60"/>
        <v>0</v>
      </c>
      <c r="L137" s="45">
        <f t="shared" si="60"/>
        <v>1260</v>
      </c>
      <c r="M137" s="45">
        <f t="shared" si="60"/>
        <v>0</v>
      </c>
      <c r="N137" s="45">
        <f t="shared" si="60"/>
        <v>0</v>
      </c>
      <c r="O137" s="45">
        <f t="shared" si="60"/>
        <v>0</v>
      </c>
      <c r="P137" s="14">
        <f t="shared" si="45"/>
        <v>1260</v>
      </c>
      <c r="Q137" s="14">
        <f>SUM(D137:O137)</f>
        <v>1260</v>
      </c>
      <c r="R137" s="14"/>
      <c r="T137" s="21" t="s">
        <v>4361</v>
      </c>
      <c r="U137" s="20"/>
      <c r="V137" s="45">
        <f t="shared" si="46"/>
        <v>0</v>
      </c>
      <c r="W137" s="45">
        <f t="shared" si="47"/>
        <v>0</v>
      </c>
      <c r="X137" s="45">
        <f t="shared" si="48"/>
        <v>0</v>
      </c>
      <c r="Y137" s="45">
        <f t="shared" si="49"/>
        <v>0</v>
      </c>
      <c r="Z137" s="45">
        <f t="shared" si="50"/>
        <v>0</v>
      </c>
      <c r="AA137" s="45">
        <f t="shared" si="51"/>
        <v>0</v>
      </c>
      <c r="AB137" s="45">
        <f t="shared" si="52"/>
        <v>0</v>
      </c>
      <c r="AC137" s="45">
        <f t="shared" si="53"/>
        <v>0</v>
      </c>
      <c r="AD137" s="45">
        <f t="shared" si="54"/>
        <v>168.93930252202242</v>
      </c>
      <c r="AE137" s="45">
        <f t="shared" si="55"/>
        <v>0</v>
      </c>
      <c r="AF137" s="45">
        <f t="shared" si="56"/>
        <v>0</v>
      </c>
      <c r="AG137" s="45">
        <f t="shared" si="57"/>
        <v>0</v>
      </c>
      <c r="AH137" s="45">
        <f t="shared" si="58"/>
        <v>168.93930252202242</v>
      </c>
      <c r="AI137" s="45">
        <f t="shared" si="59"/>
        <v>168.93930252202242</v>
      </c>
      <c r="AJ137" s="14"/>
    </row>
    <row r="138" spans="1:36" ht="14.4" x14ac:dyDescent="0.3">
      <c r="A138" s="34"/>
      <c r="B138" s="19" t="s">
        <v>4346</v>
      </c>
      <c r="C138" s="20"/>
      <c r="D138" s="45">
        <f t="shared" ref="D138:Q138" si="61">SUM(D120:D137)</f>
        <v>979</v>
      </c>
      <c r="E138" s="45">
        <f t="shared" si="61"/>
        <v>30106.120000000003</v>
      </c>
      <c r="F138" s="45">
        <f t="shared" si="61"/>
        <v>27592.68</v>
      </c>
      <c r="G138" s="45">
        <f t="shared" si="61"/>
        <v>9276.0133333333342</v>
      </c>
      <c r="H138" s="45">
        <f t="shared" si="61"/>
        <v>0</v>
      </c>
      <c r="I138" s="45">
        <f t="shared" si="61"/>
        <v>12652.029999999999</v>
      </c>
      <c r="J138" s="45">
        <f t="shared" si="61"/>
        <v>48603.729999999996</v>
      </c>
      <c r="K138" s="45">
        <f t="shared" si="61"/>
        <v>26091.989999999998</v>
      </c>
      <c r="L138" s="45">
        <f t="shared" si="61"/>
        <v>2212.25</v>
      </c>
      <c r="M138" s="45">
        <f t="shared" si="61"/>
        <v>0</v>
      </c>
      <c r="N138" s="45">
        <f t="shared" si="61"/>
        <v>9348.31</v>
      </c>
      <c r="O138" s="45">
        <f t="shared" si="61"/>
        <v>0</v>
      </c>
      <c r="P138" s="14">
        <f t="shared" si="61"/>
        <v>166862.12333333335</v>
      </c>
      <c r="Q138" s="14">
        <f t="shared" si="61"/>
        <v>166862.12333333335</v>
      </c>
      <c r="R138" s="14"/>
      <c r="T138" s="19" t="s">
        <v>4346</v>
      </c>
      <c r="U138" s="20"/>
      <c r="V138" s="45">
        <f t="shared" si="46"/>
        <v>131.26315648338093</v>
      </c>
      <c r="W138" s="45">
        <f t="shared" si="47"/>
        <v>4036.5927892415161</v>
      </c>
      <c r="X138" s="45">
        <f t="shared" si="48"/>
        <v>3699.5937412010776</v>
      </c>
      <c r="Y138" s="45">
        <f t="shared" si="49"/>
        <v>1243.7168434272332</v>
      </c>
      <c r="Z138" s="45">
        <f t="shared" si="50"/>
        <v>0</v>
      </c>
      <c r="AA138" s="45">
        <f t="shared" si="51"/>
        <v>1696.3691457838913</v>
      </c>
      <c r="AB138" s="45">
        <f t="shared" si="52"/>
        <v>6516.7303541021402</v>
      </c>
      <c r="AC138" s="45">
        <f t="shared" si="53"/>
        <v>3498.3830095330027</v>
      </c>
      <c r="AD138" s="45">
        <f t="shared" si="54"/>
        <v>296.61585079709852</v>
      </c>
      <c r="AE138" s="45">
        <f t="shared" si="55"/>
        <v>0</v>
      </c>
      <c r="AF138" s="45">
        <f t="shared" si="56"/>
        <v>1253.4102945711486</v>
      </c>
      <c r="AG138" s="45">
        <f t="shared" si="57"/>
        <v>0</v>
      </c>
      <c r="AH138" s="45">
        <f t="shared" si="58"/>
        <v>22372.675185140492</v>
      </c>
      <c r="AI138" s="45">
        <f t="shared" si="59"/>
        <v>22372.675185140492</v>
      </c>
      <c r="AJ138" s="14"/>
    </row>
    <row r="139" spans="1:36" x14ac:dyDescent="0.25">
      <c r="A139" s="34"/>
    </row>
    <row r="140" spans="1:36" x14ac:dyDescent="0.25">
      <c r="A140" s="34"/>
    </row>
    <row r="141" spans="1:36" x14ac:dyDescent="0.25">
      <c r="A141" s="36" t="s">
        <v>4368</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x14ac:dyDescent="0.25">
      <c r="A142" s="34" t="s">
        <v>12</v>
      </c>
      <c r="B142" s="8">
        <v>45809</v>
      </c>
      <c r="C142" s="8">
        <v>45839</v>
      </c>
    </row>
    <row r="143" spans="1:36" ht="14.4" x14ac:dyDescent="0.3">
      <c r="A143" s="34"/>
      <c r="B143" s="5" t="s">
        <v>4352</v>
      </c>
      <c r="C143" s="5"/>
      <c r="D143" s="5"/>
      <c r="E143" s="5"/>
      <c r="F143" s="5"/>
      <c r="G143" s="5"/>
      <c r="H143" s="5"/>
      <c r="I143" s="5"/>
      <c r="J143" s="5"/>
      <c r="K143" s="5"/>
      <c r="L143" s="5"/>
      <c r="M143" s="5"/>
      <c r="N143" s="5"/>
      <c r="O143" s="5"/>
      <c r="P143" s="5"/>
      <c r="Q143" s="5"/>
      <c r="R143" s="5"/>
    </row>
    <row r="144" spans="1:36" ht="43.2" x14ac:dyDescent="0.3">
      <c r="A144" s="34"/>
      <c r="B144" s="6" t="s">
        <v>4351</v>
      </c>
      <c r="C144" s="6"/>
      <c r="D144" s="10" t="s">
        <v>705</v>
      </c>
      <c r="E144" s="10" t="s">
        <v>206</v>
      </c>
      <c r="F144" s="10" t="s">
        <v>198</v>
      </c>
      <c r="G144" s="11" t="s">
        <v>28</v>
      </c>
      <c r="H144" s="11" t="s">
        <v>795</v>
      </c>
      <c r="I144" s="11" t="s">
        <v>43</v>
      </c>
      <c r="J144" s="11" t="s">
        <v>104</v>
      </c>
      <c r="K144" s="11" t="s">
        <v>808</v>
      </c>
      <c r="L144" s="11" t="s">
        <v>755</v>
      </c>
      <c r="M144" s="11" t="s">
        <v>4353</v>
      </c>
      <c r="N144" s="11" t="s">
        <v>318</v>
      </c>
      <c r="O144" s="11" t="s">
        <v>71</v>
      </c>
      <c r="P144" s="29" t="s">
        <v>4354</v>
      </c>
      <c r="Q144" s="29" t="s">
        <v>4355</v>
      </c>
      <c r="R144" s="29" t="s">
        <v>4356</v>
      </c>
    </row>
    <row r="145" spans="1:18" ht="14.4" x14ac:dyDescent="0.3">
      <c r="A145" s="34"/>
      <c r="B145" s="37" t="s">
        <v>4357</v>
      </c>
      <c r="C145" s="37" t="s">
        <v>4348</v>
      </c>
      <c r="D145" s="13">
        <f>SUM(D146:D147)</f>
        <v>3</v>
      </c>
      <c r="E145" s="13">
        <f t="shared" ref="E145:O145" si="62">SUM(E146:E147)</f>
        <v>81</v>
      </c>
      <c r="F145" s="13">
        <f t="shared" si="62"/>
        <v>65</v>
      </c>
      <c r="G145" s="13">
        <f t="shared" si="62"/>
        <v>63</v>
      </c>
      <c r="H145" s="13">
        <f t="shared" si="62"/>
        <v>24</v>
      </c>
      <c r="I145" s="13">
        <f t="shared" si="62"/>
        <v>138</v>
      </c>
      <c r="J145" s="13">
        <f t="shared" si="62"/>
        <v>138</v>
      </c>
      <c r="K145" s="13">
        <f t="shared" si="62"/>
        <v>18</v>
      </c>
      <c r="L145" s="13">
        <f t="shared" si="62"/>
        <v>2</v>
      </c>
      <c r="M145" s="13">
        <f t="shared" si="62"/>
        <v>0</v>
      </c>
      <c r="N145" s="13">
        <f t="shared" si="62"/>
        <v>13</v>
      </c>
      <c r="O145" s="13">
        <f t="shared" si="62"/>
        <v>7</v>
      </c>
      <c r="P145" s="14">
        <f>SUM(D145:O145)</f>
        <v>552</v>
      </c>
      <c r="Q145" s="13">
        <f>SUM(Q146:Q147)</f>
        <v>577</v>
      </c>
      <c r="R145" s="14">
        <f>Q145-P145</f>
        <v>25</v>
      </c>
    </row>
    <row r="146" spans="1:18" ht="14.4" outlineLevel="1" x14ac:dyDescent="0.3">
      <c r="B146" s="7" t="s">
        <v>41</v>
      </c>
      <c r="C146" s="12"/>
      <c r="D146" s="13">
        <f>COUNTIFS('1. Output sheet'!$AC$2:$AC$5000,$B146,'1. Output sheet'!$C$2:$C$5000,D$20,'1. Output sheet'!$O$2:$O$5000,"&gt;="&amp;$B$142,'1. Output sheet'!$O$2:$O$5000,"&lt;"&amp;$C$142)</f>
        <v>3</v>
      </c>
      <c r="E146" s="13">
        <f>COUNTIFS('1. Output sheet'!$AC$2:$AC$5000,$B146,'1. Output sheet'!$C$2:$C$5000,E$20,'1. Output sheet'!$O$2:$O$5000,"&gt;="&amp;$B$142,'1. Output sheet'!$O$2:$O$5000,"&lt;"&amp;$C$142)</f>
        <v>81</v>
      </c>
      <c r="F146" s="13">
        <f>COUNTIFS('1. Output sheet'!$AC$2:$AC$5000,$B146,'1. Output sheet'!$C$2:$C$5000,F$20,'1. Output sheet'!$O$2:$O$5000,"&gt;="&amp;$B$142,'1. Output sheet'!$O$2:$O$5000,"&lt;"&amp;$C$142)</f>
        <v>41</v>
      </c>
      <c r="G146" s="13">
        <f>COUNTIFS('1. Output sheet'!$AC$2:$AC$5000,$B146,'1. Output sheet'!$C$2:$C$5000,G$20,'1. Output sheet'!$O$2:$O$5000,"&gt;="&amp;$B$142,'1. Output sheet'!$O$2:$O$5000,"&lt;"&amp;$C$142)</f>
        <v>58</v>
      </c>
      <c r="H146" s="13">
        <f>COUNTIFS('1. Output sheet'!$AC$2:$AC$5000,$B146,'1. Output sheet'!$C$2:$C$5000,H$20,'1. Output sheet'!$O$2:$O$5000,"&gt;="&amp;$B$142,'1. Output sheet'!$O$2:$O$5000,"&lt;"&amp;$C$142)</f>
        <v>23</v>
      </c>
      <c r="I146" s="13">
        <f>COUNTIFS('1. Output sheet'!$AC$2:$AC$5000,$B146,'1. Output sheet'!$C$2:$C$5000,I$20,'1. Output sheet'!$O$2:$O$5000,"&gt;="&amp;$B$142,'1. Output sheet'!$O$2:$O$5000,"&lt;"&amp;$C$142)</f>
        <v>98</v>
      </c>
      <c r="J146" s="13">
        <f>COUNTIFS('1. Output sheet'!$AC$2:$AC$5000,$B146,'1. Output sheet'!$C$2:$C$5000,J$20,'1. Output sheet'!$O$2:$O$5000,"&gt;="&amp;$B$142,'1. Output sheet'!$O$2:$O$5000,"&lt;"&amp;$C$142)</f>
        <v>130</v>
      </c>
      <c r="K146" s="13">
        <f>COUNTIFS('1. Output sheet'!$AC$2:$AC$5000,$B146,'1. Output sheet'!$C$2:$C$5000,K$20,'1. Output sheet'!$O$2:$O$5000,"&gt;="&amp;$B$142,'1. Output sheet'!$O$2:$O$5000,"&lt;"&amp;$C$142)</f>
        <v>11</v>
      </c>
      <c r="L146" s="13">
        <f>COUNTIFS('1. Output sheet'!$AC$2:$AC$5000,$B146,'1. Output sheet'!$C$2:$C$5000,L$20,'1. Output sheet'!$O$2:$O$5000,"&gt;="&amp;$B$142,'1. Output sheet'!$O$2:$O$5000,"&lt;"&amp;$C$142)</f>
        <v>0</v>
      </c>
      <c r="M146" s="13">
        <f>COUNTIFS('1. Output sheet'!$AC$2:$AC$5000,$B146,'1. Output sheet'!$C$2:$C$5000,M$20,'1. Output sheet'!$O$2:$O$5000,"&gt;="&amp;$B$142,'1. Output sheet'!$O$2:$O$5000,"&lt;"&amp;$C$142)</f>
        <v>0</v>
      </c>
      <c r="N146" s="13">
        <f>COUNTIFS('1. Output sheet'!$AC$2:$AC$5000,$B146,'1. Output sheet'!$C$2:$C$5000,N$20,'1. Output sheet'!$O$2:$O$5000,"&gt;="&amp;$B$142,'1. Output sheet'!$O$2:$O$5000,"&lt;"&amp;$C$142)</f>
        <v>12</v>
      </c>
      <c r="O146" s="13">
        <f>COUNTIFS('1. Output sheet'!$AC$2:$AC$5000,$B146,'1. Output sheet'!$C$2:$C$5000,O$20,'1. Output sheet'!$O$2:$O$5000,"&gt;="&amp;$B$142,'1. Output sheet'!$O$2:$O$5000,"&lt;"&amp;$C$142)</f>
        <v>6</v>
      </c>
      <c r="P146" s="14">
        <f t="shared" ref="P146:P147" si="63">SUM(D146:O146)</f>
        <v>463</v>
      </c>
      <c r="Q146" s="13">
        <f>COUNTIFS('1. Output sheet'!$AC$2:$AC$5000,$B146,'1. Output sheet'!$O$2:$O$5000,"&gt;="&amp;$B$142,'1. Output sheet'!$O$2:$O$5000,"&lt;"&amp;$C$142)</f>
        <v>486</v>
      </c>
      <c r="R146" s="14">
        <f>Q146-P146</f>
        <v>23</v>
      </c>
    </row>
    <row r="147" spans="1:18" ht="14.4" outlineLevel="1" x14ac:dyDescent="0.3">
      <c r="B147" s="7" t="s">
        <v>64</v>
      </c>
      <c r="C147" s="12"/>
      <c r="D147" s="13">
        <f>COUNTIFS('1. Output sheet'!$AC$2:$AC$5000,$B147,'1. Output sheet'!$C$2:$C$5000,D$20,'1. Output sheet'!$O$2:$O$5000,"&gt;="&amp;$B$142,'1. Output sheet'!$O$2:$O$5000,"&lt;"&amp;$C$142)</f>
        <v>0</v>
      </c>
      <c r="E147" s="13">
        <f>COUNTIFS('1. Output sheet'!$AC$2:$AC$5000,$B147,'1. Output sheet'!$C$2:$C$5000,E$20,'1. Output sheet'!$O$2:$O$5000,"&gt;="&amp;$B$142,'1. Output sheet'!$O$2:$O$5000,"&lt;"&amp;$C$142)</f>
        <v>0</v>
      </c>
      <c r="F147" s="13">
        <f>COUNTIFS('1. Output sheet'!$AC$2:$AC$5000,$B147,'1. Output sheet'!$C$2:$C$5000,F$20,'1. Output sheet'!$O$2:$O$5000,"&gt;="&amp;$B$142,'1. Output sheet'!$O$2:$O$5000,"&lt;"&amp;$C$142)</f>
        <v>24</v>
      </c>
      <c r="G147" s="13">
        <f>COUNTIFS('1. Output sheet'!$AC$2:$AC$5000,$B147,'1. Output sheet'!$C$2:$C$5000,G$20,'1. Output sheet'!$O$2:$O$5000,"&gt;="&amp;$B$142,'1. Output sheet'!$O$2:$O$5000,"&lt;"&amp;$C$142)</f>
        <v>5</v>
      </c>
      <c r="H147" s="13">
        <f>COUNTIFS('1. Output sheet'!$AC$2:$AC$5000,$B147,'1. Output sheet'!$C$2:$C$5000,H$20,'1. Output sheet'!$O$2:$O$5000,"&gt;="&amp;$B$142,'1. Output sheet'!$O$2:$O$5000,"&lt;"&amp;$C$142)</f>
        <v>1</v>
      </c>
      <c r="I147" s="13">
        <f>COUNTIFS('1. Output sheet'!$AC$2:$AC$5000,$B147,'1. Output sheet'!$C$2:$C$5000,I$20,'1. Output sheet'!$O$2:$O$5000,"&gt;="&amp;$B$142,'1. Output sheet'!$O$2:$O$5000,"&lt;"&amp;$C$142)</f>
        <v>40</v>
      </c>
      <c r="J147" s="13">
        <f>COUNTIFS('1. Output sheet'!$AC$2:$AC$5000,$B147,'1. Output sheet'!$C$2:$C$5000,J$20,'1. Output sheet'!$O$2:$O$5000,"&gt;="&amp;$B$142,'1. Output sheet'!$O$2:$O$5000,"&lt;"&amp;$C$142)</f>
        <v>8</v>
      </c>
      <c r="K147" s="13">
        <f>COUNTIFS('1. Output sheet'!$AC$2:$AC$5000,$B147,'1. Output sheet'!$C$2:$C$5000,K$20,'1. Output sheet'!$O$2:$O$5000,"&gt;="&amp;$B$142,'1. Output sheet'!$O$2:$O$5000,"&lt;"&amp;$C$142)</f>
        <v>7</v>
      </c>
      <c r="L147" s="13">
        <f>COUNTIFS('1. Output sheet'!$AC$2:$AC$5000,$B147,'1. Output sheet'!$C$2:$C$5000,L$20,'1. Output sheet'!$O$2:$O$5000,"&gt;="&amp;$B$142,'1. Output sheet'!$O$2:$O$5000,"&lt;"&amp;$C$142)</f>
        <v>2</v>
      </c>
      <c r="M147" s="13">
        <f>COUNTIFS('1. Output sheet'!$AC$2:$AC$5000,$B147,'1. Output sheet'!$C$2:$C$5000,M$20,'1. Output sheet'!$O$2:$O$5000,"&gt;="&amp;$B$142,'1. Output sheet'!$O$2:$O$5000,"&lt;"&amp;$C$142)</f>
        <v>0</v>
      </c>
      <c r="N147" s="13">
        <f>COUNTIFS('1. Output sheet'!$AC$2:$AC$5000,$B147,'1. Output sheet'!$C$2:$C$5000,N$20,'1. Output sheet'!$O$2:$O$5000,"&gt;="&amp;$B$142,'1. Output sheet'!$O$2:$O$5000,"&lt;"&amp;$C$142)</f>
        <v>1</v>
      </c>
      <c r="O147" s="13">
        <f>COUNTIFS('1. Output sheet'!$AC$2:$AC$5000,$B147,'1. Output sheet'!$C$2:$C$5000,O$20,'1. Output sheet'!$O$2:$O$5000,"&gt;="&amp;$B$142,'1. Output sheet'!$O$2:$O$5000,"&lt;"&amp;$C$142)</f>
        <v>1</v>
      </c>
      <c r="P147" s="14">
        <f t="shared" si="63"/>
        <v>89</v>
      </c>
      <c r="Q147" s="13">
        <f>COUNTIFS('1. Output sheet'!$AC$2:$AC$5000,$B147,'1. Output sheet'!$O$2:$O$5000,"&gt;="&amp;$B$142,'1. Output sheet'!$O$2:$O$5000,"&lt;"&amp;$C$142)</f>
        <v>91</v>
      </c>
      <c r="R147" s="14">
        <f>Q147-P147</f>
        <v>2</v>
      </c>
    </row>
    <row r="150" spans="1:18" ht="14.4" x14ac:dyDescent="0.3">
      <c r="B150" s="5" t="s">
        <v>4352</v>
      </c>
      <c r="C150" s="5"/>
      <c r="D150" s="5"/>
      <c r="E150" s="5"/>
      <c r="F150" s="5"/>
      <c r="G150" s="5"/>
      <c r="H150" s="5"/>
      <c r="I150" s="5"/>
      <c r="J150" s="5"/>
      <c r="K150" s="5"/>
      <c r="L150" s="5"/>
      <c r="M150" s="5"/>
      <c r="N150" s="5"/>
      <c r="O150" s="5"/>
      <c r="P150" s="5"/>
      <c r="Q150" s="5"/>
      <c r="R150" s="5"/>
    </row>
    <row r="151" spans="1:18" ht="43.2" x14ac:dyDescent="0.3">
      <c r="B151" s="19" t="s">
        <v>4358</v>
      </c>
      <c r="C151" s="20"/>
      <c r="D151" s="10" t="s">
        <v>705</v>
      </c>
      <c r="E151" s="10" t="s">
        <v>206</v>
      </c>
      <c r="F151" s="10" t="s">
        <v>198</v>
      </c>
      <c r="G151" s="11" t="s">
        <v>28</v>
      </c>
      <c r="H151" s="11" t="s">
        <v>795</v>
      </c>
      <c r="I151" s="11" t="s">
        <v>43</v>
      </c>
      <c r="J151" s="11" t="s">
        <v>104</v>
      </c>
      <c r="K151" s="11" t="s">
        <v>808</v>
      </c>
      <c r="L151" s="11" t="s">
        <v>755</v>
      </c>
      <c r="M151" s="11" t="s">
        <v>4353</v>
      </c>
      <c r="N151" s="11" t="s">
        <v>318</v>
      </c>
      <c r="O151" s="11" t="s">
        <v>71</v>
      </c>
      <c r="P151" s="29" t="s">
        <v>4359</v>
      </c>
      <c r="Q151" s="29" t="s">
        <v>4355</v>
      </c>
      <c r="R151" s="29" t="s">
        <v>4356</v>
      </c>
    </row>
    <row r="152" spans="1:18" ht="14.4" x14ac:dyDescent="0.3">
      <c r="B152" s="21" t="s">
        <v>232</v>
      </c>
      <c r="C152" s="20"/>
      <c r="D152" s="13">
        <f>COUNTIFS('1. Output sheet'!$D$2:$D$5000,$B152,'1. Output sheet'!$C$2:$C$5000,D$27,'1. Output sheet'!$AC$2:$AC$5000,$B$22,'1. Output sheet'!$O$2:$O$5000,"&gt;="&amp;$B$142,'1. Output sheet'!$O$2:$O$5000,"&lt;"&amp;$C$142)+COUNTIFS('1. Output sheet'!$D$2:$D$5000,$B152,'1. Output sheet'!$C$2:$C$5000,D$27,'1. Output sheet'!$AC$2:$AC$5000,$B$23,'1. Output sheet'!$O$2:$O$5000,"&gt;="&amp;$B$142,'1. Output sheet'!$O$2:$O$5000,"&lt;"&amp;$C$142)</f>
        <v>1</v>
      </c>
      <c r="E152" s="13">
        <f>COUNTIFS('1. Output sheet'!$D$2:$D$5000,$B152,'1. Output sheet'!$C$2:$C$5000,E$27,'1. Output sheet'!$AC$2:$AC$5000,$B$22,'1. Output sheet'!$O$2:$O$5000,"&gt;="&amp;$B$142,'1. Output sheet'!$O$2:$O$5000,"&lt;"&amp;$C$142)+COUNTIFS('1. Output sheet'!$D$2:$D$5000,$B152,'1. Output sheet'!$C$2:$C$5000,E$27,'1. Output sheet'!$AC$2:$AC$5000,$B$23,'1. Output sheet'!$O$2:$O$5000,"&gt;="&amp;$B$142,'1. Output sheet'!$O$2:$O$5000,"&lt;"&amp;$C$142)</f>
        <v>0</v>
      </c>
      <c r="F152" s="13">
        <f>COUNTIFS('1. Output sheet'!$D$2:$D$5000,$B152,'1. Output sheet'!$C$2:$C$5000,F$27,'1. Output sheet'!$AC$2:$AC$5000,$B$22,'1. Output sheet'!$O$2:$O$5000,"&gt;="&amp;$B$142,'1. Output sheet'!$O$2:$O$5000,"&lt;"&amp;$C$142)+COUNTIFS('1. Output sheet'!$D$2:$D$5000,$B152,'1. Output sheet'!$C$2:$C$5000,F$27,'1. Output sheet'!$AC$2:$AC$5000,$B$23,'1. Output sheet'!$O$2:$O$5000,"&gt;="&amp;$B$142,'1. Output sheet'!$O$2:$O$5000,"&lt;"&amp;$C$142)</f>
        <v>20</v>
      </c>
      <c r="G152" s="13">
        <f>COUNTIFS('1. Output sheet'!$D$2:$D$5000,$B152,'1. Output sheet'!$C$2:$C$5000,G$27,'1. Output sheet'!$AC$2:$AC$5000,$B$22,'1. Output sheet'!$O$2:$O$5000,"&gt;="&amp;$B$142,'1. Output sheet'!$O$2:$O$5000,"&lt;"&amp;$C$142)+COUNTIFS('1. Output sheet'!$D$2:$D$5000,$B152,'1. Output sheet'!$C$2:$C$5000,G$27,'1. Output sheet'!$AC$2:$AC$5000,$B$23,'1. Output sheet'!$O$2:$O$5000,"&gt;="&amp;$B$142,'1. Output sheet'!$O$2:$O$5000,"&lt;"&amp;$C$142)</f>
        <v>0</v>
      </c>
      <c r="H152" s="13">
        <f>COUNTIFS('1. Output sheet'!$D$2:$D$5000,$B152,'1. Output sheet'!$C$2:$C$5000,H$27,'1. Output sheet'!$AC$2:$AC$5000,$B$22,'1. Output sheet'!$O$2:$O$5000,"&gt;="&amp;$B$142,'1. Output sheet'!$O$2:$O$5000,"&lt;"&amp;$C$142)+COUNTIFS('1. Output sheet'!$D$2:$D$5000,$B152,'1. Output sheet'!$C$2:$C$5000,H$27,'1. Output sheet'!$AC$2:$AC$5000,$B$23,'1. Output sheet'!$O$2:$O$5000,"&gt;="&amp;$B$142,'1. Output sheet'!$O$2:$O$5000,"&lt;"&amp;$C$142)</f>
        <v>0</v>
      </c>
      <c r="I152" s="13">
        <f>COUNTIFS('1. Output sheet'!$D$2:$D$5000,$B152,'1. Output sheet'!$C$2:$C$5000,I$27,'1. Output sheet'!$AC$2:$AC$5000,$B$22,'1. Output sheet'!$O$2:$O$5000,"&gt;="&amp;$B$142,'1. Output sheet'!$O$2:$O$5000,"&lt;"&amp;$C$142)+COUNTIFS('1. Output sheet'!$D$2:$D$5000,$B152,'1. Output sheet'!$C$2:$C$5000,I$27,'1. Output sheet'!$AC$2:$AC$5000,$B$23,'1. Output sheet'!$O$2:$O$5000,"&gt;="&amp;$B$142,'1. Output sheet'!$O$2:$O$5000,"&lt;"&amp;$C$142)</f>
        <v>2</v>
      </c>
      <c r="J152" s="13">
        <f>COUNTIFS('1. Output sheet'!$D$2:$D$5000,$B152,'1. Output sheet'!$C$2:$C$5000,J$27,'1. Output sheet'!$AC$2:$AC$5000,$B$22,'1. Output sheet'!$O$2:$O$5000,"&gt;="&amp;$B$142,'1. Output sheet'!$O$2:$O$5000,"&lt;"&amp;$C$142)+COUNTIFS('1. Output sheet'!$D$2:$D$5000,$B152,'1. Output sheet'!$C$2:$C$5000,J$27,'1. Output sheet'!$AC$2:$AC$5000,$B$23,'1. Output sheet'!$O$2:$O$5000,"&gt;="&amp;$B$142,'1. Output sheet'!$O$2:$O$5000,"&lt;"&amp;$C$142)</f>
        <v>1</v>
      </c>
      <c r="K152" s="13">
        <f>COUNTIFS('1. Output sheet'!$D$2:$D$5000,$B152,'1. Output sheet'!$C$2:$C$5000,K$27,'1. Output sheet'!$AC$2:$AC$5000,$B$22,'1. Output sheet'!$O$2:$O$5000,"&gt;="&amp;$B$142,'1. Output sheet'!$O$2:$O$5000,"&lt;"&amp;$C$142)+COUNTIFS('1. Output sheet'!$D$2:$D$5000,$B152,'1. Output sheet'!$C$2:$C$5000,K$27,'1. Output sheet'!$AC$2:$AC$5000,$B$23,'1. Output sheet'!$O$2:$O$5000,"&gt;="&amp;$B$142,'1. Output sheet'!$O$2:$O$5000,"&lt;"&amp;$C$142)</f>
        <v>0</v>
      </c>
      <c r="L152" s="13">
        <f>COUNTIFS('1. Output sheet'!$D$2:$D$5000,$B152,'1. Output sheet'!$C$2:$C$5000,L$27,'1. Output sheet'!$AC$2:$AC$5000,$B$22,'1. Output sheet'!$O$2:$O$5000,"&gt;="&amp;$B$142,'1. Output sheet'!$O$2:$O$5000,"&lt;"&amp;$C$142)+COUNTIFS('1. Output sheet'!$D$2:$D$5000,$B152,'1. Output sheet'!$C$2:$C$5000,L$27,'1. Output sheet'!$AC$2:$AC$5000,$B$23,'1. Output sheet'!$O$2:$O$5000,"&gt;="&amp;$B$142,'1. Output sheet'!$O$2:$O$5000,"&lt;"&amp;$C$142)</f>
        <v>0</v>
      </c>
      <c r="M152" s="13">
        <f>COUNTIFS('1. Output sheet'!$D$2:$D$5000,$B152,'1. Output sheet'!$C$2:$C$5000,M$27,'1. Output sheet'!$AC$2:$AC$5000,$B$22,'1. Output sheet'!$O$2:$O$5000,"&gt;="&amp;$B$142,'1. Output sheet'!$O$2:$O$5000,"&lt;"&amp;$C$142)+COUNTIFS('1. Output sheet'!$D$2:$D$5000,$B152,'1. Output sheet'!$C$2:$C$5000,M$27,'1. Output sheet'!$AC$2:$AC$5000,$B$23,'1. Output sheet'!$O$2:$O$5000,"&gt;="&amp;$B$142,'1. Output sheet'!$O$2:$O$5000,"&lt;"&amp;$C$142)</f>
        <v>0</v>
      </c>
      <c r="N152" s="13">
        <f>COUNTIFS('1. Output sheet'!$D$2:$D$5000,$B152,'1. Output sheet'!$C$2:$C$5000,N$27,'1. Output sheet'!$AC$2:$AC$5000,$B$22,'1. Output sheet'!$O$2:$O$5000,"&gt;="&amp;$B$142,'1. Output sheet'!$O$2:$O$5000,"&lt;"&amp;$C$142)+COUNTIFS('1. Output sheet'!$D$2:$D$5000,$B152,'1. Output sheet'!$C$2:$C$5000,N$27,'1. Output sheet'!$AC$2:$AC$5000,$B$23,'1. Output sheet'!$O$2:$O$5000,"&gt;="&amp;$B$142,'1. Output sheet'!$O$2:$O$5000,"&lt;"&amp;$C$142)</f>
        <v>0</v>
      </c>
      <c r="O152" s="13">
        <f>COUNTIFS('1. Output sheet'!$D$2:$D$5000,$B152,'1. Output sheet'!$C$2:$C$5000,O$27,'1. Output sheet'!$AC$2:$AC$5000,$B$22,'1. Output sheet'!$O$2:$O$5000,"&gt;="&amp;$B$142,'1. Output sheet'!$O$2:$O$5000,"&lt;"&amp;$C$142)+COUNTIFS('1. Output sheet'!$D$2:$D$5000,$B152,'1. Output sheet'!$C$2:$C$5000,O$27,'1. Output sheet'!$AC$2:$AC$5000,$B$23,'1. Output sheet'!$O$2:$O$5000,"&gt;="&amp;$B$142,'1. Output sheet'!$O$2:$O$5000,"&lt;"&amp;$C$142)</f>
        <v>0</v>
      </c>
      <c r="P152" s="14">
        <f>SUM(D152:O152)</f>
        <v>24</v>
      </c>
      <c r="Q152" s="14">
        <f>COUNTIFS('1. Output sheet'!$D$2:$D$5000,$B152,'1. Output sheet'!$AC$2:$AC$5000,$B$22,'1. Output sheet'!$O$2:$O$5000,"&gt;="&amp;$B$142,'1. Output sheet'!$O$2:$O$5000,"&lt;"&amp;$C$142)+COUNTIFS('1. Output sheet'!$D$2:$D$5000,$B152,'1. Output sheet'!$AC$2:$AC$5000,$B$23,'1. Output sheet'!$O$2:$O$5000,"&gt;="&amp;$B$142,'1. Output sheet'!$O$2:$O$5000,"&lt;"&amp;$C$142)</f>
        <v>24</v>
      </c>
      <c r="R152" s="14">
        <f>Q152-P152</f>
        <v>0</v>
      </c>
    </row>
    <row r="153" spans="1:18" ht="14.4" x14ac:dyDescent="0.3">
      <c r="B153" s="21" t="s">
        <v>221</v>
      </c>
      <c r="C153" s="20"/>
      <c r="D153" s="13">
        <f>COUNTIFS('1. Output sheet'!$D$2:$D$5000,$B153,'1. Output sheet'!$C$2:$C$5000,D$27,'1. Output sheet'!$AC$2:$AC$5000,$B$22,'1. Output sheet'!$O$2:$O$5000,"&gt;="&amp;$B$142,'1. Output sheet'!$O$2:$O$5000,"&lt;"&amp;$C$142)+COUNTIFS('1. Output sheet'!$D$2:$D$5000,$B153,'1. Output sheet'!$C$2:$C$5000,D$27,'1. Output sheet'!$AC$2:$AC$5000,$B$23,'1. Output sheet'!$O$2:$O$5000,"&gt;="&amp;$B$142,'1. Output sheet'!$O$2:$O$5000,"&lt;"&amp;$C$142)</f>
        <v>0</v>
      </c>
      <c r="E153" s="13">
        <f>COUNTIFS('1. Output sheet'!$D$2:$D$5000,$B153,'1. Output sheet'!$C$2:$C$5000,E$27,'1. Output sheet'!$AC$2:$AC$5000,$B$22,'1. Output sheet'!$O$2:$O$5000,"&gt;="&amp;$B$142,'1. Output sheet'!$O$2:$O$5000,"&lt;"&amp;$C$142)+COUNTIFS('1. Output sheet'!$D$2:$D$5000,$B153,'1. Output sheet'!$C$2:$C$5000,E$27,'1. Output sheet'!$AC$2:$AC$5000,$B$23,'1. Output sheet'!$O$2:$O$5000,"&gt;="&amp;$B$142,'1. Output sheet'!$O$2:$O$5000,"&lt;"&amp;$C$142)</f>
        <v>0</v>
      </c>
      <c r="F153" s="13">
        <f>COUNTIFS('1. Output sheet'!$D$2:$D$5000,$B153,'1. Output sheet'!$C$2:$C$5000,F$27,'1. Output sheet'!$AC$2:$AC$5000,$B$22,'1. Output sheet'!$O$2:$O$5000,"&gt;="&amp;$B$142,'1. Output sheet'!$O$2:$O$5000,"&lt;"&amp;$C$142)+COUNTIFS('1. Output sheet'!$D$2:$D$5000,$B153,'1. Output sheet'!$C$2:$C$5000,F$27,'1. Output sheet'!$AC$2:$AC$5000,$B$23,'1. Output sheet'!$O$2:$O$5000,"&gt;="&amp;$B$142,'1. Output sheet'!$O$2:$O$5000,"&lt;"&amp;$C$142)</f>
        <v>1</v>
      </c>
      <c r="G153" s="13">
        <f>COUNTIFS('1. Output sheet'!$D$2:$D$5000,$B153,'1. Output sheet'!$C$2:$C$5000,G$27,'1. Output sheet'!$AC$2:$AC$5000,$B$22,'1. Output sheet'!$O$2:$O$5000,"&gt;="&amp;$B$142,'1. Output sheet'!$O$2:$O$5000,"&lt;"&amp;$C$142)+COUNTIFS('1. Output sheet'!$D$2:$D$5000,$B153,'1. Output sheet'!$C$2:$C$5000,G$27,'1. Output sheet'!$AC$2:$AC$5000,$B$23,'1. Output sheet'!$O$2:$O$5000,"&gt;="&amp;$B$142,'1. Output sheet'!$O$2:$O$5000,"&lt;"&amp;$C$142)</f>
        <v>2</v>
      </c>
      <c r="H153" s="13">
        <f>COUNTIFS('1. Output sheet'!$D$2:$D$5000,$B153,'1. Output sheet'!$C$2:$C$5000,H$27,'1. Output sheet'!$AC$2:$AC$5000,$B$22,'1. Output sheet'!$O$2:$O$5000,"&gt;="&amp;$B$142,'1. Output sheet'!$O$2:$O$5000,"&lt;"&amp;$C$142)+COUNTIFS('1. Output sheet'!$D$2:$D$5000,$B153,'1. Output sheet'!$C$2:$C$5000,H$27,'1. Output sheet'!$AC$2:$AC$5000,$B$23,'1. Output sheet'!$O$2:$O$5000,"&gt;="&amp;$B$142,'1. Output sheet'!$O$2:$O$5000,"&lt;"&amp;$C$142)</f>
        <v>0</v>
      </c>
      <c r="I153" s="13">
        <f>COUNTIFS('1. Output sheet'!$D$2:$D$5000,$B153,'1. Output sheet'!$C$2:$C$5000,I$27,'1. Output sheet'!$AC$2:$AC$5000,$B$22,'1. Output sheet'!$O$2:$O$5000,"&gt;="&amp;$B$142,'1. Output sheet'!$O$2:$O$5000,"&lt;"&amp;$C$142)+COUNTIFS('1. Output sheet'!$D$2:$D$5000,$B153,'1. Output sheet'!$C$2:$C$5000,I$27,'1. Output sheet'!$AC$2:$AC$5000,$B$23,'1. Output sheet'!$O$2:$O$5000,"&gt;="&amp;$B$142,'1. Output sheet'!$O$2:$O$5000,"&lt;"&amp;$C$142)</f>
        <v>0</v>
      </c>
      <c r="J153" s="13">
        <f>COUNTIFS('1. Output sheet'!$D$2:$D$5000,$B153,'1. Output sheet'!$C$2:$C$5000,J$27,'1. Output sheet'!$AC$2:$AC$5000,$B$22,'1. Output sheet'!$O$2:$O$5000,"&gt;="&amp;$B$142,'1. Output sheet'!$O$2:$O$5000,"&lt;"&amp;$C$142)+COUNTIFS('1. Output sheet'!$D$2:$D$5000,$B153,'1. Output sheet'!$C$2:$C$5000,J$27,'1. Output sheet'!$AC$2:$AC$5000,$B$23,'1. Output sheet'!$O$2:$O$5000,"&gt;="&amp;$B$142,'1. Output sheet'!$O$2:$O$5000,"&lt;"&amp;$C$142)</f>
        <v>13</v>
      </c>
      <c r="K153" s="13">
        <f>COUNTIFS('1. Output sheet'!$D$2:$D$5000,$B153,'1. Output sheet'!$C$2:$C$5000,K$27,'1. Output sheet'!$AC$2:$AC$5000,$B$22,'1. Output sheet'!$O$2:$O$5000,"&gt;="&amp;$B$142,'1. Output sheet'!$O$2:$O$5000,"&lt;"&amp;$C$142)+COUNTIFS('1. Output sheet'!$D$2:$D$5000,$B153,'1. Output sheet'!$C$2:$C$5000,K$27,'1. Output sheet'!$AC$2:$AC$5000,$B$23,'1. Output sheet'!$O$2:$O$5000,"&gt;="&amp;$B$142,'1. Output sheet'!$O$2:$O$5000,"&lt;"&amp;$C$142)</f>
        <v>0</v>
      </c>
      <c r="L153" s="13">
        <f>COUNTIFS('1. Output sheet'!$D$2:$D$5000,$B153,'1. Output sheet'!$C$2:$C$5000,L$27,'1. Output sheet'!$AC$2:$AC$5000,$B$22,'1. Output sheet'!$O$2:$O$5000,"&gt;="&amp;$B$142,'1. Output sheet'!$O$2:$O$5000,"&lt;"&amp;$C$142)+COUNTIFS('1. Output sheet'!$D$2:$D$5000,$B153,'1. Output sheet'!$C$2:$C$5000,L$27,'1. Output sheet'!$AC$2:$AC$5000,$B$23,'1. Output sheet'!$O$2:$O$5000,"&gt;="&amp;$B$142,'1. Output sheet'!$O$2:$O$5000,"&lt;"&amp;$C$142)</f>
        <v>0</v>
      </c>
      <c r="M153" s="13">
        <f>COUNTIFS('1. Output sheet'!$D$2:$D$5000,$B153,'1. Output sheet'!$C$2:$C$5000,M$27,'1. Output sheet'!$AC$2:$AC$5000,$B$22,'1. Output sheet'!$O$2:$O$5000,"&gt;="&amp;$B$142,'1. Output sheet'!$O$2:$O$5000,"&lt;"&amp;$C$142)+COUNTIFS('1. Output sheet'!$D$2:$D$5000,$B153,'1. Output sheet'!$C$2:$C$5000,M$27,'1. Output sheet'!$AC$2:$AC$5000,$B$23,'1. Output sheet'!$O$2:$O$5000,"&gt;="&amp;$B$142,'1. Output sheet'!$O$2:$O$5000,"&lt;"&amp;$C$142)</f>
        <v>0</v>
      </c>
      <c r="N153" s="13">
        <f>COUNTIFS('1. Output sheet'!$D$2:$D$5000,$B153,'1. Output sheet'!$C$2:$C$5000,N$27,'1. Output sheet'!$AC$2:$AC$5000,$B$22,'1. Output sheet'!$O$2:$O$5000,"&gt;="&amp;$B$142,'1. Output sheet'!$O$2:$O$5000,"&lt;"&amp;$C$142)+COUNTIFS('1. Output sheet'!$D$2:$D$5000,$B153,'1. Output sheet'!$C$2:$C$5000,N$27,'1. Output sheet'!$AC$2:$AC$5000,$B$23,'1. Output sheet'!$O$2:$O$5000,"&gt;="&amp;$B$142,'1. Output sheet'!$O$2:$O$5000,"&lt;"&amp;$C$142)</f>
        <v>0</v>
      </c>
      <c r="O153" s="13">
        <f>COUNTIFS('1. Output sheet'!$D$2:$D$5000,$B153,'1. Output sheet'!$C$2:$C$5000,O$27,'1. Output sheet'!$AC$2:$AC$5000,$B$22,'1. Output sheet'!$O$2:$O$5000,"&gt;="&amp;$B$142,'1. Output sheet'!$O$2:$O$5000,"&lt;"&amp;$C$142)+COUNTIFS('1. Output sheet'!$D$2:$D$5000,$B153,'1. Output sheet'!$C$2:$C$5000,O$27,'1. Output sheet'!$AC$2:$AC$5000,$B$23,'1. Output sheet'!$O$2:$O$5000,"&gt;="&amp;$B$142,'1. Output sheet'!$O$2:$O$5000,"&lt;"&amp;$C$142)</f>
        <v>0</v>
      </c>
      <c r="P153" s="14">
        <f t="shared" ref="P153:P169" si="64">SUM(D153:O153)</f>
        <v>16</v>
      </c>
      <c r="Q153" s="14">
        <f>COUNTIFS('1. Output sheet'!$D$2:$D$5000,$B153,'1. Output sheet'!$AC$2:$AC$5000,$B$22,'1. Output sheet'!$O$2:$O$5000,"&gt;="&amp;$B$142,'1. Output sheet'!$O$2:$O$5000,"&lt;"&amp;$C$142)+COUNTIFS('1. Output sheet'!$D$2:$D$5000,$B153,'1. Output sheet'!$AC$2:$AC$5000,$B$23,'1. Output sheet'!$O$2:$O$5000,"&gt;="&amp;$B$142,'1. Output sheet'!$O$2:$O$5000,"&lt;"&amp;$C$142)</f>
        <v>16</v>
      </c>
      <c r="R153" s="14">
        <f t="shared" ref="R153:R169" si="65">Q153-P153</f>
        <v>0</v>
      </c>
    </row>
    <row r="154" spans="1:18" ht="28.8" x14ac:dyDescent="0.3">
      <c r="B154" s="21" t="s">
        <v>543</v>
      </c>
      <c r="C154" s="20"/>
      <c r="D154" s="13">
        <f>COUNTIFS('1. Output sheet'!$D$2:$D$5000,$B154,'1. Output sheet'!$C$2:$C$5000,D$27,'1. Output sheet'!$AC$2:$AC$5000,$B$22,'1. Output sheet'!$O$2:$O$5000,"&gt;="&amp;$B$142,'1. Output sheet'!$O$2:$O$5000,"&lt;"&amp;$C$142)+COUNTIFS('1. Output sheet'!$D$2:$D$5000,$B154,'1. Output sheet'!$C$2:$C$5000,D$27,'1. Output sheet'!$AC$2:$AC$5000,$B$23,'1. Output sheet'!$O$2:$O$5000,"&gt;="&amp;$B$142,'1. Output sheet'!$O$2:$O$5000,"&lt;"&amp;$C$142)</f>
        <v>0</v>
      </c>
      <c r="E154" s="13">
        <f>COUNTIFS('1. Output sheet'!$D$2:$D$5000,$B154,'1. Output sheet'!$C$2:$C$5000,E$27,'1. Output sheet'!$AC$2:$AC$5000,$B$22,'1. Output sheet'!$O$2:$O$5000,"&gt;="&amp;$B$142,'1. Output sheet'!$O$2:$O$5000,"&lt;"&amp;$C$142)+COUNTIFS('1. Output sheet'!$D$2:$D$5000,$B154,'1. Output sheet'!$C$2:$C$5000,E$27,'1. Output sheet'!$AC$2:$AC$5000,$B$23,'1. Output sheet'!$O$2:$O$5000,"&gt;="&amp;$B$142,'1. Output sheet'!$O$2:$O$5000,"&lt;"&amp;$C$142)</f>
        <v>0</v>
      </c>
      <c r="F154" s="13">
        <f>COUNTIFS('1. Output sheet'!$D$2:$D$5000,$B154,'1. Output sheet'!$C$2:$C$5000,F$27,'1. Output sheet'!$AC$2:$AC$5000,$B$22,'1. Output sheet'!$O$2:$O$5000,"&gt;="&amp;$B$142,'1. Output sheet'!$O$2:$O$5000,"&lt;"&amp;$C$142)+COUNTIFS('1. Output sheet'!$D$2:$D$5000,$B154,'1. Output sheet'!$C$2:$C$5000,F$27,'1. Output sheet'!$AC$2:$AC$5000,$B$23,'1. Output sheet'!$O$2:$O$5000,"&gt;="&amp;$B$142,'1. Output sheet'!$O$2:$O$5000,"&lt;"&amp;$C$142)</f>
        <v>1</v>
      </c>
      <c r="G154" s="13">
        <f>COUNTIFS('1. Output sheet'!$D$2:$D$5000,$B154,'1. Output sheet'!$C$2:$C$5000,G$27,'1. Output sheet'!$AC$2:$AC$5000,$B$22,'1. Output sheet'!$O$2:$O$5000,"&gt;="&amp;$B$142,'1. Output sheet'!$O$2:$O$5000,"&lt;"&amp;$C$142)+COUNTIFS('1. Output sheet'!$D$2:$D$5000,$B154,'1. Output sheet'!$C$2:$C$5000,G$27,'1. Output sheet'!$AC$2:$AC$5000,$B$23,'1. Output sheet'!$O$2:$O$5000,"&gt;="&amp;$B$142,'1. Output sheet'!$O$2:$O$5000,"&lt;"&amp;$C$142)</f>
        <v>0</v>
      </c>
      <c r="H154" s="13">
        <f>COUNTIFS('1. Output sheet'!$D$2:$D$5000,$B154,'1. Output sheet'!$C$2:$C$5000,H$27,'1. Output sheet'!$AC$2:$AC$5000,$B$22,'1. Output sheet'!$O$2:$O$5000,"&gt;="&amp;$B$142,'1. Output sheet'!$O$2:$O$5000,"&lt;"&amp;$C$142)+COUNTIFS('1. Output sheet'!$D$2:$D$5000,$B154,'1. Output sheet'!$C$2:$C$5000,H$27,'1. Output sheet'!$AC$2:$AC$5000,$B$23,'1. Output sheet'!$O$2:$O$5000,"&gt;="&amp;$B$142,'1. Output sheet'!$O$2:$O$5000,"&lt;"&amp;$C$142)</f>
        <v>0</v>
      </c>
      <c r="I154" s="13">
        <f>COUNTIFS('1. Output sheet'!$D$2:$D$5000,$B154,'1. Output sheet'!$C$2:$C$5000,I$27,'1. Output sheet'!$AC$2:$AC$5000,$B$22,'1. Output sheet'!$O$2:$O$5000,"&gt;="&amp;$B$142,'1. Output sheet'!$O$2:$O$5000,"&lt;"&amp;$C$142)+COUNTIFS('1. Output sheet'!$D$2:$D$5000,$B154,'1. Output sheet'!$C$2:$C$5000,I$27,'1. Output sheet'!$AC$2:$AC$5000,$B$23,'1. Output sheet'!$O$2:$O$5000,"&gt;="&amp;$B$142,'1. Output sheet'!$O$2:$O$5000,"&lt;"&amp;$C$142)</f>
        <v>36</v>
      </c>
      <c r="J154" s="13">
        <f>COUNTIFS('1. Output sheet'!$D$2:$D$5000,$B154,'1. Output sheet'!$C$2:$C$5000,J$27,'1. Output sheet'!$AC$2:$AC$5000,$B$22,'1. Output sheet'!$O$2:$O$5000,"&gt;="&amp;$B$142,'1. Output sheet'!$O$2:$O$5000,"&lt;"&amp;$C$142)+COUNTIFS('1. Output sheet'!$D$2:$D$5000,$B154,'1. Output sheet'!$C$2:$C$5000,J$27,'1. Output sheet'!$AC$2:$AC$5000,$B$23,'1. Output sheet'!$O$2:$O$5000,"&gt;="&amp;$B$142,'1. Output sheet'!$O$2:$O$5000,"&lt;"&amp;$C$142)</f>
        <v>4</v>
      </c>
      <c r="K154" s="13">
        <f>COUNTIFS('1. Output sheet'!$D$2:$D$5000,$B154,'1. Output sheet'!$C$2:$C$5000,K$27,'1. Output sheet'!$AC$2:$AC$5000,$B$22,'1. Output sheet'!$O$2:$O$5000,"&gt;="&amp;$B$142,'1. Output sheet'!$O$2:$O$5000,"&lt;"&amp;$C$142)+COUNTIFS('1. Output sheet'!$D$2:$D$5000,$B154,'1. Output sheet'!$C$2:$C$5000,K$27,'1. Output sheet'!$AC$2:$AC$5000,$B$23,'1. Output sheet'!$O$2:$O$5000,"&gt;="&amp;$B$142,'1. Output sheet'!$O$2:$O$5000,"&lt;"&amp;$C$142)</f>
        <v>0</v>
      </c>
      <c r="L154" s="13">
        <f>COUNTIFS('1. Output sheet'!$D$2:$D$5000,$B154,'1. Output sheet'!$C$2:$C$5000,L$27,'1. Output sheet'!$AC$2:$AC$5000,$B$22,'1. Output sheet'!$O$2:$O$5000,"&gt;="&amp;$B$142,'1. Output sheet'!$O$2:$O$5000,"&lt;"&amp;$C$142)+COUNTIFS('1. Output sheet'!$D$2:$D$5000,$B154,'1. Output sheet'!$C$2:$C$5000,L$27,'1. Output sheet'!$AC$2:$AC$5000,$B$23,'1. Output sheet'!$O$2:$O$5000,"&gt;="&amp;$B$142,'1. Output sheet'!$O$2:$O$5000,"&lt;"&amp;$C$142)</f>
        <v>0</v>
      </c>
      <c r="M154" s="13">
        <f>COUNTIFS('1. Output sheet'!$D$2:$D$5000,$B154,'1. Output sheet'!$C$2:$C$5000,M$27,'1. Output sheet'!$AC$2:$AC$5000,$B$22,'1. Output sheet'!$O$2:$O$5000,"&gt;="&amp;$B$142,'1. Output sheet'!$O$2:$O$5000,"&lt;"&amp;$C$142)+COUNTIFS('1. Output sheet'!$D$2:$D$5000,$B154,'1. Output sheet'!$C$2:$C$5000,M$27,'1. Output sheet'!$AC$2:$AC$5000,$B$23,'1. Output sheet'!$O$2:$O$5000,"&gt;="&amp;$B$142,'1. Output sheet'!$O$2:$O$5000,"&lt;"&amp;$C$142)</f>
        <v>0</v>
      </c>
      <c r="N154" s="13">
        <f>COUNTIFS('1. Output sheet'!$D$2:$D$5000,$B154,'1. Output sheet'!$C$2:$C$5000,N$27,'1. Output sheet'!$AC$2:$AC$5000,$B$22,'1. Output sheet'!$O$2:$O$5000,"&gt;="&amp;$B$142,'1. Output sheet'!$O$2:$O$5000,"&lt;"&amp;$C$142)+COUNTIFS('1. Output sheet'!$D$2:$D$5000,$B154,'1. Output sheet'!$C$2:$C$5000,N$27,'1. Output sheet'!$AC$2:$AC$5000,$B$23,'1. Output sheet'!$O$2:$O$5000,"&gt;="&amp;$B$142,'1. Output sheet'!$O$2:$O$5000,"&lt;"&amp;$C$142)</f>
        <v>0</v>
      </c>
      <c r="O154" s="13">
        <f>COUNTIFS('1. Output sheet'!$D$2:$D$5000,$B154,'1. Output sheet'!$C$2:$C$5000,O$27,'1. Output sheet'!$AC$2:$AC$5000,$B$22,'1. Output sheet'!$O$2:$O$5000,"&gt;="&amp;$B$142,'1. Output sheet'!$O$2:$O$5000,"&lt;"&amp;$C$142)+COUNTIFS('1. Output sheet'!$D$2:$D$5000,$B154,'1. Output sheet'!$C$2:$C$5000,O$27,'1. Output sheet'!$AC$2:$AC$5000,$B$23,'1. Output sheet'!$O$2:$O$5000,"&gt;="&amp;$B$142,'1. Output sheet'!$O$2:$O$5000,"&lt;"&amp;$C$142)</f>
        <v>0</v>
      </c>
      <c r="P154" s="14">
        <f t="shared" si="64"/>
        <v>41</v>
      </c>
      <c r="Q154" s="14">
        <f>COUNTIFS('1. Output sheet'!$D$2:$D$5000,$B154,'1. Output sheet'!$AC$2:$AC$5000,$B$22,'1. Output sheet'!$O$2:$O$5000,"&gt;="&amp;$B$142,'1. Output sheet'!$O$2:$O$5000,"&lt;"&amp;$C$142)+COUNTIFS('1. Output sheet'!$D$2:$D$5000,$B154,'1. Output sheet'!$AC$2:$AC$5000,$B$23,'1. Output sheet'!$O$2:$O$5000,"&gt;="&amp;$B$142,'1. Output sheet'!$O$2:$O$5000,"&lt;"&amp;$C$142)</f>
        <v>41</v>
      </c>
      <c r="R154" s="14">
        <f t="shared" si="65"/>
        <v>0</v>
      </c>
    </row>
    <row r="155" spans="1:18" ht="14.4" x14ac:dyDescent="0.3">
      <c r="B155" s="21" t="s">
        <v>1169</v>
      </c>
      <c r="C155" s="20"/>
      <c r="D155" s="13">
        <f>COUNTIFS('1. Output sheet'!$D$2:$D$5000,$B155,'1. Output sheet'!$C$2:$C$5000,D$27,'1. Output sheet'!$AC$2:$AC$5000,$B$22,'1. Output sheet'!$O$2:$O$5000,"&gt;="&amp;$B$142,'1. Output sheet'!$O$2:$O$5000,"&lt;"&amp;$C$142)+COUNTIFS('1. Output sheet'!$D$2:$D$5000,$B155,'1. Output sheet'!$C$2:$C$5000,D$27,'1. Output sheet'!$AC$2:$AC$5000,$B$23,'1. Output sheet'!$O$2:$O$5000,"&gt;="&amp;$B$142,'1. Output sheet'!$O$2:$O$5000,"&lt;"&amp;$C$142)</f>
        <v>0</v>
      </c>
      <c r="E155" s="13">
        <f>COUNTIFS('1. Output sheet'!$D$2:$D$5000,$B155,'1. Output sheet'!$C$2:$C$5000,E$27,'1. Output sheet'!$AC$2:$AC$5000,$B$22,'1. Output sheet'!$O$2:$O$5000,"&gt;="&amp;$B$142,'1. Output sheet'!$O$2:$O$5000,"&lt;"&amp;$C$142)+COUNTIFS('1. Output sheet'!$D$2:$D$5000,$B155,'1. Output sheet'!$C$2:$C$5000,E$27,'1. Output sheet'!$AC$2:$AC$5000,$B$23,'1. Output sheet'!$O$2:$O$5000,"&gt;="&amp;$B$142,'1. Output sheet'!$O$2:$O$5000,"&lt;"&amp;$C$142)</f>
        <v>0</v>
      </c>
      <c r="F155" s="13">
        <f>COUNTIFS('1. Output sheet'!$D$2:$D$5000,$B155,'1. Output sheet'!$C$2:$C$5000,F$27,'1. Output sheet'!$AC$2:$AC$5000,$B$22,'1. Output sheet'!$O$2:$O$5000,"&gt;="&amp;$B$142,'1. Output sheet'!$O$2:$O$5000,"&lt;"&amp;$C$142)+COUNTIFS('1. Output sheet'!$D$2:$D$5000,$B155,'1. Output sheet'!$C$2:$C$5000,F$27,'1. Output sheet'!$AC$2:$AC$5000,$B$23,'1. Output sheet'!$O$2:$O$5000,"&gt;="&amp;$B$142,'1. Output sheet'!$O$2:$O$5000,"&lt;"&amp;$C$142)</f>
        <v>3</v>
      </c>
      <c r="G155" s="13">
        <f>COUNTIFS('1. Output sheet'!$D$2:$D$5000,$B155,'1. Output sheet'!$C$2:$C$5000,G$27,'1. Output sheet'!$AC$2:$AC$5000,$B$22,'1. Output sheet'!$O$2:$O$5000,"&gt;="&amp;$B$142,'1. Output sheet'!$O$2:$O$5000,"&lt;"&amp;$C$142)+COUNTIFS('1. Output sheet'!$D$2:$D$5000,$B155,'1. Output sheet'!$C$2:$C$5000,G$27,'1. Output sheet'!$AC$2:$AC$5000,$B$23,'1. Output sheet'!$O$2:$O$5000,"&gt;="&amp;$B$142,'1. Output sheet'!$O$2:$O$5000,"&lt;"&amp;$C$142)</f>
        <v>1</v>
      </c>
      <c r="H155" s="13">
        <f>COUNTIFS('1. Output sheet'!$D$2:$D$5000,$B155,'1. Output sheet'!$C$2:$C$5000,H$27,'1. Output sheet'!$AC$2:$AC$5000,$B$22,'1. Output sheet'!$O$2:$O$5000,"&gt;="&amp;$B$142,'1. Output sheet'!$O$2:$O$5000,"&lt;"&amp;$C$142)+COUNTIFS('1. Output sheet'!$D$2:$D$5000,$B155,'1. Output sheet'!$C$2:$C$5000,H$27,'1. Output sheet'!$AC$2:$AC$5000,$B$23,'1. Output sheet'!$O$2:$O$5000,"&gt;="&amp;$B$142,'1. Output sheet'!$O$2:$O$5000,"&lt;"&amp;$C$142)</f>
        <v>0</v>
      </c>
      <c r="I155" s="13">
        <f>COUNTIFS('1. Output sheet'!$D$2:$D$5000,$B155,'1. Output sheet'!$C$2:$C$5000,I$27,'1. Output sheet'!$AC$2:$AC$5000,$B$22,'1. Output sheet'!$O$2:$O$5000,"&gt;="&amp;$B$142,'1. Output sheet'!$O$2:$O$5000,"&lt;"&amp;$C$142)+COUNTIFS('1. Output sheet'!$D$2:$D$5000,$B155,'1. Output sheet'!$C$2:$C$5000,I$27,'1. Output sheet'!$AC$2:$AC$5000,$B$23,'1. Output sheet'!$O$2:$O$5000,"&gt;="&amp;$B$142,'1. Output sheet'!$O$2:$O$5000,"&lt;"&amp;$C$142)</f>
        <v>1</v>
      </c>
      <c r="J155" s="13">
        <f>COUNTIFS('1. Output sheet'!$D$2:$D$5000,$B155,'1. Output sheet'!$C$2:$C$5000,J$27,'1. Output sheet'!$AC$2:$AC$5000,$B$22,'1. Output sheet'!$O$2:$O$5000,"&gt;="&amp;$B$142,'1. Output sheet'!$O$2:$O$5000,"&lt;"&amp;$C$142)+COUNTIFS('1. Output sheet'!$D$2:$D$5000,$B155,'1. Output sheet'!$C$2:$C$5000,J$27,'1. Output sheet'!$AC$2:$AC$5000,$B$23,'1. Output sheet'!$O$2:$O$5000,"&gt;="&amp;$B$142,'1. Output sheet'!$O$2:$O$5000,"&lt;"&amp;$C$142)</f>
        <v>0</v>
      </c>
      <c r="K155" s="13">
        <f>COUNTIFS('1. Output sheet'!$D$2:$D$5000,$B155,'1. Output sheet'!$C$2:$C$5000,K$27,'1. Output sheet'!$AC$2:$AC$5000,$B$22,'1. Output sheet'!$O$2:$O$5000,"&gt;="&amp;$B$142,'1. Output sheet'!$O$2:$O$5000,"&lt;"&amp;$C$142)+COUNTIFS('1. Output sheet'!$D$2:$D$5000,$B155,'1. Output sheet'!$C$2:$C$5000,K$27,'1. Output sheet'!$AC$2:$AC$5000,$B$23,'1. Output sheet'!$O$2:$O$5000,"&gt;="&amp;$B$142,'1. Output sheet'!$O$2:$O$5000,"&lt;"&amp;$C$142)</f>
        <v>0</v>
      </c>
      <c r="L155" s="13">
        <f>COUNTIFS('1. Output sheet'!$D$2:$D$5000,$B155,'1. Output sheet'!$C$2:$C$5000,L$27,'1. Output sheet'!$AC$2:$AC$5000,$B$22,'1. Output sheet'!$O$2:$O$5000,"&gt;="&amp;$B$142,'1. Output sheet'!$O$2:$O$5000,"&lt;"&amp;$C$142)+COUNTIFS('1. Output sheet'!$D$2:$D$5000,$B155,'1. Output sheet'!$C$2:$C$5000,L$27,'1. Output sheet'!$AC$2:$AC$5000,$B$23,'1. Output sheet'!$O$2:$O$5000,"&gt;="&amp;$B$142,'1. Output sheet'!$O$2:$O$5000,"&lt;"&amp;$C$142)</f>
        <v>0</v>
      </c>
      <c r="M155" s="13">
        <f>COUNTIFS('1. Output sheet'!$D$2:$D$5000,$B155,'1. Output sheet'!$C$2:$C$5000,M$27,'1. Output sheet'!$AC$2:$AC$5000,$B$22,'1. Output sheet'!$O$2:$O$5000,"&gt;="&amp;$B$142,'1. Output sheet'!$O$2:$O$5000,"&lt;"&amp;$C$142)+COUNTIFS('1. Output sheet'!$D$2:$D$5000,$B155,'1. Output sheet'!$C$2:$C$5000,M$27,'1. Output sheet'!$AC$2:$AC$5000,$B$23,'1. Output sheet'!$O$2:$O$5000,"&gt;="&amp;$B$142,'1. Output sheet'!$O$2:$O$5000,"&lt;"&amp;$C$142)</f>
        <v>0</v>
      </c>
      <c r="N155" s="13">
        <f>COUNTIFS('1. Output sheet'!$D$2:$D$5000,$B155,'1. Output sheet'!$C$2:$C$5000,N$27,'1. Output sheet'!$AC$2:$AC$5000,$B$22,'1. Output sheet'!$O$2:$O$5000,"&gt;="&amp;$B$142,'1. Output sheet'!$O$2:$O$5000,"&lt;"&amp;$C$142)+COUNTIFS('1. Output sheet'!$D$2:$D$5000,$B155,'1. Output sheet'!$C$2:$C$5000,N$27,'1. Output sheet'!$AC$2:$AC$5000,$B$23,'1. Output sheet'!$O$2:$O$5000,"&gt;="&amp;$B$142,'1. Output sheet'!$O$2:$O$5000,"&lt;"&amp;$C$142)</f>
        <v>0</v>
      </c>
      <c r="O155" s="13">
        <f>COUNTIFS('1. Output sheet'!$D$2:$D$5000,$B155,'1. Output sheet'!$C$2:$C$5000,O$27,'1. Output sheet'!$AC$2:$AC$5000,$B$22,'1. Output sheet'!$O$2:$O$5000,"&gt;="&amp;$B$142,'1. Output sheet'!$O$2:$O$5000,"&lt;"&amp;$C$142)+COUNTIFS('1. Output sheet'!$D$2:$D$5000,$B155,'1. Output sheet'!$C$2:$C$5000,O$27,'1. Output sheet'!$AC$2:$AC$5000,$B$23,'1. Output sheet'!$O$2:$O$5000,"&gt;="&amp;$B$142,'1. Output sheet'!$O$2:$O$5000,"&lt;"&amp;$C$142)</f>
        <v>0</v>
      </c>
      <c r="P155" s="14">
        <f t="shared" si="64"/>
        <v>5</v>
      </c>
      <c r="Q155" s="14">
        <f>COUNTIFS('1. Output sheet'!$D$2:$D$5000,$B155,'1. Output sheet'!$AC$2:$AC$5000,$B$22,'1. Output sheet'!$O$2:$O$5000,"&gt;="&amp;$B$142,'1. Output sheet'!$O$2:$O$5000,"&lt;"&amp;$C$142)+COUNTIFS('1. Output sheet'!$D$2:$D$5000,$B155,'1. Output sheet'!$AC$2:$AC$5000,$B$23,'1. Output sheet'!$O$2:$O$5000,"&gt;="&amp;$B$142,'1. Output sheet'!$O$2:$O$5000,"&lt;"&amp;$C$142)</f>
        <v>5</v>
      </c>
      <c r="R155" s="14">
        <f t="shared" si="65"/>
        <v>0</v>
      </c>
    </row>
    <row r="156" spans="1:18" ht="14.4" x14ac:dyDescent="0.3">
      <c r="B156" s="21" t="s">
        <v>199</v>
      </c>
      <c r="C156" s="20"/>
      <c r="D156" s="13">
        <f>COUNTIFS('1. Output sheet'!$D$2:$D$5000,$B156,'1. Output sheet'!$C$2:$C$5000,D$27,'1. Output sheet'!$AC$2:$AC$5000,$B$22,'1. Output sheet'!$O$2:$O$5000,"&gt;="&amp;$B$142,'1. Output sheet'!$O$2:$O$5000,"&lt;"&amp;$C$142)+COUNTIFS('1. Output sheet'!$D$2:$D$5000,$B156,'1. Output sheet'!$C$2:$C$5000,D$27,'1. Output sheet'!$AC$2:$AC$5000,$B$23,'1. Output sheet'!$O$2:$O$5000,"&gt;="&amp;$B$142,'1. Output sheet'!$O$2:$O$5000,"&lt;"&amp;$C$142)</f>
        <v>0</v>
      </c>
      <c r="E156" s="13">
        <f>COUNTIFS('1. Output sheet'!$D$2:$D$5000,$B156,'1. Output sheet'!$C$2:$C$5000,E$27,'1. Output sheet'!$AC$2:$AC$5000,$B$22,'1. Output sheet'!$O$2:$O$5000,"&gt;="&amp;$B$142,'1. Output sheet'!$O$2:$O$5000,"&lt;"&amp;$C$142)+COUNTIFS('1. Output sheet'!$D$2:$D$5000,$B156,'1. Output sheet'!$C$2:$C$5000,E$27,'1. Output sheet'!$AC$2:$AC$5000,$B$23,'1. Output sheet'!$O$2:$O$5000,"&gt;="&amp;$B$142,'1. Output sheet'!$O$2:$O$5000,"&lt;"&amp;$C$142)</f>
        <v>0</v>
      </c>
      <c r="F156" s="13">
        <f>COUNTIFS('1. Output sheet'!$D$2:$D$5000,$B156,'1. Output sheet'!$C$2:$C$5000,F$27,'1. Output sheet'!$AC$2:$AC$5000,$B$22,'1. Output sheet'!$O$2:$O$5000,"&gt;="&amp;$B$142,'1. Output sheet'!$O$2:$O$5000,"&lt;"&amp;$C$142)+COUNTIFS('1. Output sheet'!$D$2:$D$5000,$B156,'1. Output sheet'!$C$2:$C$5000,F$27,'1. Output sheet'!$AC$2:$AC$5000,$B$23,'1. Output sheet'!$O$2:$O$5000,"&gt;="&amp;$B$142,'1. Output sheet'!$O$2:$O$5000,"&lt;"&amp;$C$142)</f>
        <v>1</v>
      </c>
      <c r="G156" s="13">
        <f>COUNTIFS('1. Output sheet'!$D$2:$D$5000,$B156,'1. Output sheet'!$C$2:$C$5000,G$27,'1. Output sheet'!$AC$2:$AC$5000,$B$22,'1. Output sheet'!$O$2:$O$5000,"&gt;="&amp;$B$142,'1. Output sheet'!$O$2:$O$5000,"&lt;"&amp;$C$142)+COUNTIFS('1. Output sheet'!$D$2:$D$5000,$B156,'1. Output sheet'!$C$2:$C$5000,G$27,'1. Output sheet'!$AC$2:$AC$5000,$B$23,'1. Output sheet'!$O$2:$O$5000,"&gt;="&amp;$B$142,'1. Output sheet'!$O$2:$O$5000,"&lt;"&amp;$C$142)</f>
        <v>1</v>
      </c>
      <c r="H156" s="13">
        <f>COUNTIFS('1. Output sheet'!$D$2:$D$5000,$B156,'1. Output sheet'!$C$2:$C$5000,H$27,'1. Output sheet'!$AC$2:$AC$5000,$B$22,'1. Output sheet'!$O$2:$O$5000,"&gt;="&amp;$B$142,'1. Output sheet'!$O$2:$O$5000,"&lt;"&amp;$C$142)+COUNTIFS('1. Output sheet'!$D$2:$D$5000,$B156,'1. Output sheet'!$C$2:$C$5000,H$27,'1. Output sheet'!$AC$2:$AC$5000,$B$23,'1. Output sheet'!$O$2:$O$5000,"&gt;="&amp;$B$142,'1. Output sheet'!$O$2:$O$5000,"&lt;"&amp;$C$142)</f>
        <v>0</v>
      </c>
      <c r="I156" s="13">
        <f>COUNTIFS('1. Output sheet'!$D$2:$D$5000,$B156,'1. Output sheet'!$C$2:$C$5000,I$27,'1. Output sheet'!$AC$2:$AC$5000,$B$22,'1. Output sheet'!$O$2:$O$5000,"&gt;="&amp;$B$142,'1. Output sheet'!$O$2:$O$5000,"&lt;"&amp;$C$142)+COUNTIFS('1. Output sheet'!$D$2:$D$5000,$B156,'1. Output sheet'!$C$2:$C$5000,I$27,'1. Output sheet'!$AC$2:$AC$5000,$B$23,'1. Output sheet'!$O$2:$O$5000,"&gt;="&amp;$B$142,'1. Output sheet'!$O$2:$O$5000,"&lt;"&amp;$C$142)</f>
        <v>0</v>
      </c>
      <c r="J156" s="13">
        <f>COUNTIFS('1. Output sheet'!$D$2:$D$5000,$B156,'1. Output sheet'!$C$2:$C$5000,J$27,'1. Output sheet'!$AC$2:$AC$5000,$B$22,'1. Output sheet'!$O$2:$O$5000,"&gt;="&amp;$B$142,'1. Output sheet'!$O$2:$O$5000,"&lt;"&amp;$C$142)+COUNTIFS('1. Output sheet'!$D$2:$D$5000,$B156,'1. Output sheet'!$C$2:$C$5000,J$27,'1. Output sheet'!$AC$2:$AC$5000,$B$23,'1. Output sheet'!$O$2:$O$5000,"&gt;="&amp;$B$142,'1. Output sheet'!$O$2:$O$5000,"&lt;"&amp;$C$142)</f>
        <v>0</v>
      </c>
      <c r="K156" s="13">
        <f>COUNTIFS('1. Output sheet'!$D$2:$D$5000,$B156,'1. Output sheet'!$C$2:$C$5000,K$27,'1. Output sheet'!$AC$2:$AC$5000,$B$22,'1. Output sheet'!$O$2:$O$5000,"&gt;="&amp;$B$142,'1. Output sheet'!$O$2:$O$5000,"&lt;"&amp;$C$142)+COUNTIFS('1. Output sheet'!$D$2:$D$5000,$B156,'1. Output sheet'!$C$2:$C$5000,K$27,'1. Output sheet'!$AC$2:$AC$5000,$B$23,'1. Output sheet'!$O$2:$O$5000,"&gt;="&amp;$B$142,'1. Output sheet'!$O$2:$O$5000,"&lt;"&amp;$C$142)</f>
        <v>0</v>
      </c>
      <c r="L156" s="13">
        <f>COUNTIFS('1. Output sheet'!$D$2:$D$5000,$B156,'1. Output sheet'!$C$2:$C$5000,L$27,'1. Output sheet'!$AC$2:$AC$5000,$B$22,'1. Output sheet'!$O$2:$O$5000,"&gt;="&amp;$B$142,'1. Output sheet'!$O$2:$O$5000,"&lt;"&amp;$C$142)+COUNTIFS('1. Output sheet'!$D$2:$D$5000,$B156,'1. Output sheet'!$C$2:$C$5000,L$27,'1. Output sheet'!$AC$2:$AC$5000,$B$23,'1. Output sheet'!$O$2:$O$5000,"&gt;="&amp;$B$142,'1. Output sheet'!$O$2:$O$5000,"&lt;"&amp;$C$142)</f>
        <v>0</v>
      </c>
      <c r="M156" s="13">
        <f>COUNTIFS('1. Output sheet'!$D$2:$D$5000,$B156,'1. Output sheet'!$C$2:$C$5000,M$27,'1. Output sheet'!$AC$2:$AC$5000,$B$22,'1. Output sheet'!$O$2:$O$5000,"&gt;="&amp;$B$142,'1. Output sheet'!$O$2:$O$5000,"&lt;"&amp;$C$142)+COUNTIFS('1. Output sheet'!$D$2:$D$5000,$B156,'1. Output sheet'!$C$2:$C$5000,M$27,'1. Output sheet'!$AC$2:$AC$5000,$B$23,'1. Output sheet'!$O$2:$O$5000,"&gt;="&amp;$B$142,'1. Output sheet'!$O$2:$O$5000,"&lt;"&amp;$C$142)</f>
        <v>0</v>
      </c>
      <c r="N156" s="13">
        <f>COUNTIFS('1. Output sheet'!$D$2:$D$5000,$B156,'1. Output sheet'!$C$2:$C$5000,N$27,'1. Output sheet'!$AC$2:$AC$5000,$B$22,'1. Output sheet'!$O$2:$O$5000,"&gt;="&amp;$B$142,'1. Output sheet'!$O$2:$O$5000,"&lt;"&amp;$C$142)+COUNTIFS('1. Output sheet'!$D$2:$D$5000,$B156,'1. Output sheet'!$C$2:$C$5000,N$27,'1. Output sheet'!$AC$2:$AC$5000,$B$23,'1. Output sheet'!$O$2:$O$5000,"&gt;="&amp;$B$142,'1. Output sheet'!$O$2:$O$5000,"&lt;"&amp;$C$142)</f>
        <v>0</v>
      </c>
      <c r="O156" s="13">
        <f>COUNTIFS('1. Output sheet'!$D$2:$D$5000,$B156,'1. Output sheet'!$C$2:$C$5000,O$27,'1. Output sheet'!$AC$2:$AC$5000,$B$22,'1. Output sheet'!$O$2:$O$5000,"&gt;="&amp;$B$142,'1. Output sheet'!$O$2:$O$5000,"&lt;"&amp;$C$142)+COUNTIFS('1. Output sheet'!$D$2:$D$5000,$B156,'1. Output sheet'!$C$2:$C$5000,O$27,'1. Output sheet'!$AC$2:$AC$5000,$B$23,'1. Output sheet'!$O$2:$O$5000,"&gt;="&amp;$B$142,'1. Output sheet'!$O$2:$O$5000,"&lt;"&amp;$C$142)</f>
        <v>0</v>
      </c>
      <c r="P156" s="14">
        <f t="shared" si="64"/>
        <v>2</v>
      </c>
      <c r="Q156" s="14">
        <f>COUNTIFS('1. Output sheet'!$D$2:$D$5000,$B156,'1. Output sheet'!$AC$2:$AC$5000,$B$22,'1. Output sheet'!$O$2:$O$5000,"&gt;="&amp;$B$142,'1. Output sheet'!$O$2:$O$5000,"&lt;"&amp;$C$142)+COUNTIFS('1. Output sheet'!$D$2:$D$5000,$B156,'1. Output sheet'!$AC$2:$AC$5000,$B$23,'1. Output sheet'!$O$2:$O$5000,"&gt;="&amp;$B$142,'1. Output sheet'!$O$2:$O$5000,"&lt;"&amp;$C$142)</f>
        <v>2</v>
      </c>
      <c r="R156" s="14">
        <f t="shared" si="65"/>
        <v>0</v>
      </c>
    </row>
    <row r="157" spans="1:18" ht="28.8" x14ac:dyDescent="0.3">
      <c r="B157" s="21" t="s">
        <v>29</v>
      </c>
      <c r="C157" s="20"/>
      <c r="D157" s="13">
        <f>COUNTIFS('1. Output sheet'!$D$2:$D$5000,$B157,'1. Output sheet'!$C$2:$C$5000,D$27,'1. Output sheet'!$AC$2:$AC$5000,$B$22,'1. Output sheet'!$O$2:$O$5000,"&gt;="&amp;$B$142,'1. Output sheet'!$O$2:$O$5000,"&lt;"&amp;$C$142)+COUNTIFS('1. Output sheet'!$D$2:$D$5000,$B157,'1. Output sheet'!$C$2:$C$5000,D$27,'1. Output sheet'!$AC$2:$AC$5000,$B$23,'1. Output sheet'!$O$2:$O$5000,"&gt;="&amp;$B$142,'1. Output sheet'!$O$2:$O$5000,"&lt;"&amp;$C$142)</f>
        <v>0</v>
      </c>
      <c r="E157" s="13">
        <f>COUNTIFS('1. Output sheet'!$D$2:$D$5000,$B157,'1. Output sheet'!$C$2:$C$5000,E$27,'1. Output sheet'!$AC$2:$AC$5000,$B$22,'1. Output sheet'!$O$2:$O$5000,"&gt;="&amp;$B$142,'1. Output sheet'!$O$2:$O$5000,"&lt;"&amp;$C$142)+COUNTIFS('1. Output sheet'!$D$2:$D$5000,$B157,'1. Output sheet'!$C$2:$C$5000,E$27,'1. Output sheet'!$AC$2:$AC$5000,$B$23,'1. Output sheet'!$O$2:$O$5000,"&gt;="&amp;$B$142,'1. Output sheet'!$O$2:$O$5000,"&lt;"&amp;$C$142)</f>
        <v>0</v>
      </c>
      <c r="F157" s="13">
        <f>COUNTIFS('1. Output sheet'!$D$2:$D$5000,$B157,'1. Output sheet'!$C$2:$C$5000,F$27,'1. Output sheet'!$AC$2:$AC$5000,$B$22,'1. Output sheet'!$O$2:$O$5000,"&gt;="&amp;$B$142,'1. Output sheet'!$O$2:$O$5000,"&lt;"&amp;$C$142)+COUNTIFS('1. Output sheet'!$D$2:$D$5000,$B157,'1. Output sheet'!$C$2:$C$5000,F$27,'1. Output sheet'!$AC$2:$AC$5000,$B$23,'1. Output sheet'!$O$2:$O$5000,"&gt;="&amp;$B$142,'1. Output sheet'!$O$2:$O$5000,"&lt;"&amp;$C$142)</f>
        <v>11</v>
      </c>
      <c r="G157" s="13">
        <f>COUNTIFS('1. Output sheet'!$D$2:$D$5000,$B157,'1. Output sheet'!$C$2:$C$5000,G$27,'1. Output sheet'!$AC$2:$AC$5000,$B$22,'1. Output sheet'!$O$2:$O$5000,"&gt;="&amp;$B$142,'1. Output sheet'!$O$2:$O$5000,"&lt;"&amp;$C$142)+COUNTIFS('1. Output sheet'!$D$2:$D$5000,$B157,'1. Output sheet'!$C$2:$C$5000,G$27,'1. Output sheet'!$AC$2:$AC$5000,$B$23,'1. Output sheet'!$O$2:$O$5000,"&gt;="&amp;$B$142,'1. Output sheet'!$O$2:$O$5000,"&lt;"&amp;$C$142)</f>
        <v>3</v>
      </c>
      <c r="H157" s="13">
        <f>COUNTIFS('1. Output sheet'!$D$2:$D$5000,$B157,'1. Output sheet'!$C$2:$C$5000,H$27,'1. Output sheet'!$AC$2:$AC$5000,$B$22,'1. Output sheet'!$O$2:$O$5000,"&gt;="&amp;$B$142,'1. Output sheet'!$O$2:$O$5000,"&lt;"&amp;$C$142)+COUNTIFS('1. Output sheet'!$D$2:$D$5000,$B157,'1. Output sheet'!$C$2:$C$5000,H$27,'1. Output sheet'!$AC$2:$AC$5000,$B$23,'1. Output sheet'!$O$2:$O$5000,"&gt;="&amp;$B$142,'1. Output sheet'!$O$2:$O$5000,"&lt;"&amp;$C$142)</f>
        <v>3</v>
      </c>
      <c r="I157" s="13">
        <f>COUNTIFS('1. Output sheet'!$D$2:$D$5000,$B157,'1. Output sheet'!$C$2:$C$5000,I$27,'1. Output sheet'!$AC$2:$AC$5000,$B$22,'1. Output sheet'!$O$2:$O$5000,"&gt;="&amp;$B$142,'1. Output sheet'!$O$2:$O$5000,"&lt;"&amp;$C$142)+COUNTIFS('1. Output sheet'!$D$2:$D$5000,$B157,'1. Output sheet'!$C$2:$C$5000,I$27,'1. Output sheet'!$AC$2:$AC$5000,$B$23,'1. Output sheet'!$O$2:$O$5000,"&gt;="&amp;$B$142,'1. Output sheet'!$O$2:$O$5000,"&lt;"&amp;$C$142)</f>
        <v>27</v>
      </c>
      <c r="J157" s="13">
        <f>COUNTIFS('1. Output sheet'!$D$2:$D$5000,$B157,'1. Output sheet'!$C$2:$C$5000,J$27,'1. Output sheet'!$AC$2:$AC$5000,$B$22,'1. Output sheet'!$O$2:$O$5000,"&gt;="&amp;$B$142,'1. Output sheet'!$O$2:$O$5000,"&lt;"&amp;$C$142)+COUNTIFS('1. Output sheet'!$D$2:$D$5000,$B157,'1. Output sheet'!$C$2:$C$5000,J$27,'1. Output sheet'!$AC$2:$AC$5000,$B$23,'1. Output sheet'!$O$2:$O$5000,"&gt;="&amp;$B$142,'1. Output sheet'!$O$2:$O$5000,"&lt;"&amp;$C$142)</f>
        <v>6</v>
      </c>
      <c r="K157" s="13">
        <f>COUNTIFS('1. Output sheet'!$D$2:$D$5000,$B157,'1. Output sheet'!$C$2:$C$5000,K$27,'1. Output sheet'!$AC$2:$AC$5000,$B$22,'1. Output sheet'!$O$2:$O$5000,"&gt;="&amp;$B$142,'1. Output sheet'!$O$2:$O$5000,"&lt;"&amp;$C$142)+COUNTIFS('1. Output sheet'!$D$2:$D$5000,$B157,'1. Output sheet'!$C$2:$C$5000,K$27,'1. Output sheet'!$AC$2:$AC$5000,$B$23,'1. Output sheet'!$O$2:$O$5000,"&gt;="&amp;$B$142,'1. Output sheet'!$O$2:$O$5000,"&lt;"&amp;$C$142)</f>
        <v>3</v>
      </c>
      <c r="L157" s="13">
        <f>COUNTIFS('1. Output sheet'!$D$2:$D$5000,$B157,'1. Output sheet'!$C$2:$C$5000,L$27,'1. Output sheet'!$AC$2:$AC$5000,$B$22,'1. Output sheet'!$O$2:$O$5000,"&gt;="&amp;$B$142,'1. Output sheet'!$O$2:$O$5000,"&lt;"&amp;$C$142)+COUNTIFS('1. Output sheet'!$D$2:$D$5000,$B157,'1. Output sheet'!$C$2:$C$5000,L$27,'1. Output sheet'!$AC$2:$AC$5000,$B$23,'1. Output sheet'!$O$2:$O$5000,"&gt;="&amp;$B$142,'1. Output sheet'!$O$2:$O$5000,"&lt;"&amp;$C$142)</f>
        <v>0</v>
      </c>
      <c r="M157" s="13">
        <f>COUNTIFS('1. Output sheet'!$D$2:$D$5000,$B157,'1. Output sheet'!$C$2:$C$5000,M$27,'1. Output sheet'!$AC$2:$AC$5000,$B$22,'1. Output sheet'!$O$2:$O$5000,"&gt;="&amp;$B$142,'1. Output sheet'!$O$2:$O$5000,"&lt;"&amp;$C$142)+COUNTIFS('1. Output sheet'!$D$2:$D$5000,$B157,'1. Output sheet'!$C$2:$C$5000,M$27,'1. Output sheet'!$AC$2:$AC$5000,$B$23,'1. Output sheet'!$O$2:$O$5000,"&gt;="&amp;$B$142,'1. Output sheet'!$O$2:$O$5000,"&lt;"&amp;$C$142)</f>
        <v>0</v>
      </c>
      <c r="N157" s="13">
        <f>COUNTIFS('1. Output sheet'!$D$2:$D$5000,$B157,'1. Output sheet'!$C$2:$C$5000,N$27,'1. Output sheet'!$AC$2:$AC$5000,$B$22,'1. Output sheet'!$O$2:$O$5000,"&gt;="&amp;$B$142,'1. Output sheet'!$O$2:$O$5000,"&lt;"&amp;$C$142)+COUNTIFS('1. Output sheet'!$D$2:$D$5000,$B157,'1. Output sheet'!$C$2:$C$5000,N$27,'1. Output sheet'!$AC$2:$AC$5000,$B$23,'1. Output sheet'!$O$2:$O$5000,"&gt;="&amp;$B$142,'1. Output sheet'!$O$2:$O$5000,"&lt;"&amp;$C$142)</f>
        <v>0</v>
      </c>
      <c r="O157" s="13">
        <f>COUNTIFS('1. Output sheet'!$D$2:$D$5000,$B157,'1. Output sheet'!$C$2:$C$5000,O$27,'1. Output sheet'!$AC$2:$AC$5000,$B$22,'1. Output sheet'!$O$2:$O$5000,"&gt;="&amp;$B$142,'1. Output sheet'!$O$2:$O$5000,"&lt;"&amp;$C$142)+COUNTIFS('1. Output sheet'!$D$2:$D$5000,$B157,'1. Output sheet'!$C$2:$C$5000,O$27,'1. Output sheet'!$AC$2:$AC$5000,$B$23,'1. Output sheet'!$O$2:$O$5000,"&gt;="&amp;$B$142,'1. Output sheet'!$O$2:$O$5000,"&lt;"&amp;$C$142)</f>
        <v>0</v>
      </c>
      <c r="P157" s="14">
        <f t="shared" si="64"/>
        <v>53</v>
      </c>
      <c r="Q157" s="14">
        <f>COUNTIFS('1. Output sheet'!$D$2:$D$5000,$B157,'1. Output sheet'!$AC$2:$AC$5000,$B$22,'1. Output sheet'!$O$2:$O$5000,"&gt;="&amp;$B$142,'1. Output sheet'!$O$2:$O$5000,"&lt;"&amp;$C$142)+COUNTIFS('1. Output sheet'!$D$2:$D$5000,$B157,'1. Output sheet'!$AC$2:$AC$5000,$B$23,'1. Output sheet'!$O$2:$O$5000,"&gt;="&amp;$B$142,'1. Output sheet'!$O$2:$O$5000,"&lt;"&amp;$C$142)</f>
        <v>53</v>
      </c>
      <c r="R157" s="14">
        <f t="shared" si="65"/>
        <v>0</v>
      </c>
    </row>
    <row r="158" spans="1:18" ht="14.4" x14ac:dyDescent="0.3">
      <c r="B158" s="21" t="s">
        <v>44</v>
      </c>
      <c r="C158" s="20"/>
      <c r="D158" s="13">
        <f>COUNTIFS('1. Output sheet'!$D$2:$D$5000,$B158,'1. Output sheet'!$C$2:$C$5000,D$27,'1. Output sheet'!$AC$2:$AC$5000,$B$22,'1. Output sheet'!$O$2:$O$5000,"&gt;="&amp;$B$142,'1. Output sheet'!$O$2:$O$5000,"&lt;"&amp;$C$142)+COUNTIFS('1. Output sheet'!$D$2:$D$5000,$B158,'1. Output sheet'!$C$2:$C$5000,D$27,'1. Output sheet'!$AC$2:$AC$5000,$B$23,'1. Output sheet'!$O$2:$O$5000,"&gt;="&amp;$B$142,'1. Output sheet'!$O$2:$O$5000,"&lt;"&amp;$C$142)</f>
        <v>0</v>
      </c>
      <c r="E158" s="13">
        <f>COUNTIFS('1. Output sheet'!$D$2:$D$5000,$B158,'1. Output sheet'!$C$2:$C$5000,E$27,'1. Output sheet'!$AC$2:$AC$5000,$B$22,'1. Output sheet'!$O$2:$O$5000,"&gt;="&amp;$B$142,'1. Output sheet'!$O$2:$O$5000,"&lt;"&amp;$C$142)+COUNTIFS('1. Output sheet'!$D$2:$D$5000,$B158,'1. Output sheet'!$C$2:$C$5000,E$27,'1. Output sheet'!$AC$2:$AC$5000,$B$23,'1. Output sheet'!$O$2:$O$5000,"&gt;="&amp;$B$142,'1. Output sheet'!$O$2:$O$5000,"&lt;"&amp;$C$142)</f>
        <v>0</v>
      </c>
      <c r="F158" s="13">
        <f>COUNTIFS('1. Output sheet'!$D$2:$D$5000,$B158,'1. Output sheet'!$C$2:$C$5000,F$27,'1. Output sheet'!$AC$2:$AC$5000,$B$22,'1. Output sheet'!$O$2:$O$5000,"&gt;="&amp;$B$142,'1. Output sheet'!$O$2:$O$5000,"&lt;"&amp;$C$142)+COUNTIFS('1. Output sheet'!$D$2:$D$5000,$B158,'1. Output sheet'!$C$2:$C$5000,F$27,'1. Output sheet'!$AC$2:$AC$5000,$B$23,'1. Output sheet'!$O$2:$O$5000,"&gt;="&amp;$B$142,'1. Output sheet'!$O$2:$O$5000,"&lt;"&amp;$C$142)</f>
        <v>0</v>
      </c>
      <c r="G158" s="13">
        <f>COUNTIFS('1. Output sheet'!$D$2:$D$5000,$B158,'1. Output sheet'!$C$2:$C$5000,G$27,'1. Output sheet'!$AC$2:$AC$5000,$B$22,'1. Output sheet'!$O$2:$O$5000,"&gt;="&amp;$B$142,'1. Output sheet'!$O$2:$O$5000,"&lt;"&amp;$C$142)+COUNTIFS('1. Output sheet'!$D$2:$D$5000,$B158,'1. Output sheet'!$C$2:$C$5000,G$27,'1. Output sheet'!$AC$2:$AC$5000,$B$23,'1. Output sheet'!$O$2:$O$5000,"&gt;="&amp;$B$142,'1. Output sheet'!$O$2:$O$5000,"&lt;"&amp;$C$142)</f>
        <v>10</v>
      </c>
      <c r="H158" s="13">
        <f>COUNTIFS('1. Output sheet'!$D$2:$D$5000,$B158,'1. Output sheet'!$C$2:$C$5000,H$27,'1. Output sheet'!$AC$2:$AC$5000,$B$22,'1. Output sheet'!$O$2:$O$5000,"&gt;="&amp;$B$142,'1. Output sheet'!$O$2:$O$5000,"&lt;"&amp;$C$142)+COUNTIFS('1. Output sheet'!$D$2:$D$5000,$B158,'1. Output sheet'!$C$2:$C$5000,H$27,'1. Output sheet'!$AC$2:$AC$5000,$B$23,'1. Output sheet'!$O$2:$O$5000,"&gt;="&amp;$B$142,'1. Output sheet'!$O$2:$O$5000,"&lt;"&amp;$C$142)</f>
        <v>1</v>
      </c>
      <c r="I158" s="13">
        <f>COUNTIFS('1. Output sheet'!$D$2:$D$5000,$B158,'1. Output sheet'!$C$2:$C$5000,I$27,'1. Output sheet'!$AC$2:$AC$5000,$B$22,'1. Output sheet'!$O$2:$O$5000,"&gt;="&amp;$B$142,'1. Output sheet'!$O$2:$O$5000,"&lt;"&amp;$C$142)+COUNTIFS('1. Output sheet'!$D$2:$D$5000,$B158,'1. Output sheet'!$C$2:$C$5000,I$27,'1. Output sheet'!$AC$2:$AC$5000,$B$23,'1. Output sheet'!$O$2:$O$5000,"&gt;="&amp;$B$142,'1. Output sheet'!$O$2:$O$5000,"&lt;"&amp;$C$142)</f>
        <v>3</v>
      </c>
      <c r="J158" s="13">
        <f>COUNTIFS('1. Output sheet'!$D$2:$D$5000,$B158,'1. Output sheet'!$C$2:$C$5000,J$27,'1. Output sheet'!$AC$2:$AC$5000,$B$22,'1. Output sheet'!$O$2:$O$5000,"&gt;="&amp;$B$142,'1. Output sheet'!$O$2:$O$5000,"&lt;"&amp;$C$142)+COUNTIFS('1. Output sheet'!$D$2:$D$5000,$B158,'1. Output sheet'!$C$2:$C$5000,J$27,'1. Output sheet'!$AC$2:$AC$5000,$B$23,'1. Output sheet'!$O$2:$O$5000,"&gt;="&amp;$B$142,'1. Output sheet'!$O$2:$O$5000,"&lt;"&amp;$C$142)</f>
        <v>3</v>
      </c>
      <c r="K158" s="13">
        <f>COUNTIFS('1. Output sheet'!$D$2:$D$5000,$B158,'1. Output sheet'!$C$2:$C$5000,K$27,'1. Output sheet'!$AC$2:$AC$5000,$B$22,'1. Output sheet'!$O$2:$O$5000,"&gt;="&amp;$B$142,'1. Output sheet'!$O$2:$O$5000,"&lt;"&amp;$C$142)+COUNTIFS('1. Output sheet'!$D$2:$D$5000,$B158,'1. Output sheet'!$C$2:$C$5000,K$27,'1. Output sheet'!$AC$2:$AC$5000,$B$23,'1. Output sheet'!$O$2:$O$5000,"&gt;="&amp;$B$142,'1. Output sheet'!$O$2:$O$5000,"&lt;"&amp;$C$142)</f>
        <v>8</v>
      </c>
      <c r="L158" s="13">
        <f>COUNTIFS('1. Output sheet'!$D$2:$D$5000,$B158,'1. Output sheet'!$C$2:$C$5000,L$27,'1. Output sheet'!$AC$2:$AC$5000,$B$22,'1. Output sheet'!$O$2:$O$5000,"&gt;="&amp;$B$142,'1. Output sheet'!$O$2:$O$5000,"&lt;"&amp;$C$142)+COUNTIFS('1. Output sheet'!$D$2:$D$5000,$B158,'1. Output sheet'!$C$2:$C$5000,L$27,'1. Output sheet'!$AC$2:$AC$5000,$B$23,'1. Output sheet'!$O$2:$O$5000,"&gt;="&amp;$B$142,'1. Output sheet'!$O$2:$O$5000,"&lt;"&amp;$C$142)</f>
        <v>0</v>
      </c>
      <c r="M158" s="13">
        <f>COUNTIFS('1. Output sheet'!$D$2:$D$5000,$B158,'1. Output sheet'!$C$2:$C$5000,M$27,'1. Output sheet'!$AC$2:$AC$5000,$B$22,'1. Output sheet'!$O$2:$O$5000,"&gt;="&amp;$B$142,'1. Output sheet'!$O$2:$O$5000,"&lt;"&amp;$C$142)+COUNTIFS('1. Output sheet'!$D$2:$D$5000,$B158,'1. Output sheet'!$C$2:$C$5000,M$27,'1. Output sheet'!$AC$2:$AC$5000,$B$23,'1. Output sheet'!$O$2:$O$5000,"&gt;="&amp;$B$142,'1. Output sheet'!$O$2:$O$5000,"&lt;"&amp;$C$142)</f>
        <v>0</v>
      </c>
      <c r="N158" s="13">
        <f>COUNTIFS('1. Output sheet'!$D$2:$D$5000,$B158,'1. Output sheet'!$C$2:$C$5000,N$27,'1. Output sheet'!$AC$2:$AC$5000,$B$22,'1. Output sheet'!$O$2:$O$5000,"&gt;="&amp;$B$142,'1. Output sheet'!$O$2:$O$5000,"&lt;"&amp;$C$142)+COUNTIFS('1. Output sheet'!$D$2:$D$5000,$B158,'1. Output sheet'!$C$2:$C$5000,N$27,'1. Output sheet'!$AC$2:$AC$5000,$B$23,'1. Output sheet'!$O$2:$O$5000,"&gt;="&amp;$B$142,'1. Output sheet'!$O$2:$O$5000,"&lt;"&amp;$C$142)</f>
        <v>0</v>
      </c>
      <c r="O158" s="13">
        <f>COUNTIFS('1. Output sheet'!$D$2:$D$5000,$B158,'1. Output sheet'!$C$2:$C$5000,O$27,'1. Output sheet'!$AC$2:$AC$5000,$B$22,'1. Output sheet'!$O$2:$O$5000,"&gt;="&amp;$B$142,'1. Output sheet'!$O$2:$O$5000,"&lt;"&amp;$C$142)+COUNTIFS('1. Output sheet'!$D$2:$D$5000,$B158,'1. Output sheet'!$C$2:$C$5000,O$27,'1. Output sheet'!$AC$2:$AC$5000,$B$23,'1. Output sheet'!$O$2:$O$5000,"&gt;="&amp;$B$142,'1. Output sheet'!$O$2:$O$5000,"&lt;"&amp;$C$142)</f>
        <v>1</v>
      </c>
      <c r="P158" s="14">
        <f t="shared" si="64"/>
        <v>26</v>
      </c>
      <c r="Q158" s="14">
        <f>COUNTIFS('1. Output sheet'!$D$2:$D$5000,$B158,'1. Output sheet'!$AC$2:$AC$5000,$B$22,'1. Output sheet'!$O$2:$O$5000,"&gt;="&amp;$B$142,'1. Output sheet'!$O$2:$O$5000,"&lt;"&amp;$C$142)+COUNTIFS('1. Output sheet'!$D$2:$D$5000,$B158,'1. Output sheet'!$AC$2:$AC$5000,$B$23,'1. Output sheet'!$O$2:$O$5000,"&gt;="&amp;$B$142,'1. Output sheet'!$O$2:$O$5000,"&lt;"&amp;$C$142)</f>
        <v>26</v>
      </c>
      <c r="R158" s="14">
        <f t="shared" si="65"/>
        <v>0</v>
      </c>
    </row>
    <row r="159" spans="1:18" ht="28.8" x14ac:dyDescent="0.3">
      <c r="B159" s="21" t="s">
        <v>762</v>
      </c>
      <c r="C159" s="20"/>
      <c r="D159" s="13">
        <f>COUNTIFS('1. Output sheet'!$D$2:$D$5000,$B159,'1. Output sheet'!$C$2:$C$5000,D$27,'1. Output sheet'!$AC$2:$AC$5000,$B$22,'1. Output sheet'!$O$2:$O$5000,"&gt;="&amp;$B$142,'1. Output sheet'!$O$2:$O$5000,"&lt;"&amp;$C$142)+COUNTIFS('1. Output sheet'!$D$2:$D$5000,$B159,'1. Output sheet'!$C$2:$C$5000,D$27,'1. Output sheet'!$AC$2:$AC$5000,$B$23,'1. Output sheet'!$O$2:$O$5000,"&gt;="&amp;$B$142,'1. Output sheet'!$O$2:$O$5000,"&lt;"&amp;$C$142)</f>
        <v>0</v>
      </c>
      <c r="E159" s="13">
        <f>COUNTIFS('1. Output sheet'!$D$2:$D$5000,$B159,'1. Output sheet'!$C$2:$C$5000,E$27,'1. Output sheet'!$AC$2:$AC$5000,$B$22,'1. Output sheet'!$O$2:$O$5000,"&gt;="&amp;$B$142,'1. Output sheet'!$O$2:$O$5000,"&lt;"&amp;$C$142)+COUNTIFS('1. Output sheet'!$D$2:$D$5000,$B159,'1. Output sheet'!$C$2:$C$5000,E$27,'1. Output sheet'!$AC$2:$AC$5000,$B$23,'1. Output sheet'!$O$2:$O$5000,"&gt;="&amp;$B$142,'1. Output sheet'!$O$2:$O$5000,"&lt;"&amp;$C$142)</f>
        <v>0</v>
      </c>
      <c r="F159" s="13">
        <f>COUNTIFS('1. Output sheet'!$D$2:$D$5000,$B159,'1. Output sheet'!$C$2:$C$5000,F$27,'1. Output sheet'!$AC$2:$AC$5000,$B$22,'1. Output sheet'!$O$2:$O$5000,"&gt;="&amp;$B$142,'1. Output sheet'!$O$2:$O$5000,"&lt;"&amp;$C$142)+COUNTIFS('1. Output sheet'!$D$2:$D$5000,$B159,'1. Output sheet'!$C$2:$C$5000,F$27,'1. Output sheet'!$AC$2:$AC$5000,$B$23,'1. Output sheet'!$O$2:$O$5000,"&gt;="&amp;$B$142,'1. Output sheet'!$O$2:$O$5000,"&lt;"&amp;$C$142)</f>
        <v>0</v>
      </c>
      <c r="G159" s="13">
        <f>COUNTIFS('1. Output sheet'!$D$2:$D$5000,$B159,'1. Output sheet'!$C$2:$C$5000,G$27,'1. Output sheet'!$AC$2:$AC$5000,$B$22,'1. Output sheet'!$O$2:$O$5000,"&gt;="&amp;$B$142,'1. Output sheet'!$O$2:$O$5000,"&lt;"&amp;$C$142)+COUNTIFS('1. Output sheet'!$D$2:$D$5000,$B159,'1. Output sheet'!$C$2:$C$5000,G$27,'1. Output sheet'!$AC$2:$AC$5000,$B$23,'1. Output sheet'!$O$2:$O$5000,"&gt;="&amp;$B$142,'1. Output sheet'!$O$2:$O$5000,"&lt;"&amp;$C$142)</f>
        <v>6</v>
      </c>
      <c r="H159" s="13">
        <f>COUNTIFS('1. Output sheet'!$D$2:$D$5000,$B159,'1. Output sheet'!$C$2:$C$5000,H$27,'1. Output sheet'!$AC$2:$AC$5000,$B$22,'1. Output sheet'!$O$2:$O$5000,"&gt;="&amp;$B$142,'1. Output sheet'!$O$2:$O$5000,"&lt;"&amp;$C$142)+COUNTIFS('1. Output sheet'!$D$2:$D$5000,$B159,'1. Output sheet'!$C$2:$C$5000,H$27,'1. Output sheet'!$AC$2:$AC$5000,$B$23,'1. Output sheet'!$O$2:$O$5000,"&gt;="&amp;$B$142,'1. Output sheet'!$O$2:$O$5000,"&lt;"&amp;$C$142)</f>
        <v>3</v>
      </c>
      <c r="I159" s="13">
        <f>COUNTIFS('1. Output sheet'!$D$2:$D$5000,$B159,'1. Output sheet'!$C$2:$C$5000,I$27,'1. Output sheet'!$AC$2:$AC$5000,$B$22,'1. Output sheet'!$O$2:$O$5000,"&gt;="&amp;$B$142,'1. Output sheet'!$O$2:$O$5000,"&lt;"&amp;$C$142)+COUNTIFS('1. Output sheet'!$D$2:$D$5000,$B159,'1. Output sheet'!$C$2:$C$5000,I$27,'1. Output sheet'!$AC$2:$AC$5000,$B$23,'1. Output sheet'!$O$2:$O$5000,"&gt;="&amp;$B$142,'1. Output sheet'!$O$2:$O$5000,"&lt;"&amp;$C$142)</f>
        <v>7</v>
      </c>
      <c r="J159" s="13">
        <f>COUNTIFS('1. Output sheet'!$D$2:$D$5000,$B159,'1. Output sheet'!$C$2:$C$5000,J$27,'1. Output sheet'!$AC$2:$AC$5000,$B$22,'1. Output sheet'!$O$2:$O$5000,"&gt;="&amp;$B$142,'1. Output sheet'!$O$2:$O$5000,"&lt;"&amp;$C$142)+COUNTIFS('1. Output sheet'!$D$2:$D$5000,$B159,'1. Output sheet'!$C$2:$C$5000,J$27,'1. Output sheet'!$AC$2:$AC$5000,$B$23,'1. Output sheet'!$O$2:$O$5000,"&gt;="&amp;$B$142,'1. Output sheet'!$O$2:$O$5000,"&lt;"&amp;$C$142)</f>
        <v>0</v>
      </c>
      <c r="K159" s="13">
        <f>COUNTIFS('1. Output sheet'!$D$2:$D$5000,$B159,'1. Output sheet'!$C$2:$C$5000,K$27,'1. Output sheet'!$AC$2:$AC$5000,$B$22,'1. Output sheet'!$O$2:$O$5000,"&gt;="&amp;$B$142,'1. Output sheet'!$O$2:$O$5000,"&lt;"&amp;$C$142)+COUNTIFS('1. Output sheet'!$D$2:$D$5000,$B159,'1. Output sheet'!$C$2:$C$5000,K$27,'1. Output sheet'!$AC$2:$AC$5000,$B$23,'1. Output sheet'!$O$2:$O$5000,"&gt;="&amp;$B$142,'1. Output sheet'!$O$2:$O$5000,"&lt;"&amp;$C$142)</f>
        <v>0</v>
      </c>
      <c r="L159" s="13">
        <f>COUNTIFS('1. Output sheet'!$D$2:$D$5000,$B159,'1. Output sheet'!$C$2:$C$5000,L$27,'1. Output sheet'!$AC$2:$AC$5000,$B$22,'1. Output sheet'!$O$2:$O$5000,"&gt;="&amp;$B$142,'1. Output sheet'!$O$2:$O$5000,"&lt;"&amp;$C$142)+COUNTIFS('1. Output sheet'!$D$2:$D$5000,$B159,'1. Output sheet'!$C$2:$C$5000,L$27,'1. Output sheet'!$AC$2:$AC$5000,$B$23,'1. Output sheet'!$O$2:$O$5000,"&gt;="&amp;$B$142,'1. Output sheet'!$O$2:$O$5000,"&lt;"&amp;$C$142)</f>
        <v>0</v>
      </c>
      <c r="M159" s="13">
        <f>COUNTIFS('1. Output sheet'!$D$2:$D$5000,$B159,'1. Output sheet'!$C$2:$C$5000,M$27,'1. Output sheet'!$AC$2:$AC$5000,$B$22,'1. Output sheet'!$O$2:$O$5000,"&gt;="&amp;$B$142,'1. Output sheet'!$O$2:$O$5000,"&lt;"&amp;$C$142)+COUNTIFS('1. Output sheet'!$D$2:$D$5000,$B159,'1. Output sheet'!$C$2:$C$5000,M$27,'1. Output sheet'!$AC$2:$AC$5000,$B$23,'1. Output sheet'!$O$2:$O$5000,"&gt;="&amp;$B$142,'1. Output sheet'!$O$2:$O$5000,"&lt;"&amp;$C$142)</f>
        <v>0</v>
      </c>
      <c r="N159" s="13">
        <f>COUNTIFS('1. Output sheet'!$D$2:$D$5000,$B159,'1. Output sheet'!$C$2:$C$5000,N$27,'1. Output sheet'!$AC$2:$AC$5000,$B$22,'1. Output sheet'!$O$2:$O$5000,"&gt;="&amp;$B$142,'1. Output sheet'!$O$2:$O$5000,"&lt;"&amp;$C$142)+COUNTIFS('1. Output sheet'!$D$2:$D$5000,$B159,'1. Output sheet'!$C$2:$C$5000,N$27,'1. Output sheet'!$AC$2:$AC$5000,$B$23,'1. Output sheet'!$O$2:$O$5000,"&gt;="&amp;$B$142,'1. Output sheet'!$O$2:$O$5000,"&lt;"&amp;$C$142)</f>
        <v>0</v>
      </c>
      <c r="O159" s="13">
        <f>COUNTIFS('1. Output sheet'!$D$2:$D$5000,$B159,'1. Output sheet'!$C$2:$C$5000,O$27,'1. Output sheet'!$AC$2:$AC$5000,$B$22,'1. Output sheet'!$O$2:$O$5000,"&gt;="&amp;$B$142,'1. Output sheet'!$O$2:$O$5000,"&lt;"&amp;$C$142)+COUNTIFS('1. Output sheet'!$D$2:$D$5000,$B159,'1. Output sheet'!$C$2:$C$5000,O$27,'1. Output sheet'!$AC$2:$AC$5000,$B$23,'1. Output sheet'!$O$2:$O$5000,"&gt;="&amp;$B$142,'1. Output sheet'!$O$2:$O$5000,"&lt;"&amp;$C$142)</f>
        <v>0</v>
      </c>
      <c r="P159" s="14">
        <f t="shared" si="64"/>
        <v>16</v>
      </c>
      <c r="Q159" s="14">
        <f>COUNTIFS('1. Output sheet'!$D$2:$D$5000,$B159,'1. Output sheet'!$AC$2:$AC$5000,$B$22,'1. Output sheet'!$O$2:$O$5000,"&gt;="&amp;$B$142,'1. Output sheet'!$O$2:$O$5000,"&lt;"&amp;$C$142)+COUNTIFS('1. Output sheet'!$D$2:$D$5000,$B159,'1. Output sheet'!$AC$2:$AC$5000,$B$23,'1. Output sheet'!$O$2:$O$5000,"&gt;="&amp;$B$142,'1. Output sheet'!$O$2:$O$5000,"&lt;"&amp;$C$142)</f>
        <v>16</v>
      </c>
      <c r="R159" s="14">
        <f t="shared" si="65"/>
        <v>0</v>
      </c>
    </row>
    <row r="160" spans="1:18" ht="14.4" x14ac:dyDescent="0.3">
      <c r="B160" s="21" t="s">
        <v>105</v>
      </c>
      <c r="C160" s="20"/>
      <c r="D160" s="13">
        <f>COUNTIFS('1. Output sheet'!$D$2:$D$5000,$B160,'1. Output sheet'!$C$2:$C$5000,D$27,'1. Output sheet'!$AC$2:$AC$5000,$B$22,'1. Output sheet'!$O$2:$O$5000,"&gt;="&amp;$B$142,'1. Output sheet'!$O$2:$O$5000,"&lt;"&amp;$C$142)+COUNTIFS('1. Output sheet'!$D$2:$D$5000,$B160,'1. Output sheet'!$C$2:$C$5000,D$27,'1. Output sheet'!$AC$2:$AC$5000,$B$23,'1. Output sheet'!$O$2:$O$5000,"&gt;="&amp;$B$142,'1. Output sheet'!$O$2:$O$5000,"&lt;"&amp;$C$142)</f>
        <v>2</v>
      </c>
      <c r="E160" s="13">
        <f>COUNTIFS('1. Output sheet'!$D$2:$D$5000,$B160,'1. Output sheet'!$C$2:$C$5000,E$27,'1. Output sheet'!$AC$2:$AC$5000,$B$22,'1. Output sheet'!$O$2:$O$5000,"&gt;="&amp;$B$142,'1. Output sheet'!$O$2:$O$5000,"&lt;"&amp;$C$142)+COUNTIFS('1. Output sheet'!$D$2:$D$5000,$B160,'1. Output sheet'!$C$2:$C$5000,E$27,'1. Output sheet'!$AC$2:$AC$5000,$B$23,'1. Output sheet'!$O$2:$O$5000,"&gt;="&amp;$B$142,'1. Output sheet'!$O$2:$O$5000,"&lt;"&amp;$C$142)</f>
        <v>0</v>
      </c>
      <c r="F160" s="13">
        <f>COUNTIFS('1. Output sheet'!$D$2:$D$5000,$B160,'1. Output sheet'!$C$2:$C$5000,F$27,'1. Output sheet'!$AC$2:$AC$5000,$B$22,'1. Output sheet'!$O$2:$O$5000,"&gt;="&amp;$B$142,'1. Output sheet'!$O$2:$O$5000,"&lt;"&amp;$C$142)+COUNTIFS('1. Output sheet'!$D$2:$D$5000,$B160,'1. Output sheet'!$C$2:$C$5000,F$27,'1. Output sheet'!$AC$2:$AC$5000,$B$23,'1. Output sheet'!$O$2:$O$5000,"&gt;="&amp;$B$142,'1. Output sheet'!$O$2:$O$5000,"&lt;"&amp;$C$142)</f>
        <v>18</v>
      </c>
      <c r="G160" s="13">
        <f>COUNTIFS('1. Output sheet'!$D$2:$D$5000,$B160,'1. Output sheet'!$C$2:$C$5000,G$27,'1. Output sheet'!$AC$2:$AC$5000,$B$22,'1. Output sheet'!$O$2:$O$5000,"&gt;="&amp;$B$142,'1. Output sheet'!$O$2:$O$5000,"&lt;"&amp;$C$142)+COUNTIFS('1. Output sheet'!$D$2:$D$5000,$B160,'1. Output sheet'!$C$2:$C$5000,G$27,'1. Output sheet'!$AC$2:$AC$5000,$B$23,'1. Output sheet'!$O$2:$O$5000,"&gt;="&amp;$B$142,'1. Output sheet'!$O$2:$O$5000,"&lt;"&amp;$C$142)</f>
        <v>17</v>
      </c>
      <c r="H160" s="13">
        <f>COUNTIFS('1. Output sheet'!$D$2:$D$5000,$B160,'1. Output sheet'!$C$2:$C$5000,H$27,'1. Output sheet'!$AC$2:$AC$5000,$B$22,'1. Output sheet'!$O$2:$O$5000,"&gt;="&amp;$B$142,'1. Output sheet'!$O$2:$O$5000,"&lt;"&amp;$C$142)+COUNTIFS('1. Output sheet'!$D$2:$D$5000,$B160,'1. Output sheet'!$C$2:$C$5000,H$27,'1. Output sheet'!$AC$2:$AC$5000,$B$23,'1. Output sheet'!$O$2:$O$5000,"&gt;="&amp;$B$142,'1. Output sheet'!$O$2:$O$5000,"&lt;"&amp;$C$142)</f>
        <v>14</v>
      </c>
      <c r="I160" s="13">
        <f>COUNTIFS('1. Output sheet'!$D$2:$D$5000,$B160,'1. Output sheet'!$C$2:$C$5000,I$27,'1. Output sheet'!$AC$2:$AC$5000,$B$22,'1. Output sheet'!$O$2:$O$5000,"&gt;="&amp;$B$142,'1. Output sheet'!$O$2:$O$5000,"&lt;"&amp;$C$142)+COUNTIFS('1. Output sheet'!$D$2:$D$5000,$B160,'1. Output sheet'!$C$2:$C$5000,I$27,'1. Output sheet'!$AC$2:$AC$5000,$B$23,'1. Output sheet'!$O$2:$O$5000,"&gt;="&amp;$B$142,'1. Output sheet'!$O$2:$O$5000,"&lt;"&amp;$C$142)</f>
        <v>53</v>
      </c>
      <c r="J160" s="13">
        <f>COUNTIFS('1. Output sheet'!$D$2:$D$5000,$B160,'1. Output sheet'!$C$2:$C$5000,J$27,'1. Output sheet'!$AC$2:$AC$5000,$B$22,'1. Output sheet'!$O$2:$O$5000,"&gt;="&amp;$B$142,'1. Output sheet'!$O$2:$O$5000,"&lt;"&amp;$C$142)+COUNTIFS('1. Output sheet'!$D$2:$D$5000,$B160,'1. Output sheet'!$C$2:$C$5000,J$27,'1. Output sheet'!$AC$2:$AC$5000,$B$23,'1. Output sheet'!$O$2:$O$5000,"&gt;="&amp;$B$142,'1. Output sheet'!$O$2:$O$5000,"&lt;"&amp;$C$142)</f>
        <v>87</v>
      </c>
      <c r="K160" s="13">
        <f>COUNTIFS('1. Output sheet'!$D$2:$D$5000,$B160,'1. Output sheet'!$C$2:$C$5000,K$27,'1. Output sheet'!$AC$2:$AC$5000,$B$22,'1. Output sheet'!$O$2:$O$5000,"&gt;="&amp;$B$142,'1. Output sheet'!$O$2:$O$5000,"&lt;"&amp;$C$142)+COUNTIFS('1. Output sheet'!$D$2:$D$5000,$B160,'1. Output sheet'!$C$2:$C$5000,K$27,'1. Output sheet'!$AC$2:$AC$5000,$B$23,'1. Output sheet'!$O$2:$O$5000,"&gt;="&amp;$B$142,'1. Output sheet'!$O$2:$O$5000,"&lt;"&amp;$C$142)</f>
        <v>4</v>
      </c>
      <c r="L160" s="13">
        <f>COUNTIFS('1. Output sheet'!$D$2:$D$5000,$B160,'1. Output sheet'!$C$2:$C$5000,L$27,'1. Output sheet'!$AC$2:$AC$5000,$B$22,'1. Output sheet'!$O$2:$O$5000,"&gt;="&amp;$B$142,'1. Output sheet'!$O$2:$O$5000,"&lt;"&amp;$C$142)+COUNTIFS('1. Output sheet'!$D$2:$D$5000,$B160,'1. Output sheet'!$C$2:$C$5000,L$27,'1. Output sheet'!$AC$2:$AC$5000,$B$23,'1. Output sheet'!$O$2:$O$5000,"&gt;="&amp;$B$142,'1. Output sheet'!$O$2:$O$5000,"&lt;"&amp;$C$142)</f>
        <v>0</v>
      </c>
      <c r="M160" s="13">
        <f>COUNTIFS('1. Output sheet'!$D$2:$D$5000,$B160,'1. Output sheet'!$C$2:$C$5000,M$27,'1. Output sheet'!$AC$2:$AC$5000,$B$22,'1. Output sheet'!$O$2:$O$5000,"&gt;="&amp;$B$142,'1. Output sheet'!$O$2:$O$5000,"&lt;"&amp;$C$142)+COUNTIFS('1. Output sheet'!$D$2:$D$5000,$B160,'1. Output sheet'!$C$2:$C$5000,M$27,'1. Output sheet'!$AC$2:$AC$5000,$B$23,'1. Output sheet'!$O$2:$O$5000,"&gt;="&amp;$B$142,'1. Output sheet'!$O$2:$O$5000,"&lt;"&amp;$C$142)</f>
        <v>0</v>
      </c>
      <c r="N160" s="13">
        <f>COUNTIFS('1. Output sheet'!$D$2:$D$5000,$B160,'1. Output sheet'!$C$2:$C$5000,N$27,'1. Output sheet'!$AC$2:$AC$5000,$B$22,'1. Output sheet'!$O$2:$O$5000,"&gt;="&amp;$B$142,'1. Output sheet'!$O$2:$O$5000,"&lt;"&amp;$C$142)+COUNTIFS('1. Output sheet'!$D$2:$D$5000,$B160,'1. Output sheet'!$C$2:$C$5000,N$27,'1. Output sheet'!$AC$2:$AC$5000,$B$23,'1. Output sheet'!$O$2:$O$5000,"&gt;="&amp;$B$142,'1. Output sheet'!$O$2:$O$5000,"&lt;"&amp;$C$142)</f>
        <v>0</v>
      </c>
      <c r="O160" s="13">
        <f>COUNTIFS('1. Output sheet'!$D$2:$D$5000,$B160,'1. Output sheet'!$C$2:$C$5000,O$27,'1. Output sheet'!$AC$2:$AC$5000,$B$22,'1. Output sheet'!$O$2:$O$5000,"&gt;="&amp;$B$142,'1. Output sheet'!$O$2:$O$5000,"&lt;"&amp;$C$142)+COUNTIFS('1. Output sheet'!$D$2:$D$5000,$B160,'1. Output sheet'!$C$2:$C$5000,O$27,'1. Output sheet'!$AC$2:$AC$5000,$B$23,'1. Output sheet'!$O$2:$O$5000,"&gt;="&amp;$B$142,'1. Output sheet'!$O$2:$O$5000,"&lt;"&amp;$C$142)</f>
        <v>0</v>
      </c>
      <c r="P160" s="14">
        <f t="shared" si="64"/>
        <v>195</v>
      </c>
      <c r="Q160" s="14">
        <f>COUNTIFS('1. Output sheet'!$D$2:$D$5000,$B160,'1. Output sheet'!$AC$2:$AC$5000,$B$22,'1. Output sheet'!$O$2:$O$5000,"&gt;="&amp;$B$142,'1. Output sheet'!$O$2:$O$5000,"&lt;"&amp;$C$142)+COUNTIFS('1. Output sheet'!$D$2:$D$5000,$B160,'1. Output sheet'!$AC$2:$AC$5000,$B$23,'1. Output sheet'!$O$2:$O$5000,"&gt;="&amp;$B$142,'1. Output sheet'!$O$2:$O$5000,"&lt;"&amp;$C$142)</f>
        <v>195</v>
      </c>
      <c r="R160" s="14">
        <f t="shared" si="65"/>
        <v>0</v>
      </c>
    </row>
    <row r="161" spans="2:36" ht="14.4" x14ac:dyDescent="0.3">
      <c r="B161" s="21" t="s">
        <v>79</v>
      </c>
      <c r="C161" s="20"/>
      <c r="D161" s="13">
        <f>COUNTIFS('1. Output sheet'!$D$2:$D$5000,$B161,'1. Output sheet'!$C$2:$C$5000,D$27,'1. Output sheet'!$AC$2:$AC$5000,$B$22,'1. Output sheet'!$O$2:$O$5000,"&gt;="&amp;$B$142,'1. Output sheet'!$O$2:$O$5000,"&lt;"&amp;$C$142)+COUNTIFS('1. Output sheet'!$D$2:$D$5000,$B161,'1. Output sheet'!$C$2:$C$5000,D$27,'1. Output sheet'!$AC$2:$AC$5000,$B$23,'1. Output sheet'!$O$2:$O$5000,"&gt;="&amp;$B$142,'1. Output sheet'!$O$2:$O$5000,"&lt;"&amp;$C$142)</f>
        <v>0</v>
      </c>
      <c r="E161" s="13">
        <f>COUNTIFS('1. Output sheet'!$D$2:$D$5000,$B161,'1. Output sheet'!$C$2:$C$5000,E$27,'1. Output sheet'!$AC$2:$AC$5000,$B$22,'1. Output sheet'!$O$2:$O$5000,"&gt;="&amp;$B$142,'1. Output sheet'!$O$2:$O$5000,"&lt;"&amp;$C$142)+COUNTIFS('1. Output sheet'!$D$2:$D$5000,$B161,'1. Output sheet'!$C$2:$C$5000,E$27,'1. Output sheet'!$AC$2:$AC$5000,$B$23,'1. Output sheet'!$O$2:$O$5000,"&gt;="&amp;$B$142,'1. Output sheet'!$O$2:$O$5000,"&lt;"&amp;$C$142)</f>
        <v>0</v>
      </c>
      <c r="F161" s="13">
        <f>COUNTIFS('1. Output sheet'!$D$2:$D$5000,$B161,'1. Output sheet'!$C$2:$C$5000,F$27,'1. Output sheet'!$AC$2:$AC$5000,$B$22,'1. Output sheet'!$O$2:$O$5000,"&gt;="&amp;$B$142,'1. Output sheet'!$O$2:$O$5000,"&lt;"&amp;$C$142)+COUNTIFS('1. Output sheet'!$D$2:$D$5000,$B161,'1. Output sheet'!$C$2:$C$5000,F$27,'1. Output sheet'!$AC$2:$AC$5000,$B$23,'1. Output sheet'!$O$2:$O$5000,"&gt;="&amp;$B$142,'1. Output sheet'!$O$2:$O$5000,"&lt;"&amp;$C$142)</f>
        <v>6</v>
      </c>
      <c r="G161" s="13">
        <f>COUNTIFS('1. Output sheet'!$D$2:$D$5000,$B161,'1. Output sheet'!$C$2:$C$5000,G$27,'1. Output sheet'!$AC$2:$AC$5000,$B$22,'1. Output sheet'!$O$2:$O$5000,"&gt;="&amp;$B$142,'1. Output sheet'!$O$2:$O$5000,"&lt;"&amp;$C$142)+COUNTIFS('1. Output sheet'!$D$2:$D$5000,$B161,'1. Output sheet'!$C$2:$C$5000,G$27,'1. Output sheet'!$AC$2:$AC$5000,$B$23,'1. Output sheet'!$O$2:$O$5000,"&gt;="&amp;$B$142,'1. Output sheet'!$O$2:$O$5000,"&lt;"&amp;$C$142)</f>
        <v>16</v>
      </c>
      <c r="H161" s="13">
        <f>COUNTIFS('1. Output sheet'!$D$2:$D$5000,$B161,'1. Output sheet'!$C$2:$C$5000,H$27,'1. Output sheet'!$AC$2:$AC$5000,$B$22,'1. Output sheet'!$O$2:$O$5000,"&gt;="&amp;$B$142,'1. Output sheet'!$O$2:$O$5000,"&lt;"&amp;$C$142)+COUNTIFS('1. Output sheet'!$D$2:$D$5000,$B161,'1. Output sheet'!$C$2:$C$5000,H$27,'1. Output sheet'!$AC$2:$AC$5000,$B$23,'1. Output sheet'!$O$2:$O$5000,"&gt;="&amp;$B$142,'1. Output sheet'!$O$2:$O$5000,"&lt;"&amp;$C$142)</f>
        <v>2</v>
      </c>
      <c r="I161" s="13">
        <f>COUNTIFS('1. Output sheet'!$D$2:$D$5000,$B161,'1. Output sheet'!$C$2:$C$5000,I$27,'1. Output sheet'!$AC$2:$AC$5000,$B$22,'1. Output sheet'!$O$2:$O$5000,"&gt;="&amp;$B$142,'1. Output sheet'!$O$2:$O$5000,"&lt;"&amp;$C$142)+COUNTIFS('1. Output sheet'!$D$2:$D$5000,$B161,'1. Output sheet'!$C$2:$C$5000,I$27,'1. Output sheet'!$AC$2:$AC$5000,$B$23,'1. Output sheet'!$O$2:$O$5000,"&gt;="&amp;$B$142,'1. Output sheet'!$O$2:$O$5000,"&lt;"&amp;$C$142)</f>
        <v>0</v>
      </c>
      <c r="J161" s="13">
        <f>COUNTIFS('1. Output sheet'!$D$2:$D$5000,$B161,'1. Output sheet'!$C$2:$C$5000,J$27,'1. Output sheet'!$AC$2:$AC$5000,$B$22,'1. Output sheet'!$O$2:$O$5000,"&gt;="&amp;$B$142,'1. Output sheet'!$O$2:$O$5000,"&lt;"&amp;$C$142)+COUNTIFS('1. Output sheet'!$D$2:$D$5000,$B161,'1. Output sheet'!$C$2:$C$5000,J$27,'1. Output sheet'!$AC$2:$AC$5000,$B$23,'1. Output sheet'!$O$2:$O$5000,"&gt;="&amp;$B$142,'1. Output sheet'!$O$2:$O$5000,"&lt;"&amp;$C$142)</f>
        <v>13</v>
      </c>
      <c r="K161" s="13">
        <f>COUNTIFS('1. Output sheet'!$D$2:$D$5000,$B161,'1. Output sheet'!$C$2:$C$5000,K$27,'1. Output sheet'!$AC$2:$AC$5000,$B$22,'1. Output sheet'!$O$2:$O$5000,"&gt;="&amp;$B$142,'1. Output sheet'!$O$2:$O$5000,"&lt;"&amp;$C$142)+COUNTIFS('1. Output sheet'!$D$2:$D$5000,$B161,'1. Output sheet'!$C$2:$C$5000,K$27,'1. Output sheet'!$AC$2:$AC$5000,$B$23,'1. Output sheet'!$O$2:$O$5000,"&gt;="&amp;$B$142,'1. Output sheet'!$O$2:$O$5000,"&lt;"&amp;$C$142)</f>
        <v>1</v>
      </c>
      <c r="L161" s="13">
        <f>COUNTIFS('1. Output sheet'!$D$2:$D$5000,$B161,'1. Output sheet'!$C$2:$C$5000,L$27,'1. Output sheet'!$AC$2:$AC$5000,$B$22,'1. Output sheet'!$O$2:$O$5000,"&gt;="&amp;$B$142,'1. Output sheet'!$O$2:$O$5000,"&lt;"&amp;$C$142)+COUNTIFS('1. Output sheet'!$D$2:$D$5000,$B161,'1. Output sheet'!$C$2:$C$5000,L$27,'1. Output sheet'!$AC$2:$AC$5000,$B$23,'1. Output sheet'!$O$2:$O$5000,"&gt;="&amp;$B$142,'1. Output sheet'!$O$2:$O$5000,"&lt;"&amp;$C$142)</f>
        <v>0</v>
      </c>
      <c r="M161" s="13">
        <f>COUNTIFS('1. Output sheet'!$D$2:$D$5000,$B161,'1. Output sheet'!$C$2:$C$5000,M$27,'1. Output sheet'!$AC$2:$AC$5000,$B$22,'1. Output sheet'!$O$2:$O$5000,"&gt;="&amp;$B$142,'1. Output sheet'!$O$2:$O$5000,"&lt;"&amp;$C$142)+COUNTIFS('1. Output sheet'!$D$2:$D$5000,$B161,'1. Output sheet'!$C$2:$C$5000,M$27,'1. Output sheet'!$AC$2:$AC$5000,$B$23,'1. Output sheet'!$O$2:$O$5000,"&gt;="&amp;$B$142,'1. Output sheet'!$O$2:$O$5000,"&lt;"&amp;$C$142)</f>
        <v>0</v>
      </c>
      <c r="N161" s="13">
        <f>COUNTIFS('1. Output sheet'!$D$2:$D$5000,$B161,'1. Output sheet'!$C$2:$C$5000,N$27,'1. Output sheet'!$AC$2:$AC$5000,$B$22,'1. Output sheet'!$O$2:$O$5000,"&gt;="&amp;$B$142,'1. Output sheet'!$O$2:$O$5000,"&lt;"&amp;$C$142)+COUNTIFS('1. Output sheet'!$D$2:$D$5000,$B161,'1. Output sheet'!$C$2:$C$5000,N$27,'1. Output sheet'!$AC$2:$AC$5000,$B$23,'1. Output sheet'!$O$2:$O$5000,"&gt;="&amp;$B$142,'1. Output sheet'!$O$2:$O$5000,"&lt;"&amp;$C$142)</f>
        <v>0</v>
      </c>
      <c r="O161" s="13">
        <f>COUNTIFS('1. Output sheet'!$D$2:$D$5000,$B161,'1. Output sheet'!$C$2:$C$5000,O$27,'1. Output sheet'!$AC$2:$AC$5000,$B$22,'1. Output sheet'!$O$2:$O$5000,"&gt;="&amp;$B$142,'1. Output sheet'!$O$2:$O$5000,"&lt;"&amp;$C$142)+COUNTIFS('1. Output sheet'!$D$2:$D$5000,$B161,'1. Output sheet'!$C$2:$C$5000,O$27,'1. Output sheet'!$AC$2:$AC$5000,$B$23,'1. Output sheet'!$O$2:$O$5000,"&gt;="&amp;$B$142,'1. Output sheet'!$O$2:$O$5000,"&lt;"&amp;$C$142)</f>
        <v>0</v>
      </c>
      <c r="P161" s="14">
        <f t="shared" si="64"/>
        <v>38</v>
      </c>
      <c r="Q161" s="14">
        <f>COUNTIFS('1. Output sheet'!$D$2:$D$5000,$B161,'1. Output sheet'!$AC$2:$AC$5000,$B$22,'1. Output sheet'!$O$2:$O$5000,"&gt;="&amp;$B$142,'1. Output sheet'!$O$2:$O$5000,"&lt;"&amp;$C$142)+COUNTIFS('1. Output sheet'!$D$2:$D$5000,$B161,'1. Output sheet'!$AC$2:$AC$5000,$B$23,'1. Output sheet'!$O$2:$O$5000,"&gt;="&amp;$B$142,'1. Output sheet'!$O$2:$O$5000,"&lt;"&amp;$C$142)</f>
        <v>38</v>
      </c>
      <c r="R161" s="14">
        <f t="shared" si="65"/>
        <v>0</v>
      </c>
    </row>
    <row r="162" spans="2:36" ht="14.4" x14ac:dyDescent="0.3">
      <c r="B162" s="21" t="s">
        <v>49</v>
      </c>
      <c r="C162" s="20"/>
      <c r="D162" s="13">
        <f>COUNTIFS('1. Output sheet'!$D$2:$D$5000,$B162,'1. Output sheet'!$C$2:$C$5000,D$27,'1. Output sheet'!$AC$2:$AC$5000,$B$22,'1. Output sheet'!$O$2:$O$5000,"&gt;="&amp;$B$142,'1. Output sheet'!$O$2:$O$5000,"&lt;"&amp;$C$142)+COUNTIFS('1. Output sheet'!$D$2:$D$5000,$B162,'1. Output sheet'!$C$2:$C$5000,D$27,'1. Output sheet'!$AC$2:$AC$5000,$B$23,'1. Output sheet'!$O$2:$O$5000,"&gt;="&amp;$B$142,'1. Output sheet'!$O$2:$O$5000,"&lt;"&amp;$C$142)</f>
        <v>0</v>
      </c>
      <c r="E162" s="13">
        <f>COUNTIFS('1. Output sheet'!$D$2:$D$5000,$B162,'1. Output sheet'!$C$2:$C$5000,E$27,'1. Output sheet'!$AC$2:$AC$5000,$B$22,'1. Output sheet'!$O$2:$O$5000,"&gt;="&amp;$B$142,'1. Output sheet'!$O$2:$O$5000,"&lt;"&amp;$C$142)+COUNTIFS('1. Output sheet'!$D$2:$D$5000,$B162,'1. Output sheet'!$C$2:$C$5000,E$27,'1. Output sheet'!$AC$2:$AC$5000,$B$23,'1. Output sheet'!$O$2:$O$5000,"&gt;="&amp;$B$142,'1. Output sheet'!$O$2:$O$5000,"&lt;"&amp;$C$142)</f>
        <v>0</v>
      </c>
      <c r="F162" s="13">
        <f>COUNTIFS('1. Output sheet'!$D$2:$D$5000,$B162,'1. Output sheet'!$C$2:$C$5000,F$27,'1. Output sheet'!$AC$2:$AC$5000,$B$22,'1. Output sheet'!$O$2:$O$5000,"&gt;="&amp;$B$142,'1. Output sheet'!$O$2:$O$5000,"&lt;"&amp;$C$142)+COUNTIFS('1. Output sheet'!$D$2:$D$5000,$B162,'1. Output sheet'!$C$2:$C$5000,F$27,'1. Output sheet'!$AC$2:$AC$5000,$B$23,'1. Output sheet'!$O$2:$O$5000,"&gt;="&amp;$B$142,'1. Output sheet'!$O$2:$O$5000,"&lt;"&amp;$C$142)</f>
        <v>0</v>
      </c>
      <c r="G162" s="13">
        <f>COUNTIFS('1. Output sheet'!$D$2:$D$5000,$B162,'1. Output sheet'!$C$2:$C$5000,G$27,'1. Output sheet'!$AC$2:$AC$5000,$B$22,'1. Output sheet'!$O$2:$O$5000,"&gt;="&amp;$B$142,'1. Output sheet'!$O$2:$O$5000,"&lt;"&amp;$C$142)+COUNTIFS('1. Output sheet'!$D$2:$D$5000,$B162,'1. Output sheet'!$C$2:$C$5000,G$27,'1. Output sheet'!$AC$2:$AC$5000,$B$23,'1. Output sheet'!$O$2:$O$5000,"&gt;="&amp;$B$142,'1. Output sheet'!$O$2:$O$5000,"&lt;"&amp;$C$142)</f>
        <v>5</v>
      </c>
      <c r="H162" s="13">
        <f>COUNTIFS('1. Output sheet'!$D$2:$D$5000,$B162,'1. Output sheet'!$C$2:$C$5000,H$27,'1. Output sheet'!$AC$2:$AC$5000,$B$22,'1. Output sheet'!$O$2:$O$5000,"&gt;="&amp;$B$142,'1. Output sheet'!$O$2:$O$5000,"&lt;"&amp;$C$142)+COUNTIFS('1. Output sheet'!$D$2:$D$5000,$B162,'1. Output sheet'!$C$2:$C$5000,H$27,'1. Output sheet'!$AC$2:$AC$5000,$B$23,'1. Output sheet'!$O$2:$O$5000,"&gt;="&amp;$B$142,'1. Output sheet'!$O$2:$O$5000,"&lt;"&amp;$C$142)</f>
        <v>0</v>
      </c>
      <c r="I162" s="13">
        <f>COUNTIFS('1. Output sheet'!$D$2:$D$5000,$B162,'1. Output sheet'!$C$2:$C$5000,I$27,'1. Output sheet'!$AC$2:$AC$5000,$B$22,'1. Output sheet'!$O$2:$O$5000,"&gt;="&amp;$B$142,'1. Output sheet'!$O$2:$O$5000,"&lt;"&amp;$C$142)+COUNTIFS('1. Output sheet'!$D$2:$D$5000,$B162,'1. Output sheet'!$C$2:$C$5000,I$27,'1. Output sheet'!$AC$2:$AC$5000,$B$23,'1. Output sheet'!$O$2:$O$5000,"&gt;="&amp;$B$142,'1. Output sheet'!$O$2:$O$5000,"&lt;"&amp;$C$142)</f>
        <v>0</v>
      </c>
      <c r="J162" s="13">
        <f>COUNTIFS('1. Output sheet'!$D$2:$D$5000,$B162,'1. Output sheet'!$C$2:$C$5000,J$27,'1. Output sheet'!$AC$2:$AC$5000,$B$22,'1. Output sheet'!$O$2:$O$5000,"&gt;="&amp;$B$142,'1. Output sheet'!$O$2:$O$5000,"&lt;"&amp;$C$142)+COUNTIFS('1. Output sheet'!$D$2:$D$5000,$B162,'1. Output sheet'!$C$2:$C$5000,J$27,'1. Output sheet'!$AC$2:$AC$5000,$B$23,'1. Output sheet'!$O$2:$O$5000,"&gt;="&amp;$B$142,'1. Output sheet'!$O$2:$O$5000,"&lt;"&amp;$C$142)</f>
        <v>0</v>
      </c>
      <c r="K162" s="13">
        <f>COUNTIFS('1. Output sheet'!$D$2:$D$5000,$B162,'1. Output sheet'!$C$2:$C$5000,K$27,'1. Output sheet'!$AC$2:$AC$5000,$B$22,'1. Output sheet'!$O$2:$O$5000,"&gt;="&amp;$B$142,'1. Output sheet'!$O$2:$O$5000,"&lt;"&amp;$C$142)+COUNTIFS('1. Output sheet'!$D$2:$D$5000,$B162,'1. Output sheet'!$C$2:$C$5000,K$27,'1. Output sheet'!$AC$2:$AC$5000,$B$23,'1. Output sheet'!$O$2:$O$5000,"&gt;="&amp;$B$142,'1. Output sheet'!$O$2:$O$5000,"&lt;"&amp;$C$142)</f>
        <v>0</v>
      </c>
      <c r="L162" s="13">
        <f>COUNTIFS('1. Output sheet'!$D$2:$D$5000,$B162,'1. Output sheet'!$C$2:$C$5000,L$27,'1. Output sheet'!$AC$2:$AC$5000,$B$22,'1. Output sheet'!$O$2:$O$5000,"&gt;="&amp;$B$142,'1. Output sheet'!$O$2:$O$5000,"&lt;"&amp;$C$142)+COUNTIFS('1. Output sheet'!$D$2:$D$5000,$B162,'1. Output sheet'!$C$2:$C$5000,L$27,'1. Output sheet'!$AC$2:$AC$5000,$B$23,'1. Output sheet'!$O$2:$O$5000,"&gt;="&amp;$B$142,'1. Output sheet'!$O$2:$O$5000,"&lt;"&amp;$C$142)</f>
        <v>0</v>
      </c>
      <c r="M162" s="13">
        <f>COUNTIFS('1. Output sheet'!$D$2:$D$5000,$B162,'1. Output sheet'!$C$2:$C$5000,M$27,'1. Output sheet'!$AC$2:$AC$5000,$B$22,'1. Output sheet'!$O$2:$O$5000,"&gt;="&amp;$B$142,'1. Output sheet'!$O$2:$O$5000,"&lt;"&amp;$C$142)+COUNTIFS('1. Output sheet'!$D$2:$D$5000,$B162,'1. Output sheet'!$C$2:$C$5000,M$27,'1. Output sheet'!$AC$2:$AC$5000,$B$23,'1. Output sheet'!$O$2:$O$5000,"&gt;="&amp;$B$142,'1. Output sheet'!$O$2:$O$5000,"&lt;"&amp;$C$142)</f>
        <v>0</v>
      </c>
      <c r="N162" s="13">
        <f>COUNTIFS('1. Output sheet'!$D$2:$D$5000,$B162,'1. Output sheet'!$C$2:$C$5000,N$27,'1. Output sheet'!$AC$2:$AC$5000,$B$22,'1. Output sheet'!$O$2:$O$5000,"&gt;="&amp;$B$142,'1. Output sheet'!$O$2:$O$5000,"&lt;"&amp;$C$142)+COUNTIFS('1. Output sheet'!$D$2:$D$5000,$B162,'1. Output sheet'!$C$2:$C$5000,N$27,'1. Output sheet'!$AC$2:$AC$5000,$B$23,'1. Output sheet'!$O$2:$O$5000,"&gt;="&amp;$B$142,'1. Output sheet'!$O$2:$O$5000,"&lt;"&amp;$C$142)</f>
        <v>0</v>
      </c>
      <c r="O162" s="13">
        <f>COUNTIFS('1. Output sheet'!$D$2:$D$5000,$B162,'1. Output sheet'!$C$2:$C$5000,O$27,'1. Output sheet'!$AC$2:$AC$5000,$B$22,'1. Output sheet'!$O$2:$O$5000,"&gt;="&amp;$B$142,'1. Output sheet'!$O$2:$O$5000,"&lt;"&amp;$C$142)+COUNTIFS('1. Output sheet'!$D$2:$D$5000,$B162,'1. Output sheet'!$C$2:$C$5000,O$27,'1. Output sheet'!$AC$2:$AC$5000,$B$23,'1. Output sheet'!$O$2:$O$5000,"&gt;="&amp;$B$142,'1. Output sheet'!$O$2:$O$5000,"&lt;"&amp;$C$142)</f>
        <v>0</v>
      </c>
      <c r="P162" s="14">
        <f t="shared" si="64"/>
        <v>5</v>
      </c>
      <c r="Q162" s="14">
        <f>COUNTIFS('1. Output sheet'!$D$2:$D$5000,$B162,'1. Output sheet'!$AC$2:$AC$5000,$B$22,'1. Output sheet'!$O$2:$O$5000,"&gt;="&amp;$B$142,'1. Output sheet'!$O$2:$O$5000,"&lt;"&amp;$C$142)+COUNTIFS('1. Output sheet'!$D$2:$D$5000,$B162,'1. Output sheet'!$AC$2:$AC$5000,$B$23,'1. Output sheet'!$O$2:$O$5000,"&gt;="&amp;$B$142,'1. Output sheet'!$O$2:$O$5000,"&lt;"&amp;$C$142)</f>
        <v>5</v>
      </c>
      <c r="R162" s="14">
        <f t="shared" si="65"/>
        <v>0</v>
      </c>
    </row>
    <row r="163" spans="2:36" ht="14.4" x14ac:dyDescent="0.3">
      <c r="B163" s="21" t="s">
        <v>638</v>
      </c>
      <c r="C163" s="20"/>
      <c r="D163" s="13">
        <f>COUNTIFS('1. Output sheet'!$D$2:$D$5000,$B163,'1. Output sheet'!$C$2:$C$5000,D$27,'1. Output sheet'!$AC$2:$AC$5000,$B$22,'1. Output sheet'!$O$2:$O$5000,"&gt;="&amp;$B$142,'1. Output sheet'!$O$2:$O$5000,"&lt;"&amp;$C$142)+COUNTIFS('1. Output sheet'!$D$2:$D$5000,$B163,'1. Output sheet'!$C$2:$C$5000,D$27,'1. Output sheet'!$AC$2:$AC$5000,$B$23,'1. Output sheet'!$O$2:$O$5000,"&gt;="&amp;$B$142,'1. Output sheet'!$O$2:$O$5000,"&lt;"&amp;$C$142)</f>
        <v>0</v>
      </c>
      <c r="E163" s="13">
        <f>COUNTIFS('1. Output sheet'!$D$2:$D$5000,$B163,'1. Output sheet'!$C$2:$C$5000,E$27,'1. Output sheet'!$AC$2:$AC$5000,$B$22,'1. Output sheet'!$O$2:$O$5000,"&gt;="&amp;$B$142,'1. Output sheet'!$O$2:$O$5000,"&lt;"&amp;$C$142)+COUNTIFS('1. Output sheet'!$D$2:$D$5000,$B163,'1. Output sheet'!$C$2:$C$5000,E$27,'1. Output sheet'!$AC$2:$AC$5000,$B$23,'1. Output sheet'!$O$2:$O$5000,"&gt;="&amp;$B$142,'1. Output sheet'!$O$2:$O$5000,"&lt;"&amp;$C$142)</f>
        <v>0</v>
      </c>
      <c r="F163" s="13">
        <f>COUNTIFS('1. Output sheet'!$D$2:$D$5000,$B163,'1. Output sheet'!$C$2:$C$5000,F$27,'1. Output sheet'!$AC$2:$AC$5000,$B$22,'1. Output sheet'!$O$2:$O$5000,"&gt;="&amp;$B$142,'1. Output sheet'!$O$2:$O$5000,"&lt;"&amp;$C$142)+COUNTIFS('1. Output sheet'!$D$2:$D$5000,$B163,'1. Output sheet'!$C$2:$C$5000,F$27,'1. Output sheet'!$AC$2:$AC$5000,$B$23,'1. Output sheet'!$O$2:$O$5000,"&gt;="&amp;$B$142,'1. Output sheet'!$O$2:$O$5000,"&lt;"&amp;$C$142)</f>
        <v>3</v>
      </c>
      <c r="G163" s="13">
        <f>COUNTIFS('1. Output sheet'!$D$2:$D$5000,$B163,'1. Output sheet'!$C$2:$C$5000,G$27,'1. Output sheet'!$AC$2:$AC$5000,$B$22,'1. Output sheet'!$O$2:$O$5000,"&gt;="&amp;$B$142,'1. Output sheet'!$O$2:$O$5000,"&lt;"&amp;$C$142)+COUNTIFS('1. Output sheet'!$D$2:$D$5000,$B163,'1. Output sheet'!$C$2:$C$5000,G$27,'1. Output sheet'!$AC$2:$AC$5000,$B$23,'1. Output sheet'!$O$2:$O$5000,"&gt;="&amp;$B$142,'1. Output sheet'!$O$2:$O$5000,"&lt;"&amp;$C$142)</f>
        <v>1</v>
      </c>
      <c r="H163" s="13">
        <f>COUNTIFS('1. Output sheet'!$D$2:$D$5000,$B163,'1. Output sheet'!$C$2:$C$5000,H$27,'1. Output sheet'!$AC$2:$AC$5000,$B$22,'1. Output sheet'!$O$2:$O$5000,"&gt;="&amp;$B$142,'1. Output sheet'!$O$2:$O$5000,"&lt;"&amp;$C$142)+COUNTIFS('1. Output sheet'!$D$2:$D$5000,$B163,'1. Output sheet'!$C$2:$C$5000,H$27,'1. Output sheet'!$AC$2:$AC$5000,$B$23,'1. Output sheet'!$O$2:$O$5000,"&gt;="&amp;$B$142,'1. Output sheet'!$O$2:$O$5000,"&lt;"&amp;$C$142)</f>
        <v>0</v>
      </c>
      <c r="I163" s="13">
        <f>COUNTIFS('1. Output sheet'!$D$2:$D$5000,$B163,'1. Output sheet'!$C$2:$C$5000,I$27,'1. Output sheet'!$AC$2:$AC$5000,$B$22,'1. Output sheet'!$O$2:$O$5000,"&gt;="&amp;$B$142,'1. Output sheet'!$O$2:$O$5000,"&lt;"&amp;$C$142)+COUNTIFS('1. Output sheet'!$D$2:$D$5000,$B163,'1. Output sheet'!$C$2:$C$5000,I$27,'1. Output sheet'!$AC$2:$AC$5000,$B$23,'1. Output sheet'!$O$2:$O$5000,"&gt;="&amp;$B$142,'1. Output sheet'!$O$2:$O$5000,"&lt;"&amp;$C$142)</f>
        <v>0</v>
      </c>
      <c r="J163" s="13">
        <f>COUNTIFS('1. Output sheet'!$D$2:$D$5000,$B163,'1. Output sheet'!$C$2:$C$5000,J$27,'1. Output sheet'!$AC$2:$AC$5000,$B$22,'1. Output sheet'!$O$2:$O$5000,"&gt;="&amp;$B$142,'1. Output sheet'!$O$2:$O$5000,"&lt;"&amp;$C$142)+COUNTIFS('1. Output sheet'!$D$2:$D$5000,$B163,'1. Output sheet'!$C$2:$C$5000,J$27,'1. Output sheet'!$AC$2:$AC$5000,$B$23,'1. Output sheet'!$O$2:$O$5000,"&gt;="&amp;$B$142,'1. Output sheet'!$O$2:$O$5000,"&lt;"&amp;$C$142)</f>
        <v>0</v>
      </c>
      <c r="K163" s="13">
        <f>COUNTIFS('1. Output sheet'!$D$2:$D$5000,$B163,'1. Output sheet'!$C$2:$C$5000,K$27,'1. Output sheet'!$AC$2:$AC$5000,$B$22,'1. Output sheet'!$O$2:$O$5000,"&gt;="&amp;$B$142,'1. Output sheet'!$O$2:$O$5000,"&lt;"&amp;$C$142)+COUNTIFS('1. Output sheet'!$D$2:$D$5000,$B163,'1. Output sheet'!$C$2:$C$5000,K$27,'1. Output sheet'!$AC$2:$AC$5000,$B$23,'1. Output sheet'!$O$2:$O$5000,"&gt;="&amp;$B$142,'1. Output sheet'!$O$2:$O$5000,"&lt;"&amp;$C$142)</f>
        <v>2</v>
      </c>
      <c r="L163" s="13">
        <f>COUNTIFS('1. Output sheet'!$D$2:$D$5000,$B163,'1. Output sheet'!$C$2:$C$5000,L$27,'1. Output sheet'!$AC$2:$AC$5000,$B$22,'1. Output sheet'!$O$2:$O$5000,"&gt;="&amp;$B$142,'1. Output sheet'!$O$2:$O$5000,"&lt;"&amp;$C$142)+COUNTIFS('1. Output sheet'!$D$2:$D$5000,$B163,'1. Output sheet'!$C$2:$C$5000,L$27,'1. Output sheet'!$AC$2:$AC$5000,$B$23,'1. Output sheet'!$O$2:$O$5000,"&gt;="&amp;$B$142,'1. Output sheet'!$O$2:$O$5000,"&lt;"&amp;$C$142)</f>
        <v>0</v>
      </c>
      <c r="M163" s="13">
        <f>COUNTIFS('1. Output sheet'!$D$2:$D$5000,$B163,'1. Output sheet'!$C$2:$C$5000,M$27,'1. Output sheet'!$AC$2:$AC$5000,$B$22,'1. Output sheet'!$O$2:$O$5000,"&gt;="&amp;$B$142,'1. Output sheet'!$O$2:$O$5000,"&lt;"&amp;$C$142)+COUNTIFS('1. Output sheet'!$D$2:$D$5000,$B163,'1. Output sheet'!$C$2:$C$5000,M$27,'1. Output sheet'!$AC$2:$AC$5000,$B$23,'1. Output sheet'!$O$2:$O$5000,"&gt;="&amp;$B$142,'1. Output sheet'!$O$2:$O$5000,"&lt;"&amp;$C$142)</f>
        <v>0</v>
      </c>
      <c r="N163" s="13">
        <f>COUNTIFS('1. Output sheet'!$D$2:$D$5000,$B163,'1. Output sheet'!$C$2:$C$5000,N$27,'1. Output sheet'!$AC$2:$AC$5000,$B$22,'1. Output sheet'!$O$2:$O$5000,"&gt;="&amp;$B$142,'1. Output sheet'!$O$2:$O$5000,"&lt;"&amp;$C$142)+COUNTIFS('1. Output sheet'!$D$2:$D$5000,$B163,'1. Output sheet'!$C$2:$C$5000,N$27,'1. Output sheet'!$AC$2:$AC$5000,$B$23,'1. Output sheet'!$O$2:$O$5000,"&gt;="&amp;$B$142,'1. Output sheet'!$O$2:$O$5000,"&lt;"&amp;$C$142)</f>
        <v>0</v>
      </c>
      <c r="O163" s="13">
        <f>COUNTIFS('1. Output sheet'!$D$2:$D$5000,$B163,'1. Output sheet'!$C$2:$C$5000,O$27,'1. Output sheet'!$AC$2:$AC$5000,$B$22,'1. Output sheet'!$O$2:$O$5000,"&gt;="&amp;$B$142,'1. Output sheet'!$O$2:$O$5000,"&lt;"&amp;$C$142)+COUNTIFS('1. Output sheet'!$D$2:$D$5000,$B163,'1. Output sheet'!$C$2:$C$5000,O$27,'1. Output sheet'!$AC$2:$AC$5000,$B$23,'1. Output sheet'!$O$2:$O$5000,"&gt;="&amp;$B$142,'1. Output sheet'!$O$2:$O$5000,"&lt;"&amp;$C$142)</f>
        <v>0</v>
      </c>
      <c r="P163" s="14">
        <f t="shared" si="64"/>
        <v>6</v>
      </c>
      <c r="Q163" s="14">
        <f>COUNTIFS('1. Output sheet'!$D$2:$D$5000,$B163,'1. Output sheet'!$AC$2:$AC$5000,$B$22,'1. Output sheet'!$O$2:$O$5000,"&gt;="&amp;$B$142,'1. Output sheet'!$O$2:$O$5000,"&lt;"&amp;$C$142)+COUNTIFS('1. Output sheet'!$D$2:$D$5000,$B163,'1. Output sheet'!$AC$2:$AC$5000,$B$23,'1. Output sheet'!$O$2:$O$5000,"&gt;="&amp;$B$142,'1. Output sheet'!$O$2:$O$5000,"&lt;"&amp;$C$142)</f>
        <v>6</v>
      </c>
      <c r="R163" s="14">
        <f t="shared" si="65"/>
        <v>0</v>
      </c>
    </row>
    <row r="164" spans="2:36" ht="14.4" x14ac:dyDescent="0.3">
      <c r="B164" s="21" t="s">
        <v>2484</v>
      </c>
      <c r="C164" s="20"/>
      <c r="D164" s="13">
        <f>COUNTIFS('1. Output sheet'!$D$2:$D$5000,$B164,'1. Output sheet'!$C$2:$C$5000,D$27,'1. Output sheet'!$AC$2:$AC$5000,$B$22,'1. Output sheet'!$O$2:$O$5000,"&gt;="&amp;$B$142,'1. Output sheet'!$O$2:$O$5000,"&lt;"&amp;$C$142)+COUNTIFS('1. Output sheet'!$D$2:$D$5000,$B164,'1. Output sheet'!$C$2:$C$5000,D$27,'1. Output sheet'!$AC$2:$AC$5000,$B$23,'1. Output sheet'!$O$2:$O$5000,"&gt;="&amp;$B$142,'1. Output sheet'!$O$2:$O$5000,"&lt;"&amp;$C$142)</f>
        <v>0</v>
      </c>
      <c r="E164" s="13">
        <f>COUNTIFS('1. Output sheet'!$D$2:$D$5000,$B164,'1. Output sheet'!$C$2:$C$5000,E$27,'1. Output sheet'!$AC$2:$AC$5000,$B$22,'1. Output sheet'!$O$2:$O$5000,"&gt;="&amp;$B$142,'1. Output sheet'!$O$2:$O$5000,"&lt;"&amp;$C$142)+COUNTIFS('1. Output sheet'!$D$2:$D$5000,$B164,'1. Output sheet'!$C$2:$C$5000,E$27,'1. Output sheet'!$AC$2:$AC$5000,$B$23,'1. Output sheet'!$O$2:$O$5000,"&gt;="&amp;$B$142,'1. Output sheet'!$O$2:$O$5000,"&lt;"&amp;$C$142)</f>
        <v>0</v>
      </c>
      <c r="F164" s="13">
        <f>COUNTIFS('1. Output sheet'!$D$2:$D$5000,$B164,'1. Output sheet'!$C$2:$C$5000,F$27,'1. Output sheet'!$AC$2:$AC$5000,$B$22,'1. Output sheet'!$O$2:$O$5000,"&gt;="&amp;$B$142,'1. Output sheet'!$O$2:$O$5000,"&lt;"&amp;$C$142)+COUNTIFS('1. Output sheet'!$D$2:$D$5000,$B164,'1. Output sheet'!$C$2:$C$5000,F$27,'1. Output sheet'!$AC$2:$AC$5000,$B$23,'1. Output sheet'!$O$2:$O$5000,"&gt;="&amp;$B$142,'1. Output sheet'!$O$2:$O$5000,"&lt;"&amp;$C$142)</f>
        <v>0</v>
      </c>
      <c r="G164" s="13">
        <f>COUNTIFS('1. Output sheet'!$D$2:$D$5000,$B164,'1. Output sheet'!$C$2:$C$5000,G$27,'1. Output sheet'!$AC$2:$AC$5000,$B$22,'1. Output sheet'!$O$2:$O$5000,"&gt;="&amp;$B$142,'1. Output sheet'!$O$2:$O$5000,"&lt;"&amp;$C$142)+COUNTIFS('1. Output sheet'!$D$2:$D$5000,$B164,'1. Output sheet'!$C$2:$C$5000,G$27,'1. Output sheet'!$AC$2:$AC$5000,$B$23,'1. Output sheet'!$O$2:$O$5000,"&gt;="&amp;$B$142,'1. Output sheet'!$O$2:$O$5000,"&lt;"&amp;$C$142)</f>
        <v>0</v>
      </c>
      <c r="H164" s="13">
        <f>COUNTIFS('1. Output sheet'!$D$2:$D$5000,$B164,'1. Output sheet'!$C$2:$C$5000,H$27,'1. Output sheet'!$AC$2:$AC$5000,$B$22,'1. Output sheet'!$O$2:$O$5000,"&gt;="&amp;$B$142,'1. Output sheet'!$O$2:$O$5000,"&lt;"&amp;$C$142)+COUNTIFS('1. Output sheet'!$D$2:$D$5000,$B164,'1. Output sheet'!$C$2:$C$5000,H$27,'1. Output sheet'!$AC$2:$AC$5000,$B$23,'1. Output sheet'!$O$2:$O$5000,"&gt;="&amp;$B$142,'1. Output sheet'!$O$2:$O$5000,"&lt;"&amp;$C$142)</f>
        <v>0</v>
      </c>
      <c r="I164" s="13">
        <f>COUNTIFS('1. Output sheet'!$D$2:$D$5000,$B164,'1. Output sheet'!$C$2:$C$5000,I$27,'1. Output sheet'!$AC$2:$AC$5000,$B$22,'1. Output sheet'!$O$2:$O$5000,"&gt;="&amp;$B$142,'1. Output sheet'!$O$2:$O$5000,"&lt;"&amp;$C$142)+COUNTIFS('1. Output sheet'!$D$2:$D$5000,$B164,'1. Output sheet'!$C$2:$C$5000,I$27,'1. Output sheet'!$AC$2:$AC$5000,$B$23,'1. Output sheet'!$O$2:$O$5000,"&gt;="&amp;$B$142,'1. Output sheet'!$O$2:$O$5000,"&lt;"&amp;$C$142)</f>
        <v>0</v>
      </c>
      <c r="J164" s="13">
        <f>COUNTIFS('1. Output sheet'!$D$2:$D$5000,$B164,'1. Output sheet'!$C$2:$C$5000,J$27,'1. Output sheet'!$AC$2:$AC$5000,$B$22,'1. Output sheet'!$O$2:$O$5000,"&gt;="&amp;$B$142,'1. Output sheet'!$O$2:$O$5000,"&lt;"&amp;$C$142)+COUNTIFS('1. Output sheet'!$D$2:$D$5000,$B164,'1. Output sheet'!$C$2:$C$5000,J$27,'1. Output sheet'!$AC$2:$AC$5000,$B$23,'1. Output sheet'!$O$2:$O$5000,"&gt;="&amp;$B$142,'1. Output sheet'!$O$2:$O$5000,"&lt;"&amp;$C$142)</f>
        <v>0</v>
      </c>
      <c r="K164" s="13">
        <f>COUNTIFS('1. Output sheet'!$D$2:$D$5000,$B164,'1. Output sheet'!$C$2:$C$5000,K$27,'1. Output sheet'!$AC$2:$AC$5000,$B$22,'1. Output sheet'!$O$2:$O$5000,"&gt;="&amp;$B$142,'1. Output sheet'!$O$2:$O$5000,"&lt;"&amp;$C$142)+COUNTIFS('1. Output sheet'!$D$2:$D$5000,$B164,'1. Output sheet'!$C$2:$C$5000,K$27,'1. Output sheet'!$AC$2:$AC$5000,$B$23,'1. Output sheet'!$O$2:$O$5000,"&gt;="&amp;$B$142,'1. Output sheet'!$O$2:$O$5000,"&lt;"&amp;$C$142)</f>
        <v>0</v>
      </c>
      <c r="L164" s="13">
        <f>COUNTIFS('1. Output sheet'!$D$2:$D$5000,$B164,'1. Output sheet'!$C$2:$C$5000,L$27,'1. Output sheet'!$AC$2:$AC$5000,$B$22,'1. Output sheet'!$O$2:$O$5000,"&gt;="&amp;$B$142,'1. Output sheet'!$O$2:$O$5000,"&lt;"&amp;$C$142)+COUNTIFS('1. Output sheet'!$D$2:$D$5000,$B164,'1. Output sheet'!$C$2:$C$5000,L$27,'1. Output sheet'!$AC$2:$AC$5000,$B$23,'1. Output sheet'!$O$2:$O$5000,"&gt;="&amp;$B$142,'1. Output sheet'!$O$2:$O$5000,"&lt;"&amp;$C$142)</f>
        <v>0</v>
      </c>
      <c r="M164" s="13">
        <f>COUNTIFS('1. Output sheet'!$D$2:$D$5000,$B164,'1. Output sheet'!$C$2:$C$5000,M$27,'1. Output sheet'!$AC$2:$AC$5000,$B$22,'1. Output sheet'!$O$2:$O$5000,"&gt;="&amp;$B$142,'1. Output sheet'!$O$2:$O$5000,"&lt;"&amp;$C$142)+COUNTIFS('1. Output sheet'!$D$2:$D$5000,$B164,'1. Output sheet'!$C$2:$C$5000,M$27,'1. Output sheet'!$AC$2:$AC$5000,$B$23,'1. Output sheet'!$O$2:$O$5000,"&gt;="&amp;$B$142,'1. Output sheet'!$O$2:$O$5000,"&lt;"&amp;$C$142)</f>
        <v>0</v>
      </c>
      <c r="N164" s="13">
        <f>COUNTIFS('1. Output sheet'!$D$2:$D$5000,$B164,'1. Output sheet'!$C$2:$C$5000,N$27,'1. Output sheet'!$AC$2:$AC$5000,$B$22,'1. Output sheet'!$O$2:$O$5000,"&gt;="&amp;$B$142,'1. Output sheet'!$O$2:$O$5000,"&lt;"&amp;$C$142)+COUNTIFS('1. Output sheet'!$D$2:$D$5000,$B164,'1. Output sheet'!$C$2:$C$5000,N$27,'1. Output sheet'!$AC$2:$AC$5000,$B$23,'1. Output sheet'!$O$2:$O$5000,"&gt;="&amp;$B$142,'1. Output sheet'!$O$2:$O$5000,"&lt;"&amp;$C$142)</f>
        <v>0</v>
      </c>
      <c r="O164" s="13">
        <f>COUNTIFS('1. Output sheet'!$D$2:$D$5000,$B164,'1. Output sheet'!$C$2:$C$5000,O$27,'1. Output sheet'!$AC$2:$AC$5000,$B$22,'1. Output sheet'!$O$2:$O$5000,"&gt;="&amp;$B$142,'1. Output sheet'!$O$2:$O$5000,"&lt;"&amp;$C$142)+COUNTIFS('1. Output sheet'!$D$2:$D$5000,$B164,'1. Output sheet'!$C$2:$C$5000,O$27,'1. Output sheet'!$AC$2:$AC$5000,$B$23,'1. Output sheet'!$O$2:$O$5000,"&gt;="&amp;$B$142,'1. Output sheet'!$O$2:$O$5000,"&lt;"&amp;$C$142)</f>
        <v>0</v>
      </c>
      <c r="P164" s="14">
        <f t="shared" si="64"/>
        <v>0</v>
      </c>
      <c r="Q164" s="14">
        <f>COUNTIFS('1. Output sheet'!$D$2:$D$5000,$B164,'1. Output sheet'!$AC$2:$AC$5000,$B$22,'1. Output sheet'!$O$2:$O$5000,"&gt;="&amp;$B$142,'1. Output sheet'!$O$2:$O$5000,"&lt;"&amp;$C$142)+COUNTIFS('1. Output sheet'!$D$2:$D$5000,$B164,'1. Output sheet'!$AC$2:$AC$5000,$B$23,'1. Output sheet'!$O$2:$O$5000,"&gt;="&amp;$B$142,'1. Output sheet'!$O$2:$O$5000,"&lt;"&amp;$C$142)</f>
        <v>0</v>
      </c>
      <c r="R164" s="14">
        <f t="shared" si="65"/>
        <v>0</v>
      </c>
    </row>
    <row r="165" spans="2:36" ht="14.4" x14ac:dyDescent="0.3">
      <c r="B165" s="21" t="s">
        <v>2837</v>
      </c>
      <c r="C165" s="20"/>
      <c r="D165" s="13">
        <f>COUNTIFS('1. Output sheet'!$D$2:$D$5000,$B165,'1. Output sheet'!$C$2:$C$5000,D$27,'1. Output sheet'!$AC$2:$AC$5000,$B$22,'1. Output sheet'!$O$2:$O$5000,"&gt;="&amp;$B$142,'1. Output sheet'!$O$2:$O$5000,"&lt;"&amp;$C$142)+COUNTIFS('1. Output sheet'!$D$2:$D$5000,$B165,'1. Output sheet'!$C$2:$C$5000,D$27,'1. Output sheet'!$AC$2:$AC$5000,$B$23,'1. Output sheet'!$O$2:$O$5000,"&gt;="&amp;$B$142,'1. Output sheet'!$O$2:$O$5000,"&lt;"&amp;$C$142)</f>
        <v>0</v>
      </c>
      <c r="E165" s="13">
        <f>COUNTIFS('1. Output sheet'!$D$2:$D$5000,$B165,'1. Output sheet'!$C$2:$C$5000,E$27,'1. Output sheet'!$AC$2:$AC$5000,$B$22,'1. Output sheet'!$O$2:$O$5000,"&gt;="&amp;$B$142,'1. Output sheet'!$O$2:$O$5000,"&lt;"&amp;$C$142)+COUNTIFS('1. Output sheet'!$D$2:$D$5000,$B165,'1. Output sheet'!$C$2:$C$5000,E$27,'1. Output sheet'!$AC$2:$AC$5000,$B$23,'1. Output sheet'!$O$2:$O$5000,"&gt;="&amp;$B$142,'1. Output sheet'!$O$2:$O$5000,"&lt;"&amp;$C$142)</f>
        <v>0</v>
      </c>
      <c r="F165" s="13">
        <f>COUNTIFS('1. Output sheet'!$D$2:$D$5000,$B165,'1. Output sheet'!$C$2:$C$5000,F$27,'1. Output sheet'!$AC$2:$AC$5000,$B$22,'1. Output sheet'!$O$2:$O$5000,"&gt;="&amp;$B$142,'1. Output sheet'!$O$2:$O$5000,"&lt;"&amp;$C$142)+COUNTIFS('1. Output sheet'!$D$2:$D$5000,$B165,'1. Output sheet'!$C$2:$C$5000,F$27,'1. Output sheet'!$AC$2:$AC$5000,$B$23,'1. Output sheet'!$O$2:$O$5000,"&gt;="&amp;$B$142,'1. Output sheet'!$O$2:$O$5000,"&lt;"&amp;$C$142)</f>
        <v>0</v>
      </c>
      <c r="G165" s="13">
        <f>COUNTIFS('1. Output sheet'!$D$2:$D$5000,$B165,'1. Output sheet'!$C$2:$C$5000,G$27,'1. Output sheet'!$AC$2:$AC$5000,$B$22,'1. Output sheet'!$O$2:$O$5000,"&gt;="&amp;$B$142,'1. Output sheet'!$O$2:$O$5000,"&lt;"&amp;$C$142)+COUNTIFS('1. Output sheet'!$D$2:$D$5000,$B165,'1. Output sheet'!$C$2:$C$5000,G$27,'1. Output sheet'!$AC$2:$AC$5000,$B$23,'1. Output sheet'!$O$2:$O$5000,"&gt;="&amp;$B$142,'1. Output sheet'!$O$2:$O$5000,"&lt;"&amp;$C$142)</f>
        <v>1</v>
      </c>
      <c r="H165" s="13">
        <f>COUNTIFS('1. Output sheet'!$D$2:$D$5000,$B165,'1. Output sheet'!$C$2:$C$5000,H$27,'1. Output sheet'!$AC$2:$AC$5000,$B$22,'1. Output sheet'!$O$2:$O$5000,"&gt;="&amp;$B$142,'1. Output sheet'!$O$2:$O$5000,"&lt;"&amp;$C$142)+COUNTIFS('1. Output sheet'!$D$2:$D$5000,$B165,'1. Output sheet'!$C$2:$C$5000,H$27,'1. Output sheet'!$AC$2:$AC$5000,$B$23,'1. Output sheet'!$O$2:$O$5000,"&gt;="&amp;$B$142,'1. Output sheet'!$O$2:$O$5000,"&lt;"&amp;$C$142)</f>
        <v>0</v>
      </c>
      <c r="I165" s="13">
        <f>COUNTIFS('1. Output sheet'!$D$2:$D$5000,$B165,'1. Output sheet'!$C$2:$C$5000,I$27,'1. Output sheet'!$AC$2:$AC$5000,$B$22,'1. Output sheet'!$O$2:$O$5000,"&gt;="&amp;$B$142,'1. Output sheet'!$O$2:$O$5000,"&lt;"&amp;$C$142)+COUNTIFS('1. Output sheet'!$D$2:$D$5000,$B165,'1. Output sheet'!$C$2:$C$5000,I$27,'1. Output sheet'!$AC$2:$AC$5000,$B$23,'1. Output sheet'!$O$2:$O$5000,"&gt;="&amp;$B$142,'1. Output sheet'!$O$2:$O$5000,"&lt;"&amp;$C$142)</f>
        <v>0</v>
      </c>
      <c r="J165" s="13">
        <f>COUNTIFS('1. Output sheet'!$D$2:$D$5000,$B165,'1. Output sheet'!$C$2:$C$5000,J$27,'1. Output sheet'!$AC$2:$AC$5000,$B$22,'1. Output sheet'!$O$2:$O$5000,"&gt;="&amp;$B$142,'1. Output sheet'!$O$2:$O$5000,"&lt;"&amp;$C$142)+COUNTIFS('1. Output sheet'!$D$2:$D$5000,$B165,'1. Output sheet'!$C$2:$C$5000,J$27,'1. Output sheet'!$AC$2:$AC$5000,$B$23,'1. Output sheet'!$O$2:$O$5000,"&gt;="&amp;$B$142,'1. Output sheet'!$O$2:$O$5000,"&lt;"&amp;$C$142)</f>
        <v>1</v>
      </c>
      <c r="K165" s="13">
        <f>COUNTIFS('1. Output sheet'!$D$2:$D$5000,$B165,'1. Output sheet'!$C$2:$C$5000,K$27,'1. Output sheet'!$AC$2:$AC$5000,$B$22,'1. Output sheet'!$O$2:$O$5000,"&gt;="&amp;$B$142,'1. Output sheet'!$O$2:$O$5000,"&lt;"&amp;$C$142)+COUNTIFS('1. Output sheet'!$D$2:$D$5000,$B165,'1. Output sheet'!$C$2:$C$5000,K$27,'1. Output sheet'!$AC$2:$AC$5000,$B$23,'1. Output sheet'!$O$2:$O$5000,"&gt;="&amp;$B$142,'1. Output sheet'!$O$2:$O$5000,"&lt;"&amp;$C$142)</f>
        <v>0</v>
      </c>
      <c r="L165" s="13">
        <f>COUNTIFS('1. Output sheet'!$D$2:$D$5000,$B165,'1. Output sheet'!$C$2:$C$5000,L$27,'1. Output sheet'!$AC$2:$AC$5000,$B$22,'1. Output sheet'!$O$2:$O$5000,"&gt;="&amp;$B$142,'1. Output sheet'!$O$2:$O$5000,"&lt;"&amp;$C$142)+COUNTIFS('1. Output sheet'!$D$2:$D$5000,$B165,'1. Output sheet'!$C$2:$C$5000,L$27,'1. Output sheet'!$AC$2:$AC$5000,$B$23,'1. Output sheet'!$O$2:$O$5000,"&gt;="&amp;$B$142,'1. Output sheet'!$O$2:$O$5000,"&lt;"&amp;$C$142)</f>
        <v>0</v>
      </c>
      <c r="M165" s="13">
        <f>COUNTIFS('1. Output sheet'!$D$2:$D$5000,$B165,'1. Output sheet'!$C$2:$C$5000,M$27,'1. Output sheet'!$AC$2:$AC$5000,$B$22,'1. Output sheet'!$O$2:$O$5000,"&gt;="&amp;$B$142,'1. Output sheet'!$O$2:$O$5000,"&lt;"&amp;$C$142)+COUNTIFS('1. Output sheet'!$D$2:$D$5000,$B165,'1. Output sheet'!$C$2:$C$5000,M$27,'1. Output sheet'!$AC$2:$AC$5000,$B$23,'1. Output sheet'!$O$2:$O$5000,"&gt;="&amp;$B$142,'1. Output sheet'!$O$2:$O$5000,"&lt;"&amp;$C$142)</f>
        <v>0</v>
      </c>
      <c r="N165" s="13">
        <f>COUNTIFS('1. Output sheet'!$D$2:$D$5000,$B165,'1. Output sheet'!$C$2:$C$5000,N$27,'1. Output sheet'!$AC$2:$AC$5000,$B$22,'1. Output sheet'!$O$2:$O$5000,"&gt;="&amp;$B$142,'1. Output sheet'!$O$2:$O$5000,"&lt;"&amp;$C$142)+COUNTIFS('1. Output sheet'!$D$2:$D$5000,$B165,'1. Output sheet'!$C$2:$C$5000,N$27,'1. Output sheet'!$AC$2:$AC$5000,$B$23,'1. Output sheet'!$O$2:$O$5000,"&gt;="&amp;$B$142,'1. Output sheet'!$O$2:$O$5000,"&lt;"&amp;$C$142)</f>
        <v>0</v>
      </c>
      <c r="O165" s="13">
        <f>COUNTIFS('1. Output sheet'!$D$2:$D$5000,$B165,'1. Output sheet'!$C$2:$C$5000,O$27,'1. Output sheet'!$AC$2:$AC$5000,$B$22,'1. Output sheet'!$O$2:$O$5000,"&gt;="&amp;$B$142,'1. Output sheet'!$O$2:$O$5000,"&lt;"&amp;$C$142)+COUNTIFS('1. Output sheet'!$D$2:$D$5000,$B165,'1. Output sheet'!$C$2:$C$5000,O$27,'1. Output sheet'!$AC$2:$AC$5000,$B$23,'1. Output sheet'!$O$2:$O$5000,"&gt;="&amp;$B$142,'1. Output sheet'!$O$2:$O$5000,"&lt;"&amp;$C$142)</f>
        <v>0</v>
      </c>
      <c r="P165" s="14">
        <f t="shared" si="64"/>
        <v>2</v>
      </c>
      <c r="Q165" s="14">
        <f>COUNTIFS('1. Output sheet'!$D$2:$D$5000,$B165,'1. Output sheet'!$AC$2:$AC$5000,$B$22,'1. Output sheet'!$O$2:$O$5000,"&gt;="&amp;$B$142,'1. Output sheet'!$O$2:$O$5000,"&lt;"&amp;$C$142)+COUNTIFS('1. Output sheet'!$D$2:$D$5000,$B165,'1. Output sheet'!$AC$2:$AC$5000,$B$23,'1. Output sheet'!$O$2:$O$5000,"&gt;="&amp;$B$142,'1. Output sheet'!$O$2:$O$5000,"&lt;"&amp;$C$142)</f>
        <v>2</v>
      </c>
      <c r="R165" s="14">
        <f t="shared" si="65"/>
        <v>0</v>
      </c>
    </row>
    <row r="166" spans="2:36" ht="14.4" x14ac:dyDescent="0.3">
      <c r="B166" s="21" t="s">
        <v>749</v>
      </c>
      <c r="C166" s="20"/>
      <c r="D166" s="13">
        <f>COUNTIFS('1. Output sheet'!$D$2:$D$5000,$B166,'1. Output sheet'!$C$2:$C$5000,D$27,'1. Output sheet'!$AC$2:$AC$5000,$B$22,'1. Output sheet'!$O$2:$O$5000,"&gt;="&amp;$B$142,'1. Output sheet'!$O$2:$O$5000,"&lt;"&amp;$C$142)+COUNTIFS('1. Output sheet'!$D$2:$D$5000,$B166,'1. Output sheet'!$C$2:$C$5000,D$27,'1. Output sheet'!$AC$2:$AC$5000,$B$23,'1. Output sheet'!$O$2:$O$5000,"&gt;="&amp;$B$142,'1. Output sheet'!$O$2:$O$5000,"&lt;"&amp;$C$142)</f>
        <v>0</v>
      </c>
      <c r="E166" s="13">
        <f>COUNTIFS('1. Output sheet'!$D$2:$D$5000,$B166,'1. Output sheet'!$C$2:$C$5000,E$27,'1. Output sheet'!$AC$2:$AC$5000,$B$22,'1. Output sheet'!$O$2:$O$5000,"&gt;="&amp;$B$142,'1. Output sheet'!$O$2:$O$5000,"&lt;"&amp;$C$142)+COUNTIFS('1. Output sheet'!$D$2:$D$5000,$B166,'1. Output sheet'!$C$2:$C$5000,E$27,'1. Output sheet'!$AC$2:$AC$5000,$B$23,'1. Output sheet'!$O$2:$O$5000,"&gt;="&amp;$B$142,'1. Output sheet'!$O$2:$O$5000,"&lt;"&amp;$C$142)</f>
        <v>0</v>
      </c>
      <c r="F166" s="13">
        <f>COUNTIFS('1. Output sheet'!$D$2:$D$5000,$B166,'1. Output sheet'!$C$2:$C$5000,F$27,'1. Output sheet'!$AC$2:$AC$5000,$B$22,'1. Output sheet'!$O$2:$O$5000,"&gt;="&amp;$B$142,'1. Output sheet'!$O$2:$O$5000,"&lt;"&amp;$C$142)+COUNTIFS('1. Output sheet'!$D$2:$D$5000,$B166,'1. Output sheet'!$C$2:$C$5000,F$27,'1. Output sheet'!$AC$2:$AC$5000,$B$23,'1. Output sheet'!$O$2:$O$5000,"&gt;="&amp;$B$142,'1. Output sheet'!$O$2:$O$5000,"&lt;"&amp;$C$142)</f>
        <v>0</v>
      </c>
      <c r="G166" s="13">
        <f>COUNTIFS('1. Output sheet'!$D$2:$D$5000,$B166,'1. Output sheet'!$C$2:$C$5000,G$27,'1. Output sheet'!$AC$2:$AC$5000,$B$22,'1. Output sheet'!$O$2:$O$5000,"&gt;="&amp;$B$142,'1. Output sheet'!$O$2:$O$5000,"&lt;"&amp;$C$142)+COUNTIFS('1. Output sheet'!$D$2:$D$5000,$B166,'1. Output sheet'!$C$2:$C$5000,G$27,'1. Output sheet'!$AC$2:$AC$5000,$B$23,'1. Output sheet'!$O$2:$O$5000,"&gt;="&amp;$B$142,'1. Output sheet'!$O$2:$O$5000,"&lt;"&amp;$C$142)</f>
        <v>0</v>
      </c>
      <c r="H166" s="13">
        <f>COUNTIFS('1. Output sheet'!$D$2:$D$5000,$B166,'1. Output sheet'!$C$2:$C$5000,H$27,'1. Output sheet'!$AC$2:$AC$5000,$B$22,'1. Output sheet'!$O$2:$O$5000,"&gt;="&amp;$B$142,'1. Output sheet'!$O$2:$O$5000,"&lt;"&amp;$C$142)+COUNTIFS('1. Output sheet'!$D$2:$D$5000,$B166,'1. Output sheet'!$C$2:$C$5000,H$27,'1. Output sheet'!$AC$2:$AC$5000,$B$23,'1. Output sheet'!$O$2:$O$5000,"&gt;="&amp;$B$142,'1. Output sheet'!$O$2:$O$5000,"&lt;"&amp;$C$142)</f>
        <v>1</v>
      </c>
      <c r="I166" s="13">
        <f>COUNTIFS('1. Output sheet'!$D$2:$D$5000,$B166,'1. Output sheet'!$C$2:$C$5000,I$27,'1. Output sheet'!$AC$2:$AC$5000,$B$22,'1. Output sheet'!$O$2:$O$5000,"&gt;="&amp;$B$142,'1. Output sheet'!$O$2:$O$5000,"&lt;"&amp;$C$142)+COUNTIFS('1. Output sheet'!$D$2:$D$5000,$B166,'1. Output sheet'!$C$2:$C$5000,I$27,'1. Output sheet'!$AC$2:$AC$5000,$B$23,'1. Output sheet'!$O$2:$O$5000,"&gt;="&amp;$B$142,'1. Output sheet'!$O$2:$O$5000,"&lt;"&amp;$C$142)</f>
        <v>7</v>
      </c>
      <c r="J166" s="13">
        <f>COUNTIFS('1. Output sheet'!$D$2:$D$5000,$B166,'1. Output sheet'!$C$2:$C$5000,J$27,'1. Output sheet'!$AC$2:$AC$5000,$B$22,'1. Output sheet'!$O$2:$O$5000,"&gt;="&amp;$B$142,'1. Output sheet'!$O$2:$O$5000,"&lt;"&amp;$C$142)+COUNTIFS('1. Output sheet'!$D$2:$D$5000,$B166,'1. Output sheet'!$C$2:$C$5000,J$27,'1. Output sheet'!$AC$2:$AC$5000,$B$23,'1. Output sheet'!$O$2:$O$5000,"&gt;="&amp;$B$142,'1. Output sheet'!$O$2:$O$5000,"&lt;"&amp;$C$142)</f>
        <v>8</v>
      </c>
      <c r="K166" s="13">
        <f>COUNTIFS('1. Output sheet'!$D$2:$D$5000,$B166,'1. Output sheet'!$C$2:$C$5000,K$27,'1. Output sheet'!$AC$2:$AC$5000,$B$22,'1. Output sheet'!$O$2:$O$5000,"&gt;="&amp;$B$142,'1. Output sheet'!$O$2:$O$5000,"&lt;"&amp;$C$142)+COUNTIFS('1. Output sheet'!$D$2:$D$5000,$B166,'1. Output sheet'!$C$2:$C$5000,K$27,'1. Output sheet'!$AC$2:$AC$5000,$B$23,'1. Output sheet'!$O$2:$O$5000,"&gt;="&amp;$B$142,'1. Output sheet'!$O$2:$O$5000,"&lt;"&amp;$C$142)</f>
        <v>0</v>
      </c>
      <c r="L166" s="13">
        <f>COUNTIFS('1. Output sheet'!$D$2:$D$5000,$B166,'1. Output sheet'!$C$2:$C$5000,L$27,'1. Output sheet'!$AC$2:$AC$5000,$B$22,'1. Output sheet'!$O$2:$O$5000,"&gt;="&amp;$B$142,'1. Output sheet'!$O$2:$O$5000,"&lt;"&amp;$C$142)+COUNTIFS('1. Output sheet'!$D$2:$D$5000,$B166,'1. Output sheet'!$C$2:$C$5000,L$27,'1. Output sheet'!$AC$2:$AC$5000,$B$23,'1. Output sheet'!$O$2:$O$5000,"&gt;="&amp;$B$142,'1. Output sheet'!$O$2:$O$5000,"&lt;"&amp;$C$142)</f>
        <v>2</v>
      </c>
      <c r="M166" s="13">
        <f>COUNTIFS('1. Output sheet'!$D$2:$D$5000,$B166,'1. Output sheet'!$C$2:$C$5000,M$27,'1. Output sheet'!$AC$2:$AC$5000,$B$22,'1. Output sheet'!$O$2:$O$5000,"&gt;="&amp;$B$142,'1. Output sheet'!$O$2:$O$5000,"&lt;"&amp;$C$142)+COUNTIFS('1. Output sheet'!$D$2:$D$5000,$B166,'1. Output sheet'!$C$2:$C$5000,M$27,'1. Output sheet'!$AC$2:$AC$5000,$B$23,'1. Output sheet'!$O$2:$O$5000,"&gt;="&amp;$B$142,'1. Output sheet'!$O$2:$O$5000,"&lt;"&amp;$C$142)</f>
        <v>0</v>
      </c>
      <c r="N166" s="13">
        <f>COUNTIFS('1. Output sheet'!$D$2:$D$5000,$B166,'1. Output sheet'!$C$2:$C$5000,N$27,'1. Output sheet'!$AC$2:$AC$5000,$B$22,'1. Output sheet'!$O$2:$O$5000,"&gt;="&amp;$B$142,'1. Output sheet'!$O$2:$O$5000,"&lt;"&amp;$C$142)+COUNTIFS('1. Output sheet'!$D$2:$D$5000,$B166,'1. Output sheet'!$C$2:$C$5000,N$27,'1. Output sheet'!$AC$2:$AC$5000,$B$23,'1. Output sheet'!$O$2:$O$5000,"&gt;="&amp;$B$142,'1. Output sheet'!$O$2:$O$5000,"&lt;"&amp;$C$142)</f>
        <v>0</v>
      </c>
      <c r="O166" s="13">
        <f>COUNTIFS('1. Output sheet'!$D$2:$D$5000,$B166,'1. Output sheet'!$C$2:$C$5000,O$27,'1. Output sheet'!$AC$2:$AC$5000,$B$22,'1. Output sheet'!$O$2:$O$5000,"&gt;="&amp;$B$142,'1. Output sheet'!$O$2:$O$5000,"&lt;"&amp;$C$142)+COUNTIFS('1. Output sheet'!$D$2:$D$5000,$B166,'1. Output sheet'!$C$2:$C$5000,O$27,'1. Output sheet'!$AC$2:$AC$5000,$B$23,'1. Output sheet'!$O$2:$O$5000,"&gt;="&amp;$B$142,'1. Output sheet'!$O$2:$O$5000,"&lt;"&amp;$C$142)</f>
        <v>0</v>
      </c>
      <c r="P166" s="14">
        <f t="shared" si="64"/>
        <v>18</v>
      </c>
      <c r="Q166" s="14">
        <f>COUNTIFS('1. Output sheet'!$D$2:$D$5000,$B166,'1. Output sheet'!$AC$2:$AC$5000,$B$22,'1. Output sheet'!$O$2:$O$5000,"&gt;="&amp;$B$142,'1. Output sheet'!$O$2:$O$5000,"&lt;"&amp;$C$142)+COUNTIFS('1. Output sheet'!$D$2:$D$5000,$B166,'1. Output sheet'!$AC$2:$AC$5000,$B$23,'1. Output sheet'!$O$2:$O$5000,"&gt;="&amp;$B$142,'1. Output sheet'!$O$2:$O$5000,"&lt;"&amp;$C$142)</f>
        <v>18</v>
      </c>
      <c r="R166" s="14">
        <f t="shared" si="65"/>
        <v>0</v>
      </c>
    </row>
    <row r="167" spans="2:36" ht="14.4" x14ac:dyDescent="0.3">
      <c r="B167" s="21" t="s">
        <v>318</v>
      </c>
      <c r="C167" s="20"/>
      <c r="D167" s="13">
        <f>COUNTIFS('1. Output sheet'!$D$2:$D$5000,$B167,'1. Output sheet'!$C$2:$C$5000,D$27,'1. Output sheet'!$AC$2:$AC$5000,$B$22,'1. Output sheet'!$O$2:$O$5000,"&gt;="&amp;$B$142,'1. Output sheet'!$O$2:$O$5000,"&lt;"&amp;$C$142)+COUNTIFS('1. Output sheet'!$D$2:$D$5000,$B167,'1. Output sheet'!$C$2:$C$5000,D$27,'1. Output sheet'!$AC$2:$AC$5000,$B$23,'1. Output sheet'!$O$2:$O$5000,"&gt;="&amp;$B$142,'1. Output sheet'!$O$2:$O$5000,"&lt;"&amp;$C$142)</f>
        <v>0</v>
      </c>
      <c r="E167" s="13">
        <f>COUNTIFS('1. Output sheet'!$D$2:$D$5000,$B167,'1. Output sheet'!$C$2:$C$5000,E$27,'1. Output sheet'!$AC$2:$AC$5000,$B$22,'1. Output sheet'!$O$2:$O$5000,"&gt;="&amp;$B$142,'1. Output sheet'!$O$2:$O$5000,"&lt;"&amp;$C$142)+COUNTIFS('1. Output sheet'!$D$2:$D$5000,$B167,'1. Output sheet'!$C$2:$C$5000,E$27,'1. Output sheet'!$AC$2:$AC$5000,$B$23,'1. Output sheet'!$O$2:$O$5000,"&gt;="&amp;$B$142,'1. Output sheet'!$O$2:$O$5000,"&lt;"&amp;$C$142)</f>
        <v>0</v>
      </c>
      <c r="F167" s="13">
        <f>COUNTIFS('1. Output sheet'!$D$2:$D$5000,$B167,'1. Output sheet'!$C$2:$C$5000,F$27,'1. Output sheet'!$AC$2:$AC$5000,$B$22,'1. Output sheet'!$O$2:$O$5000,"&gt;="&amp;$B$142,'1. Output sheet'!$O$2:$O$5000,"&lt;"&amp;$C$142)+COUNTIFS('1. Output sheet'!$D$2:$D$5000,$B167,'1. Output sheet'!$C$2:$C$5000,F$27,'1. Output sheet'!$AC$2:$AC$5000,$B$23,'1. Output sheet'!$O$2:$O$5000,"&gt;="&amp;$B$142,'1. Output sheet'!$O$2:$O$5000,"&lt;"&amp;$C$142)</f>
        <v>0</v>
      </c>
      <c r="G167" s="13">
        <f>COUNTIFS('1. Output sheet'!$D$2:$D$5000,$B167,'1. Output sheet'!$C$2:$C$5000,G$27,'1. Output sheet'!$AC$2:$AC$5000,$B$22,'1. Output sheet'!$O$2:$O$5000,"&gt;="&amp;$B$142,'1. Output sheet'!$O$2:$O$5000,"&lt;"&amp;$C$142)+COUNTIFS('1. Output sheet'!$D$2:$D$5000,$B167,'1. Output sheet'!$C$2:$C$5000,G$27,'1. Output sheet'!$AC$2:$AC$5000,$B$23,'1. Output sheet'!$O$2:$O$5000,"&gt;="&amp;$B$142,'1. Output sheet'!$O$2:$O$5000,"&lt;"&amp;$C$142)</f>
        <v>0</v>
      </c>
      <c r="H167" s="13">
        <f>COUNTIFS('1. Output sheet'!$D$2:$D$5000,$B167,'1. Output sheet'!$C$2:$C$5000,H$27,'1. Output sheet'!$AC$2:$AC$5000,$B$22,'1. Output sheet'!$O$2:$O$5000,"&gt;="&amp;$B$142,'1. Output sheet'!$O$2:$O$5000,"&lt;"&amp;$C$142)+COUNTIFS('1. Output sheet'!$D$2:$D$5000,$B167,'1. Output sheet'!$C$2:$C$5000,H$27,'1. Output sheet'!$AC$2:$AC$5000,$B$23,'1. Output sheet'!$O$2:$O$5000,"&gt;="&amp;$B$142,'1. Output sheet'!$O$2:$O$5000,"&lt;"&amp;$C$142)</f>
        <v>0</v>
      </c>
      <c r="I167" s="13">
        <f>COUNTIFS('1. Output sheet'!$D$2:$D$5000,$B167,'1. Output sheet'!$C$2:$C$5000,I$27,'1. Output sheet'!$AC$2:$AC$5000,$B$22,'1. Output sheet'!$O$2:$O$5000,"&gt;="&amp;$B$142,'1. Output sheet'!$O$2:$O$5000,"&lt;"&amp;$C$142)+COUNTIFS('1. Output sheet'!$D$2:$D$5000,$B167,'1. Output sheet'!$C$2:$C$5000,I$27,'1. Output sheet'!$AC$2:$AC$5000,$B$23,'1. Output sheet'!$O$2:$O$5000,"&gt;="&amp;$B$142,'1. Output sheet'!$O$2:$O$5000,"&lt;"&amp;$C$142)</f>
        <v>0</v>
      </c>
      <c r="J167" s="13">
        <f>COUNTIFS('1. Output sheet'!$D$2:$D$5000,$B167,'1. Output sheet'!$C$2:$C$5000,J$27,'1. Output sheet'!$AC$2:$AC$5000,$B$22,'1. Output sheet'!$O$2:$O$5000,"&gt;="&amp;$B$142,'1. Output sheet'!$O$2:$O$5000,"&lt;"&amp;$C$142)+COUNTIFS('1. Output sheet'!$D$2:$D$5000,$B167,'1. Output sheet'!$C$2:$C$5000,J$27,'1. Output sheet'!$AC$2:$AC$5000,$B$23,'1. Output sheet'!$O$2:$O$5000,"&gt;="&amp;$B$142,'1. Output sheet'!$O$2:$O$5000,"&lt;"&amp;$C$142)</f>
        <v>0</v>
      </c>
      <c r="K167" s="13">
        <f>COUNTIFS('1. Output sheet'!$D$2:$D$5000,$B167,'1. Output sheet'!$C$2:$C$5000,K$27,'1. Output sheet'!$AC$2:$AC$5000,$B$22,'1. Output sheet'!$O$2:$O$5000,"&gt;="&amp;$B$142,'1. Output sheet'!$O$2:$O$5000,"&lt;"&amp;$C$142)+COUNTIFS('1. Output sheet'!$D$2:$D$5000,$B167,'1. Output sheet'!$C$2:$C$5000,K$27,'1. Output sheet'!$AC$2:$AC$5000,$B$23,'1. Output sheet'!$O$2:$O$5000,"&gt;="&amp;$B$142,'1. Output sheet'!$O$2:$O$5000,"&lt;"&amp;$C$142)</f>
        <v>0</v>
      </c>
      <c r="L167" s="13">
        <f>COUNTIFS('1. Output sheet'!$D$2:$D$5000,$B167,'1. Output sheet'!$C$2:$C$5000,L$27,'1. Output sheet'!$AC$2:$AC$5000,$B$22,'1. Output sheet'!$O$2:$O$5000,"&gt;="&amp;$B$142,'1. Output sheet'!$O$2:$O$5000,"&lt;"&amp;$C$142)+COUNTIFS('1. Output sheet'!$D$2:$D$5000,$B167,'1. Output sheet'!$C$2:$C$5000,L$27,'1. Output sheet'!$AC$2:$AC$5000,$B$23,'1. Output sheet'!$O$2:$O$5000,"&gt;="&amp;$B$142,'1. Output sheet'!$O$2:$O$5000,"&lt;"&amp;$C$142)</f>
        <v>0</v>
      </c>
      <c r="M167" s="13">
        <f>COUNTIFS('1. Output sheet'!$D$2:$D$5000,$B167,'1. Output sheet'!$C$2:$C$5000,M$27,'1. Output sheet'!$AC$2:$AC$5000,$B$22,'1. Output sheet'!$O$2:$O$5000,"&gt;="&amp;$B$142,'1. Output sheet'!$O$2:$O$5000,"&lt;"&amp;$C$142)+COUNTIFS('1. Output sheet'!$D$2:$D$5000,$B167,'1. Output sheet'!$C$2:$C$5000,M$27,'1. Output sheet'!$AC$2:$AC$5000,$B$23,'1. Output sheet'!$O$2:$O$5000,"&gt;="&amp;$B$142,'1. Output sheet'!$O$2:$O$5000,"&lt;"&amp;$C$142)</f>
        <v>0</v>
      </c>
      <c r="N167" s="13">
        <f>COUNTIFS('1. Output sheet'!$D$2:$D$5000,$B167,'1. Output sheet'!$C$2:$C$5000,N$27,'1. Output sheet'!$AC$2:$AC$5000,$B$22,'1. Output sheet'!$O$2:$O$5000,"&gt;="&amp;$B$142,'1. Output sheet'!$O$2:$O$5000,"&lt;"&amp;$C$142)+COUNTIFS('1. Output sheet'!$D$2:$D$5000,$B167,'1. Output sheet'!$C$2:$C$5000,N$27,'1. Output sheet'!$AC$2:$AC$5000,$B$23,'1. Output sheet'!$O$2:$O$5000,"&gt;="&amp;$B$142,'1. Output sheet'!$O$2:$O$5000,"&lt;"&amp;$C$142)</f>
        <v>13</v>
      </c>
      <c r="O167" s="13">
        <f>COUNTIFS('1. Output sheet'!$D$2:$D$5000,$B167,'1. Output sheet'!$C$2:$C$5000,O$27,'1. Output sheet'!$AC$2:$AC$5000,$B$22,'1. Output sheet'!$O$2:$O$5000,"&gt;="&amp;$B$142,'1. Output sheet'!$O$2:$O$5000,"&lt;"&amp;$C$142)+COUNTIFS('1. Output sheet'!$D$2:$D$5000,$B167,'1. Output sheet'!$C$2:$C$5000,O$27,'1. Output sheet'!$AC$2:$AC$5000,$B$23,'1. Output sheet'!$O$2:$O$5000,"&gt;="&amp;$B$142,'1. Output sheet'!$O$2:$O$5000,"&lt;"&amp;$C$142)</f>
        <v>0</v>
      </c>
      <c r="P167" s="14">
        <f t="shared" si="64"/>
        <v>13</v>
      </c>
      <c r="Q167" s="14">
        <f>COUNTIFS('1. Output sheet'!$D$2:$D$5000,$B167,'1. Output sheet'!$AC$2:$AC$5000,$B$22,'1. Output sheet'!$O$2:$O$5000,"&gt;="&amp;$B$142,'1. Output sheet'!$O$2:$O$5000,"&lt;"&amp;$C$142)+COUNTIFS('1. Output sheet'!$D$2:$D$5000,$B167,'1. Output sheet'!$AC$2:$AC$5000,$B$23,'1. Output sheet'!$O$2:$O$5000,"&gt;="&amp;$B$142,'1. Output sheet'!$O$2:$O$5000,"&lt;"&amp;$C$142)</f>
        <v>13</v>
      </c>
      <c r="R167" s="14">
        <f t="shared" si="65"/>
        <v>0</v>
      </c>
    </row>
    <row r="168" spans="2:36" ht="14.4" x14ac:dyDescent="0.3">
      <c r="B168" s="21" t="s">
        <v>72</v>
      </c>
      <c r="C168" s="20"/>
      <c r="D168" s="13">
        <f>COUNTIFS('1. Output sheet'!$D$2:$D$5000,$B168,'1. Output sheet'!$C$2:$C$5000,D$27,'1. Output sheet'!$AC$2:$AC$5000,$B$22,'1. Output sheet'!$O$2:$O$5000,"&gt;="&amp;$B$142,'1. Output sheet'!$O$2:$O$5000,"&lt;"&amp;$C$142)+COUNTIFS('1. Output sheet'!$D$2:$D$5000,$B168,'1. Output sheet'!$C$2:$C$5000,D$27,'1. Output sheet'!$AC$2:$AC$5000,$B$23,'1. Output sheet'!$O$2:$O$5000,"&gt;="&amp;$B$142,'1. Output sheet'!$O$2:$O$5000,"&lt;"&amp;$C$142)</f>
        <v>0</v>
      </c>
      <c r="E168" s="13">
        <f>COUNTIFS('1. Output sheet'!$D$2:$D$5000,$B168,'1. Output sheet'!$C$2:$C$5000,E$27,'1. Output sheet'!$AC$2:$AC$5000,$B$22,'1. Output sheet'!$O$2:$O$5000,"&gt;="&amp;$B$142,'1. Output sheet'!$O$2:$O$5000,"&lt;"&amp;$C$142)+COUNTIFS('1. Output sheet'!$D$2:$D$5000,$B168,'1. Output sheet'!$C$2:$C$5000,E$27,'1. Output sheet'!$AC$2:$AC$5000,$B$23,'1. Output sheet'!$O$2:$O$5000,"&gt;="&amp;$B$142,'1. Output sheet'!$O$2:$O$5000,"&lt;"&amp;$C$142)</f>
        <v>81</v>
      </c>
      <c r="F168" s="13">
        <f>COUNTIFS('1. Output sheet'!$D$2:$D$5000,$B168,'1. Output sheet'!$C$2:$C$5000,F$27,'1. Output sheet'!$AC$2:$AC$5000,$B$22,'1. Output sheet'!$O$2:$O$5000,"&gt;="&amp;$B$142,'1. Output sheet'!$O$2:$O$5000,"&lt;"&amp;$C$142)+COUNTIFS('1. Output sheet'!$D$2:$D$5000,$B168,'1. Output sheet'!$C$2:$C$5000,F$27,'1. Output sheet'!$AC$2:$AC$5000,$B$23,'1. Output sheet'!$O$2:$O$5000,"&gt;="&amp;$B$142,'1. Output sheet'!$O$2:$O$5000,"&lt;"&amp;$C$142)</f>
        <v>1</v>
      </c>
      <c r="G168" s="13">
        <f>COUNTIFS('1. Output sheet'!$D$2:$D$5000,$B168,'1. Output sheet'!$C$2:$C$5000,G$27,'1. Output sheet'!$AC$2:$AC$5000,$B$22,'1. Output sheet'!$O$2:$O$5000,"&gt;="&amp;$B$142,'1. Output sheet'!$O$2:$O$5000,"&lt;"&amp;$C$142)+COUNTIFS('1. Output sheet'!$D$2:$D$5000,$B168,'1. Output sheet'!$C$2:$C$5000,G$27,'1. Output sheet'!$AC$2:$AC$5000,$B$23,'1. Output sheet'!$O$2:$O$5000,"&gt;="&amp;$B$142,'1. Output sheet'!$O$2:$O$5000,"&lt;"&amp;$C$142)</f>
        <v>0</v>
      </c>
      <c r="H168" s="13">
        <f>COUNTIFS('1. Output sheet'!$D$2:$D$5000,$B168,'1. Output sheet'!$C$2:$C$5000,H$27,'1. Output sheet'!$AC$2:$AC$5000,$B$22,'1. Output sheet'!$O$2:$O$5000,"&gt;="&amp;$B$142,'1. Output sheet'!$O$2:$O$5000,"&lt;"&amp;$C$142)+COUNTIFS('1. Output sheet'!$D$2:$D$5000,$B168,'1. Output sheet'!$C$2:$C$5000,H$27,'1. Output sheet'!$AC$2:$AC$5000,$B$23,'1. Output sheet'!$O$2:$O$5000,"&gt;="&amp;$B$142,'1. Output sheet'!$O$2:$O$5000,"&lt;"&amp;$C$142)</f>
        <v>0</v>
      </c>
      <c r="I168" s="13">
        <f>COUNTIFS('1. Output sheet'!$D$2:$D$5000,$B168,'1. Output sheet'!$C$2:$C$5000,I$27,'1. Output sheet'!$AC$2:$AC$5000,$B$22,'1. Output sheet'!$O$2:$O$5000,"&gt;="&amp;$B$142,'1. Output sheet'!$O$2:$O$5000,"&lt;"&amp;$C$142)+COUNTIFS('1. Output sheet'!$D$2:$D$5000,$B168,'1. Output sheet'!$C$2:$C$5000,I$27,'1. Output sheet'!$AC$2:$AC$5000,$B$23,'1. Output sheet'!$O$2:$O$5000,"&gt;="&amp;$B$142,'1. Output sheet'!$O$2:$O$5000,"&lt;"&amp;$C$142)</f>
        <v>2</v>
      </c>
      <c r="J168" s="13">
        <f>COUNTIFS('1. Output sheet'!$D$2:$D$5000,$B168,'1. Output sheet'!$C$2:$C$5000,J$27,'1. Output sheet'!$AC$2:$AC$5000,$B$22,'1. Output sheet'!$O$2:$O$5000,"&gt;="&amp;$B$142,'1. Output sheet'!$O$2:$O$5000,"&lt;"&amp;$C$142)+COUNTIFS('1. Output sheet'!$D$2:$D$5000,$B168,'1. Output sheet'!$C$2:$C$5000,J$27,'1. Output sheet'!$AC$2:$AC$5000,$B$23,'1. Output sheet'!$O$2:$O$5000,"&gt;="&amp;$B$142,'1. Output sheet'!$O$2:$O$5000,"&lt;"&amp;$C$142)</f>
        <v>1</v>
      </c>
      <c r="K168" s="13">
        <f>COUNTIFS('1. Output sheet'!$D$2:$D$5000,$B168,'1. Output sheet'!$C$2:$C$5000,K$27,'1. Output sheet'!$AC$2:$AC$5000,$B$22,'1. Output sheet'!$O$2:$O$5000,"&gt;="&amp;$B$142,'1. Output sheet'!$O$2:$O$5000,"&lt;"&amp;$C$142)+COUNTIFS('1. Output sheet'!$D$2:$D$5000,$B168,'1. Output sheet'!$C$2:$C$5000,K$27,'1. Output sheet'!$AC$2:$AC$5000,$B$23,'1. Output sheet'!$O$2:$O$5000,"&gt;="&amp;$B$142,'1. Output sheet'!$O$2:$O$5000,"&lt;"&amp;$C$142)</f>
        <v>0</v>
      </c>
      <c r="L168" s="13">
        <f>COUNTIFS('1. Output sheet'!$D$2:$D$5000,$B168,'1. Output sheet'!$C$2:$C$5000,L$27,'1. Output sheet'!$AC$2:$AC$5000,$B$22,'1. Output sheet'!$O$2:$O$5000,"&gt;="&amp;$B$142,'1. Output sheet'!$O$2:$O$5000,"&lt;"&amp;$C$142)+COUNTIFS('1. Output sheet'!$D$2:$D$5000,$B168,'1. Output sheet'!$C$2:$C$5000,L$27,'1. Output sheet'!$AC$2:$AC$5000,$B$23,'1. Output sheet'!$O$2:$O$5000,"&gt;="&amp;$B$142,'1. Output sheet'!$O$2:$O$5000,"&lt;"&amp;$C$142)</f>
        <v>0</v>
      </c>
      <c r="M168" s="13">
        <f>COUNTIFS('1. Output sheet'!$D$2:$D$5000,$B168,'1. Output sheet'!$C$2:$C$5000,M$27,'1. Output sheet'!$AC$2:$AC$5000,$B$22,'1. Output sheet'!$O$2:$O$5000,"&gt;="&amp;$B$142,'1. Output sheet'!$O$2:$O$5000,"&lt;"&amp;$C$142)+COUNTIFS('1. Output sheet'!$D$2:$D$5000,$B168,'1. Output sheet'!$C$2:$C$5000,M$27,'1. Output sheet'!$AC$2:$AC$5000,$B$23,'1. Output sheet'!$O$2:$O$5000,"&gt;="&amp;$B$142,'1. Output sheet'!$O$2:$O$5000,"&lt;"&amp;$C$142)</f>
        <v>0</v>
      </c>
      <c r="N168" s="13">
        <f>COUNTIFS('1. Output sheet'!$D$2:$D$5000,$B168,'1. Output sheet'!$C$2:$C$5000,N$27,'1. Output sheet'!$AC$2:$AC$5000,$B$22,'1. Output sheet'!$O$2:$O$5000,"&gt;="&amp;$B$142,'1. Output sheet'!$O$2:$O$5000,"&lt;"&amp;$C$142)+COUNTIFS('1. Output sheet'!$D$2:$D$5000,$B168,'1. Output sheet'!$C$2:$C$5000,N$27,'1. Output sheet'!$AC$2:$AC$5000,$B$23,'1. Output sheet'!$O$2:$O$5000,"&gt;="&amp;$B$142,'1. Output sheet'!$O$2:$O$5000,"&lt;"&amp;$C$142)</f>
        <v>0</v>
      </c>
      <c r="O168" s="13">
        <f>COUNTIFS('1. Output sheet'!$D$2:$D$5000,$B168,'1. Output sheet'!$C$2:$C$5000,O$27,'1. Output sheet'!$AC$2:$AC$5000,$B$22,'1. Output sheet'!$O$2:$O$5000,"&gt;="&amp;$B$142,'1. Output sheet'!$O$2:$O$5000,"&lt;"&amp;$C$142)+COUNTIFS('1. Output sheet'!$D$2:$D$5000,$B168,'1. Output sheet'!$C$2:$C$5000,O$27,'1. Output sheet'!$AC$2:$AC$5000,$B$23,'1. Output sheet'!$O$2:$O$5000,"&gt;="&amp;$B$142,'1. Output sheet'!$O$2:$O$5000,"&lt;"&amp;$C$142)</f>
        <v>6</v>
      </c>
      <c r="P168" s="14">
        <f t="shared" si="64"/>
        <v>91</v>
      </c>
      <c r="Q168" s="14">
        <f>COUNTIFS('1. Output sheet'!$D$2:$D$5000,$B168,'1. Output sheet'!$AC$2:$AC$5000,$B$22,'1. Output sheet'!$O$2:$O$5000,"&gt;="&amp;$B$142,'1. Output sheet'!$O$2:$O$5000,"&lt;"&amp;$C$142)+COUNTIFS('1. Output sheet'!$D$2:$D$5000,$B168,'1. Output sheet'!$AC$2:$AC$5000,$B$23,'1. Output sheet'!$O$2:$O$5000,"&gt;="&amp;$B$142,'1. Output sheet'!$O$2:$O$5000,"&lt;"&amp;$C$142)</f>
        <v>91</v>
      </c>
      <c r="R168" s="14">
        <f t="shared" si="65"/>
        <v>0</v>
      </c>
    </row>
    <row r="169" spans="2:36" ht="14.4" x14ac:dyDescent="0.3">
      <c r="B169" s="21" t="s">
        <v>4361</v>
      </c>
      <c r="C169" s="20"/>
      <c r="D169" s="13">
        <f t="shared" ref="D169:O169" si="66">D145-SUM(D152:D168)</f>
        <v>0</v>
      </c>
      <c r="E169" s="13">
        <f t="shared" si="66"/>
        <v>0</v>
      </c>
      <c r="F169" s="13">
        <f t="shared" si="66"/>
        <v>0</v>
      </c>
      <c r="G169" s="13">
        <f t="shared" si="66"/>
        <v>0</v>
      </c>
      <c r="H169" s="13">
        <f t="shared" si="66"/>
        <v>0</v>
      </c>
      <c r="I169" s="13">
        <f t="shared" si="66"/>
        <v>0</v>
      </c>
      <c r="J169" s="13">
        <f t="shared" si="66"/>
        <v>1</v>
      </c>
      <c r="K169" s="13">
        <f t="shared" si="66"/>
        <v>0</v>
      </c>
      <c r="L169" s="13">
        <f t="shared" si="66"/>
        <v>0</v>
      </c>
      <c r="M169" s="13">
        <f t="shared" si="66"/>
        <v>0</v>
      </c>
      <c r="N169" s="13">
        <f t="shared" si="66"/>
        <v>0</v>
      </c>
      <c r="O169" s="13">
        <f t="shared" si="66"/>
        <v>0</v>
      </c>
      <c r="P169" s="14">
        <f t="shared" si="64"/>
        <v>1</v>
      </c>
      <c r="Q169" s="14">
        <f>P169</f>
        <v>1</v>
      </c>
      <c r="R169" s="14">
        <f t="shared" si="65"/>
        <v>0</v>
      </c>
    </row>
    <row r="170" spans="2:36" ht="14.4" x14ac:dyDescent="0.3">
      <c r="B170" s="19" t="s">
        <v>4346</v>
      </c>
      <c r="C170" s="20"/>
      <c r="D170" s="13">
        <f>SUM(D152:D169)</f>
        <v>3</v>
      </c>
      <c r="E170" s="13">
        <f t="shared" ref="E170:O170" si="67">SUM(E152:E169)</f>
        <v>81</v>
      </c>
      <c r="F170" s="13">
        <f t="shared" si="67"/>
        <v>65</v>
      </c>
      <c r="G170" s="13">
        <f t="shared" si="67"/>
        <v>63</v>
      </c>
      <c r="H170" s="13">
        <f t="shared" si="67"/>
        <v>24</v>
      </c>
      <c r="I170" s="13">
        <f t="shared" si="67"/>
        <v>138</v>
      </c>
      <c r="J170" s="13">
        <f t="shared" si="67"/>
        <v>138</v>
      </c>
      <c r="K170" s="13">
        <f t="shared" si="67"/>
        <v>18</v>
      </c>
      <c r="L170" s="13">
        <f t="shared" si="67"/>
        <v>2</v>
      </c>
      <c r="M170" s="13">
        <f t="shared" si="67"/>
        <v>0</v>
      </c>
      <c r="N170" s="13">
        <f t="shared" si="67"/>
        <v>13</v>
      </c>
      <c r="O170" s="13">
        <f t="shared" si="67"/>
        <v>7</v>
      </c>
      <c r="P170" s="14">
        <f>SUM(P152:P169)</f>
        <v>552</v>
      </c>
      <c r="Q170" s="14">
        <f t="shared" ref="Q170:R170" si="68">SUM(Q152:Q169)</f>
        <v>552</v>
      </c>
      <c r="R170" s="14">
        <f t="shared" si="68"/>
        <v>0</v>
      </c>
    </row>
    <row r="172" spans="2:36" x14ac:dyDescent="0.25">
      <c r="T172">
        <v>0.13407881152541462</v>
      </c>
    </row>
    <row r="173" spans="2:36" ht="14.4" x14ac:dyDescent="0.3">
      <c r="B173" s="5" t="s">
        <v>4362</v>
      </c>
      <c r="C173" s="5"/>
      <c r="D173" s="5"/>
      <c r="E173" s="5"/>
      <c r="F173" s="5"/>
      <c r="G173" s="5"/>
      <c r="H173" s="5"/>
      <c r="I173" s="5"/>
      <c r="J173" s="5"/>
      <c r="K173" s="5"/>
      <c r="L173" s="5"/>
      <c r="M173" s="5"/>
      <c r="N173" s="5"/>
      <c r="O173" s="5"/>
      <c r="P173" s="5"/>
      <c r="Q173" s="5"/>
      <c r="R173" s="5"/>
      <c r="T173" s="5" t="s">
        <v>4362</v>
      </c>
      <c r="U173" s="5"/>
      <c r="V173" s="5"/>
      <c r="W173" s="5"/>
      <c r="X173" s="5"/>
      <c r="Y173" s="5"/>
      <c r="Z173" s="5"/>
      <c r="AA173" s="5"/>
      <c r="AB173" s="5"/>
      <c r="AC173" s="5"/>
      <c r="AD173" s="5"/>
      <c r="AE173" s="5"/>
      <c r="AF173" s="5"/>
      <c r="AG173" s="5"/>
      <c r="AH173" s="5"/>
      <c r="AI173" s="5"/>
      <c r="AJ173" s="5"/>
    </row>
    <row r="174" spans="2:36" ht="43.2" x14ac:dyDescent="0.3">
      <c r="B174" s="6" t="s">
        <v>4363</v>
      </c>
      <c r="C174" s="6"/>
      <c r="D174" s="10" t="s">
        <v>705</v>
      </c>
      <c r="E174" s="10" t="s">
        <v>206</v>
      </c>
      <c r="F174" s="10" t="s">
        <v>198</v>
      </c>
      <c r="G174" s="11" t="s">
        <v>28</v>
      </c>
      <c r="H174" s="11" t="s">
        <v>795</v>
      </c>
      <c r="I174" s="11" t="s">
        <v>43</v>
      </c>
      <c r="J174" s="11" t="s">
        <v>104</v>
      </c>
      <c r="K174" s="11" t="s">
        <v>808</v>
      </c>
      <c r="L174" s="11" t="s">
        <v>755</v>
      </c>
      <c r="M174" s="11" t="s">
        <v>4353</v>
      </c>
      <c r="N174" s="11" t="s">
        <v>318</v>
      </c>
      <c r="O174" s="11" t="s">
        <v>71</v>
      </c>
      <c r="P174" s="29" t="s">
        <v>4354</v>
      </c>
      <c r="Q174" s="29" t="s">
        <v>4355</v>
      </c>
      <c r="R174" s="29" t="s">
        <v>4356</v>
      </c>
      <c r="T174" s="6" t="s">
        <v>4364</v>
      </c>
      <c r="U174" s="6"/>
      <c r="V174" s="10" t="s">
        <v>705</v>
      </c>
      <c r="W174" s="10" t="s">
        <v>206</v>
      </c>
      <c r="X174" s="10" t="s">
        <v>198</v>
      </c>
      <c r="Y174" s="11" t="s">
        <v>28</v>
      </c>
      <c r="Z174" s="11" t="s">
        <v>795</v>
      </c>
      <c r="AA174" s="11" t="s">
        <v>43</v>
      </c>
      <c r="AB174" s="11" t="s">
        <v>104</v>
      </c>
      <c r="AC174" s="11" t="s">
        <v>808</v>
      </c>
      <c r="AD174" s="11" t="s">
        <v>755</v>
      </c>
      <c r="AE174" s="11" t="s">
        <v>4353</v>
      </c>
      <c r="AF174" s="11" t="s">
        <v>318</v>
      </c>
      <c r="AG174" s="11" t="s">
        <v>71</v>
      </c>
      <c r="AH174" s="29" t="s">
        <v>4354</v>
      </c>
      <c r="AI174" s="29"/>
      <c r="AJ174" s="29"/>
    </row>
    <row r="175" spans="2:36" ht="14.4" x14ac:dyDescent="0.3">
      <c r="B175" s="37" t="s">
        <v>4351</v>
      </c>
      <c r="C175" s="37" t="s">
        <v>4348</v>
      </c>
      <c r="D175" s="13">
        <f>SUM(D176:D177)</f>
        <v>2095</v>
      </c>
      <c r="E175" s="13">
        <f t="shared" ref="E175:O175" si="69">SUM(E176:E177)</f>
        <v>68800</v>
      </c>
      <c r="F175" s="13">
        <f t="shared" si="69"/>
        <v>53303.663333333338</v>
      </c>
      <c r="G175" s="13">
        <f t="shared" si="69"/>
        <v>65298.43</v>
      </c>
      <c r="H175" s="13">
        <f t="shared" si="69"/>
        <v>20826</v>
      </c>
      <c r="I175" s="13">
        <f t="shared" si="69"/>
        <v>67052.306666666671</v>
      </c>
      <c r="J175" s="13">
        <f t="shared" si="69"/>
        <v>149640.8833333333</v>
      </c>
      <c r="K175" s="13">
        <f t="shared" si="69"/>
        <v>21993.120000000003</v>
      </c>
      <c r="L175" s="13">
        <f t="shared" si="69"/>
        <v>27000</v>
      </c>
      <c r="M175" s="13">
        <f t="shared" si="69"/>
        <v>0</v>
      </c>
      <c r="N175" s="13">
        <f t="shared" si="69"/>
        <v>14471.39</v>
      </c>
      <c r="O175" s="13">
        <f t="shared" si="69"/>
        <v>4568</v>
      </c>
      <c r="P175" s="14">
        <f t="shared" ref="P175:P177" si="70">SUM(D175:O175)</f>
        <v>495048.79333333333</v>
      </c>
      <c r="Q175" s="13">
        <f>SUM(Q176:Q177)</f>
        <v>543007.29333333333</v>
      </c>
      <c r="R175" s="14">
        <f>Q175-P175</f>
        <v>47958.5</v>
      </c>
      <c r="T175" s="12" t="s">
        <v>4351</v>
      </c>
      <c r="U175" s="12"/>
      <c r="V175" s="13">
        <f t="shared" ref="V175:AH177" si="71">D175*$T$48</f>
        <v>280.89511014574362</v>
      </c>
      <c r="W175" s="13">
        <f t="shared" si="71"/>
        <v>9224.6222329485263</v>
      </c>
      <c r="X175" s="13">
        <f t="shared" si="71"/>
        <v>7146.8918296841548</v>
      </c>
      <c r="Y175" s="13">
        <f t="shared" si="71"/>
        <v>8755.1358888754803</v>
      </c>
      <c r="Z175" s="13">
        <f t="shared" si="71"/>
        <v>2792.3253288282849</v>
      </c>
      <c r="AA175" s="13">
        <f t="shared" si="71"/>
        <v>8990.2935879043034</v>
      </c>
      <c r="AB175" s="13">
        <f t="shared" si="71"/>
        <v>20063.671792946552</v>
      </c>
      <c r="AC175" s="13">
        <f t="shared" si="71"/>
        <v>2948.811391335827</v>
      </c>
      <c r="AD175" s="13">
        <f t="shared" si="71"/>
        <v>3620.127911186195</v>
      </c>
      <c r="AE175" s="13">
        <f t="shared" si="71"/>
        <v>0</v>
      </c>
      <c r="AF175" s="13">
        <f t="shared" si="71"/>
        <v>1940.3067723207698</v>
      </c>
      <c r="AG175" s="13">
        <f t="shared" si="71"/>
        <v>612.47201104809403</v>
      </c>
      <c r="AH175" s="14">
        <f t="shared" si="71"/>
        <v>66375.553857223931</v>
      </c>
      <c r="AI175" s="14"/>
      <c r="AJ175" s="14"/>
    </row>
    <row r="176" spans="2:36" ht="14.4" x14ac:dyDescent="0.3">
      <c r="B176" s="7" t="s">
        <v>41</v>
      </c>
      <c r="C176" s="12"/>
      <c r="D176" s="13">
        <f>SUMIFS('1. Output sheet'!$F$2:$F$5000,'1. Output sheet'!$AC$2:$AC$5000,$B176,'1. Output sheet'!$C$2:$C$5000,D$20,'1. Output sheet'!$O$2:$O$5000,"&gt;="&amp;$B$142,'1. Output sheet'!$O$2:$O$5000,"&lt;"&amp;$C$142)</f>
        <v>2095</v>
      </c>
      <c r="E176" s="13">
        <f>SUMIFS('1. Output sheet'!$F$2:$F$5000,'1. Output sheet'!$AC$2:$AC$5000,$B176,'1. Output sheet'!$C$2:$C$5000,E$20,'1. Output sheet'!$O$2:$O$5000,"&gt;="&amp;$B$142,'1. Output sheet'!$O$2:$O$5000,"&lt;"&amp;$C$142)</f>
        <v>68800</v>
      </c>
      <c r="F176" s="13">
        <f>SUMIFS('1. Output sheet'!$F$2:$F$5000,'1. Output sheet'!$AC$2:$AC$5000,$B176,'1. Output sheet'!$C$2:$C$5000,F$20,'1. Output sheet'!$O$2:$O$5000,"&gt;="&amp;$B$142,'1. Output sheet'!$O$2:$O$5000,"&lt;"&amp;$C$142)</f>
        <v>56098.25</v>
      </c>
      <c r="G176" s="13">
        <f>SUMIFS('1. Output sheet'!$F$2:$F$5000,'1. Output sheet'!$AC$2:$AC$5000,$B176,'1. Output sheet'!$C$2:$C$5000,G$20,'1. Output sheet'!$O$2:$O$5000,"&gt;="&amp;$B$142,'1. Output sheet'!$O$2:$O$5000,"&lt;"&amp;$C$142)</f>
        <v>69492.5</v>
      </c>
      <c r="H176" s="13">
        <f>SUMIFS('1. Output sheet'!$F$2:$F$5000,'1. Output sheet'!$AC$2:$AC$5000,$B176,'1. Output sheet'!$C$2:$C$5000,H$20,'1. Output sheet'!$O$2:$O$5000,"&gt;="&amp;$B$142,'1. Output sheet'!$O$2:$O$5000,"&lt;"&amp;$C$142)</f>
        <v>19101</v>
      </c>
      <c r="I176" s="13">
        <f>SUMIFS('1. Output sheet'!$F$2:$F$5000,'1. Output sheet'!$AC$2:$AC$5000,$B176,'1. Output sheet'!$C$2:$C$5000,I$20,'1. Output sheet'!$O$2:$O$5000,"&gt;="&amp;$B$142,'1. Output sheet'!$O$2:$O$5000,"&lt;"&amp;$C$142)</f>
        <v>72667.5</v>
      </c>
      <c r="J176" s="13">
        <f>SUMIFS('1. Output sheet'!$F$2:$F$5000,'1. Output sheet'!$AC$2:$AC$5000,$B176,'1. Output sheet'!$C$2:$C$5000,J$20,'1. Output sheet'!$O$2:$O$5000,"&gt;="&amp;$B$142,'1. Output sheet'!$O$2:$O$5000,"&lt;"&amp;$C$142)</f>
        <v>155330.97999999998</v>
      </c>
      <c r="K176" s="13">
        <f>SUMIFS('1. Output sheet'!$F$2:$F$5000,'1. Output sheet'!$AC$2:$AC$5000,$B176,'1. Output sheet'!$C$2:$C$5000,K$20,'1. Output sheet'!$O$2:$O$5000,"&gt;="&amp;$B$142,'1. Output sheet'!$O$2:$O$5000,"&lt;"&amp;$C$142)</f>
        <v>8181</v>
      </c>
      <c r="L176" s="13">
        <f>SUMIFS('1. Output sheet'!$F$2:$F$5000,'1. Output sheet'!$AC$2:$AC$5000,$B176,'1. Output sheet'!$C$2:$C$5000,L$20,'1. Output sheet'!$O$2:$O$5000,"&gt;="&amp;$B$142,'1. Output sheet'!$O$2:$O$5000,"&lt;"&amp;$C$142)</f>
        <v>0</v>
      </c>
      <c r="M176" s="13">
        <f>SUMIFS('1. Output sheet'!$F$2:$F$5000,'1. Output sheet'!$AC$2:$AC$5000,$B176,'1. Output sheet'!$C$2:$C$5000,M$20,'1. Output sheet'!$O$2:$O$5000,"&gt;="&amp;$B$142,'1. Output sheet'!$O$2:$O$5000,"&lt;"&amp;$C$142)</f>
        <v>0</v>
      </c>
      <c r="N176" s="13">
        <f>SUMIFS('1. Output sheet'!$F$2:$F$5000,'1. Output sheet'!$AC$2:$AC$5000,$B176,'1. Output sheet'!$C$2:$C$5000,N$20,'1. Output sheet'!$O$2:$O$5000,"&gt;="&amp;$B$142,'1. Output sheet'!$O$2:$O$5000,"&lt;"&amp;$C$142)</f>
        <v>13944</v>
      </c>
      <c r="O176" s="13">
        <f>SUMIFS('1. Output sheet'!$F$2:$F$5000,'1. Output sheet'!$AC$2:$AC$5000,$B176,'1. Output sheet'!$C$2:$C$5000,O$20,'1. Output sheet'!$O$2:$O$5000,"&gt;="&amp;$B$142,'1. Output sheet'!$O$2:$O$5000,"&lt;"&amp;$C$142)</f>
        <v>5096</v>
      </c>
      <c r="P176" s="14">
        <f t="shared" si="70"/>
        <v>470806.23</v>
      </c>
      <c r="Q176" s="13">
        <f>SUMIFS('1. Output sheet'!$F$2:$F$5000,'1. Output sheet'!$AC$2:$AC$5000,$B176,'1. Output sheet'!$O$2:$O$5000,"&gt;="&amp;$B$142,'1. Output sheet'!$O$2:$O$5000,"&lt;"&amp;$C$142)</f>
        <v>517092.73</v>
      </c>
      <c r="R176" s="14">
        <f t="shared" ref="R176:R177" si="72">Q176-P176</f>
        <v>46286.5</v>
      </c>
      <c r="T176" s="7" t="s">
        <v>41</v>
      </c>
      <c r="U176" s="12"/>
      <c r="V176" s="13">
        <f t="shared" si="71"/>
        <v>280.89511014574362</v>
      </c>
      <c r="W176" s="13">
        <f t="shared" si="71"/>
        <v>9224.6222329485263</v>
      </c>
      <c r="X176" s="13">
        <f t="shared" si="71"/>
        <v>7521.5866886555905</v>
      </c>
      <c r="Y176" s="13">
        <f t="shared" si="71"/>
        <v>9317.4718099298752</v>
      </c>
      <c r="Z176" s="13">
        <f t="shared" si="71"/>
        <v>2561.0393789469445</v>
      </c>
      <c r="AA176" s="13">
        <f t="shared" si="71"/>
        <v>9743.1720365230667</v>
      </c>
      <c r="AB176" s="13">
        <f t="shared" si="71"/>
        <v>20826.593191477947</v>
      </c>
      <c r="AC176" s="13">
        <f t="shared" si="71"/>
        <v>1096.8987570894169</v>
      </c>
      <c r="AD176" s="13">
        <f t="shared" si="71"/>
        <v>0</v>
      </c>
      <c r="AE176" s="13">
        <f t="shared" si="71"/>
        <v>0</v>
      </c>
      <c r="AF176" s="13">
        <f t="shared" si="71"/>
        <v>1869.5949479103815</v>
      </c>
      <c r="AG176" s="13">
        <f t="shared" si="71"/>
        <v>683.26562353351289</v>
      </c>
      <c r="AH176" s="14">
        <f t="shared" si="71"/>
        <v>63125.139777161006</v>
      </c>
      <c r="AI176" s="14"/>
      <c r="AJ176" s="14"/>
    </row>
    <row r="177" spans="2:36" ht="14.4" x14ac:dyDescent="0.3">
      <c r="B177" s="7" t="s">
        <v>64</v>
      </c>
      <c r="C177" s="12"/>
      <c r="D177" s="13">
        <f>SUMIFS('1. Output sheet'!$F$2:$F$5000,'1. Output sheet'!$AC$2:$AC$5000,$B177,'1. Output sheet'!$C$2:$C$5000,D$20,'1. Output sheet'!$O$2:$O$5000,"&gt;="&amp;$B$142,'1. Output sheet'!$O$2:$O$5000,"&lt;"&amp;$C$142)</f>
        <v>0</v>
      </c>
      <c r="E177" s="13">
        <f>SUMIFS('1. Output sheet'!$F$2:$F$5000,'1. Output sheet'!$AC$2:$AC$5000,$B177,'1. Output sheet'!$C$2:$C$5000,E$20,'1. Output sheet'!$O$2:$O$5000,"&gt;="&amp;$B$142,'1. Output sheet'!$O$2:$O$5000,"&lt;"&amp;$C$142)</f>
        <v>0</v>
      </c>
      <c r="F177" s="13">
        <f>SUMIFS('1. Output sheet'!$F$2:$F$5000,'1. Output sheet'!$AC$2:$AC$5000,$B177,'1. Output sheet'!$C$2:$C$5000,F$20,'1. Output sheet'!$O$2:$O$5000,"&gt;="&amp;$B$142,'1. Output sheet'!$O$2:$O$5000,"&lt;"&amp;$C$142)</f>
        <v>-2794.5866666666634</v>
      </c>
      <c r="G177" s="13">
        <f>SUMIFS('1. Output sheet'!$F$2:$F$5000,'1. Output sheet'!$AC$2:$AC$5000,$B177,'1. Output sheet'!$C$2:$C$5000,G$20,'1. Output sheet'!$O$2:$O$5000,"&gt;="&amp;$B$142,'1. Output sheet'!$O$2:$O$5000,"&lt;"&amp;$C$142)</f>
        <v>-4194.0700000000015</v>
      </c>
      <c r="H177" s="13">
        <f>SUMIFS('1. Output sheet'!$F$2:$F$5000,'1. Output sheet'!$AC$2:$AC$5000,$B177,'1. Output sheet'!$C$2:$C$5000,H$20,'1. Output sheet'!$O$2:$O$5000,"&gt;="&amp;$B$142,'1. Output sheet'!$O$2:$O$5000,"&lt;"&amp;$C$142)</f>
        <v>1725</v>
      </c>
      <c r="I177" s="13">
        <f>SUMIFS('1. Output sheet'!$F$2:$F$5000,'1. Output sheet'!$AC$2:$AC$5000,$B177,'1. Output sheet'!$C$2:$C$5000,I$20,'1. Output sheet'!$O$2:$O$5000,"&gt;="&amp;$B$142,'1. Output sheet'!$O$2:$O$5000,"&lt;"&amp;$C$142)</f>
        <v>-5615.1933333333336</v>
      </c>
      <c r="J177" s="13">
        <f>SUMIFS('1. Output sheet'!$F$2:$F$5000,'1. Output sheet'!$AC$2:$AC$5000,$B177,'1. Output sheet'!$C$2:$C$5000,J$20,'1. Output sheet'!$O$2:$O$5000,"&gt;="&amp;$B$142,'1. Output sheet'!$O$2:$O$5000,"&lt;"&amp;$C$142)</f>
        <v>-5690.0966666666673</v>
      </c>
      <c r="K177" s="13">
        <f>SUMIFS('1. Output sheet'!$F$2:$F$5000,'1. Output sheet'!$AC$2:$AC$5000,$B177,'1. Output sheet'!$C$2:$C$5000,K$20,'1. Output sheet'!$O$2:$O$5000,"&gt;="&amp;$B$142,'1. Output sheet'!$O$2:$O$5000,"&lt;"&amp;$C$142)</f>
        <v>13812.12</v>
      </c>
      <c r="L177" s="13">
        <f>SUMIFS('1. Output sheet'!$F$2:$F$5000,'1. Output sheet'!$AC$2:$AC$5000,$B177,'1. Output sheet'!$C$2:$C$5000,L$20,'1. Output sheet'!$O$2:$O$5000,"&gt;="&amp;$B$142,'1. Output sheet'!$O$2:$O$5000,"&lt;"&amp;$C$142)</f>
        <v>27000</v>
      </c>
      <c r="M177" s="13">
        <f>SUMIFS('1. Output sheet'!$F$2:$F$5000,'1. Output sheet'!$AC$2:$AC$5000,$B177,'1. Output sheet'!$C$2:$C$5000,M$20,'1. Output sheet'!$O$2:$O$5000,"&gt;="&amp;$B$142,'1. Output sheet'!$O$2:$O$5000,"&lt;"&amp;$C$142)</f>
        <v>0</v>
      </c>
      <c r="N177" s="13">
        <f>SUMIFS('1. Output sheet'!$F$2:$F$5000,'1. Output sheet'!$AC$2:$AC$5000,$B177,'1. Output sheet'!$C$2:$C$5000,N$20,'1. Output sheet'!$O$2:$O$5000,"&gt;="&amp;$B$142,'1. Output sheet'!$O$2:$O$5000,"&lt;"&amp;$C$142)</f>
        <v>527.38999999999987</v>
      </c>
      <c r="O177" s="13">
        <f>SUMIFS('1. Output sheet'!$F$2:$F$5000,'1. Output sheet'!$AC$2:$AC$5000,$B177,'1. Output sheet'!$C$2:$C$5000,O$20,'1. Output sheet'!$O$2:$O$5000,"&gt;="&amp;$B$142,'1. Output sheet'!$O$2:$O$5000,"&lt;"&amp;$C$142)</f>
        <v>-528</v>
      </c>
      <c r="P177" s="14">
        <f t="shared" si="70"/>
        <v>24242.563333333332</v>
      </c>
      <c r="Q177" s="13">
        <f>SUMIFS('1. Output sheet'!$F$2:$F$5000,'1. Output sheet'!$AC$2:$AC$5000,$B177,'1. Output sheet'!$O$2:$O$5000,"&gt;="&amp;$B$142,'1. Output sheet'!$O$2:$O$5000,"&lt;"&amp;$C$142)</f>
        <v>25914.563333333343</v>
      </c>
      <c r="R177" s="14">
        <f t="shared" si="72"/>
        <v>1672.0000000000109</v>
      </c>
      <c r="T177" s="7" t="s">
        <v>64</v>
      </c>
      <c r="U177" s="12"/>
      <c r="V177" s="13">
        <f t="shared" si="71"/>
        <v>0</v>
      </c>
      <c r="W177" s="13">
        <f t="shared" si="71"/>
        <v>0</v>
      </c>
      <c r="X177" s="13">
        <f t="shared" si="71"/>
        <v>-374.69485897143625</v>
      </c>
      <c r="Y177" s="13">
        <f t="shared" si="71"/>
        <v>-562.33592105439595</v>
      </c>
      <c r="Z177" s="13">
        <f t="shared" si="71"/>
        <v>231.28594988134023</v>
      </c>
      <c r="AA177" s="13">
        <f t="shared" si="71"/>
        <v>-752.87844861876476</v>
      </c>
      <c r="AB177" s="13">
        <f t="shared" si="71"/>
        <v>-762.92139853139008</v>
      </c>
      <c r="AC177" s="13">
        <f t="shared" si="71"/>
        <v>1851.9126342464099</v>
      </c>
      <c r="AD177" s="13">
        <f t="shared" si="71"/>
        <v>3620.127911186195</v>
      </c>
      <c r="AE177" s="13">
        <f t="shared" si="71"/>
        <v>0</v>
      </c>
      <c r="AF177" s="13">
        <f t="shared" si="71"/>
        <v>70.711824410388402</v>
      </c>
      <c r="AG177" s="13">
        <f t="shared" si="71"/>
        <v>-70.793612485418919</v>
      </c>
      <c r="AH177" s="14">
        <f t="shared" si="71"/>
        <v>3250.414080062927</v>
      </c>
      <c r="AI177" s="14"/>
      <c r="AJ177" s="14"/>
    </row>
    <row r="180" spans="2:36" ht="14.4" x14ac:dyDescent="0.3">
      <c r="B180" s="5" t="s">
        <v>4365</v>
      </c>
      <c r="C180" s="5"/>
      <c r="D180" s="5"/>
      <c r="E180" s="5"/>
      <c r="F180" s="5"/>
      <c r="G180" s="5"/>
      <c r="H180" s="5"/>
      <c r="I180" s="5"/>
      <c r="J180" s="5"/>
      <c r="K180" s="5"/>
      <c r="L180" s="5"/>
      <c r="M180" s="5"/>
      <c r="N180" s="5"/>
      <c r="O180" s="5"/>
      <c r="P180" s="5"/>
      <c r="Q180" s="5"/>
      <c r="R180" s="5"/>
      <c r="T180" s="5" t="s">
        <v>4365</v>
      </c>
      <c r="U180" s="5" t="s">
        <v>4364</v>
      </c>
      <c r="V180" s="5"/>
      <c r="W180" s="5"/>
      <c r="X180" s="5"/>
      <c r="Y180" s="5"/>
      <c r="Z180" s="5"/>
      <c r="AA180" s="5"/>
      <c r="AB180" s="5"/>
      <c r="AC180" s="5"/>
      <c r="AD180" s="5"/>
      <c r="AE180" s="5"/>
      <c r="AF180" s="5"/>
      <c r="AG180" s="5"/>
      <c r="AH180" s="5"/>
      <c r="AI180" s="5"/>
      <c r="AJ180" s="5"/>
    </row>
    <row r="181" spans="2:36" ht="43.2" x14ac:dyDescent="0.3">
      <c r="B181" s="19" t="s">
        <v>4358</v>
      </c>
      <c r="C181" s="20"/>
      <c r="D181" s="10" t="s">
        <v>705</v>
      </c>
      <c r="E181" s="10" t="s">
        <v>206</v>
      </c>
      <c r="F181" s="10" t="s">
        <v>198</v>
      </c>
      <c r="G181" s="11" t="s">
        <v>28</v>
      </c>
      <c r="H181" s="11" t="s">
        <v>795</v>
      </c>
      <c r="I181" s="11" t="s">
        <v>43</v>
      </c>
      <c r="J181" s="11" t="s">
        <v>104</v>
      </c>
      <c r="K181" s="11" t="s">
        <v>808</v>
      </c>
      <c r="L181" s="11" t="s">
        <v>755</v>
      </c>
      <c r="M181" s="11" t="s">
        <v>4353</v>
      </c>
      <c r="N181" s="11" t="s">
        <v>318</v>
      </c>
      <c r="O181" s="11" t="s">
        <v>71</v>
      </c>
      <c r="P181" s="29" t="s">
        <v>4359</v>
      </c>
      <c r="Q181" s="29" t="s">
        <v>4360</v>
      </c>
      <c r="R181" s="29"/>
      <c r="T181" s="19" t="s">
        <v>4358</v>
      </c>
      <c r="U181" s="20"/>
      <c r="V181" s="10" t="s">
        <v>705</v>
      </c>
      <c r="W181" s="10" t="s">
        <v>206</v>
      </c>
      <c r="X181" s="10" t="s">
        <v>198</v>
      </c>
      <c r="Y181" s="11" t="s">
        <v>28</v>
      </c>
      <c r="Z181" s="11" t="s">
        <v>795</v>
      </c>
      <c r="AA181" s="11" t="s">
        <v>43</v>
      </c>
      <c r="AB181" s="11" t="s">
        <v>104</v>
      </c>
      <c r="AC181" s="11" t="s">
        <v>808</v>
      </c>
      <c r="AD181" s="11" t="s">
        <v>755</v>
      </c>
      <c r="AE181" s="11" t="s">
        <v>4353</v>
      </c>
      <c r="AF181" s="11" t="s">
        <v>318</v>
      </c>
      <c r="AG181" s="11" t="s">
        <v>71</v>
      </c>
      <c r="AH181" s="29" t="s">
        <v>4359</v>
      </c>
      <c r="AI181" s="29" t="s">
        <v>4360</v>
      </c>
      <c r="AJ181" s="29"/>
    </row>
    <row r="182" spans="2:36" ht="14.4" x14ac:dyDescent="0.3">
      <c r="B182" s="21" t="s">
        <v>232</v>
      </c>
      <c r="C182" s="20"/>
      <c r="D182" s="45">
        <f>SUMIFS('1. Output sheet'!$F$2:$F$5000,'1. Output sheet'!$D$2:$D$5000,$B182,'1. Output sheet'!$C$2:$C$5000,D$27,'1. Output sheet'!$AC$2:$AC$5000,$B$22,'1. Output sheet'!$O$2:$O$5000,"&gt;="&amp;$B$142,'1. Output sheet'!$O$2:$O$5000,"&lt;"&amp;$C$142)+SUMIFS('1. Output sheet'!$F$2:$F$5000,'1. Output sheet'!$D$2:$D$5000,$B182,'1. Output sheet'!$C$2:$C$5000,D$27,'1. Output sheet'!$AC$2:$AC$5000,$B$23,'1. Output sheet'!$O$2:$O$5000,"&gt;="&amp;$B$142,'1. Output sheet'!$O$2:$O$5000,"&lt;"&amp;$C$142)</f>
        <v>1320</v>
      </c>
      <c r="E182" s="45">
        <f>SUMIFS('1. Output sheet'!$F$2:$F$5000,'1. Output sheet'!$D$2:$D$5000,$B182,'1. Output sheet'!$C$2:$C$5000,E$27,'1. Output sheet'!$AC$2:$AC$5000,$B$22,'1. Output sheet'!$O$2:$O$5000,"&gt;="&amp;$B$142,'1. Output sheet'!$O$2:$O$5000,"&lt;"&amp;$C$142)+SUMIFS('1. Output sheet'!$F$2:$F$5000,'1. Output sheet'!$D$2:$D$5000,$B182,'1. Output sheet'!$C$2:$C$5000,E$27,'1. Output sheet'!$AC$2:$AC$5000,$B$23,'1. Output sheet'!$O$2:$O$5000,"&gt;="&amp;$B$142,'1. Output sheet'!$O$2:$O$5000,"&lt;"&amp;$C$142)</f>
        <v>0</v>
      </c>
      <c r="F182" s="45">
        <f>SUMIFS('1. Output sheet'!$F$2:$F$5000,'1. Output sheet'!$D$2:$D$5000,$B182,'1. Output sheet'!$C$2:$C$5000,F$27,'1. Output sheet'!$AC$2:$AC$5000,$B$22,'1. Output sheet'!$O$2:$O$5000,"&gt;="&amp;$B$142,'1. Output sheet'!$O$2:$O$5000,"&lt;"&amp;$C$142)+SUMIFS('1. Output sheet'!$F$2:$F$5000,'1. Output sheet'!$D$2:$D$5000,$B182,'1. Output sheet'!$C$2:$C$5000,F$27,'1. Output sheet'!$AC$2:$AC$5000,$B$23,'1. Output sheet'!$O$2:$O$5000,"&gt;="&amp;$B$142,'1. Output sheet'!$O$2:$O$5000,"&lt;"&amp;$C$142)</f>
        <v>29685.986666666671</v>
      </c>
      <c r="G182" s="45">
        <f>SUMIFS('1. Output sheet'!$F$2:$F$5000,'1. Output sheet'!$D$2:$D$5000,$B182,'1. Output sheet'!$C$2:$C$5000,G$27,'1. Output sheet'!$AC$2:$AC$5000,$B$22,'1. Output sheet'!$O$2:$O$5000,"&gt;="&amp;$B$142,'1. Output sheet'!$O$2:$O$5000,"&lt;"&amp;$C$142)+SUMIFS('1. Output sheet'!$F$2:$F$5000,'1. Output sheet'!$D$2:$D$5000,$B182,'1. Output sheet'!$C$2:$C$5000,G$27,'1. Output sheet'!$AC$2:$AC$5000,$B$23,'1. Output sheet'!$O$2:$O$5000,"&gt;="&amp;$B$142,'1. Output sheet'!$O$2:$O$5000,"&lt;"&amp;$C$142)</f>
        <v>0</v>
      </c>
      <c r="H182" s="45">
        <f>SUMIFS('1. Output sheet'!$F$2:$F$5000,'1. Output sheet'!$D$2:$D$5000,$B182,'1. Output sheet'!$C$2:$C$5000,H$27,'1. Output sheet'!$AC$2:$AC$5000,$B$22,'1. Output sheet'!$O$2:$O$5000,"&gt;="&amp;$B$142,'1. Output sheet'!$O$2:$O$5000,"&lt;"&amp;$C$142)+SUMIFS('1. Output sheet'!$F$2:$F$5000,'1. Output sheet'!$D$2:$D$5000,$B182,'1. Output sheet'!$C$2:$C$5000,H$27,'1. Output sheet'!$AC$2:$AC$5000,$B$23,'1. Output sheet'!$O$2:$O$5000,"&gt;="&amp;$B$142,'1. Output sheet'!$O$2:$O$5000,"&lt;"&amp;$C$142)</f>
        <v>0</v>
      </c>
      <c r="I182" s="45">
        <f>SUMIFS('1. Output sheet'!$F$2:$F$5000,'1. Output sheet'!$D$2:$D$5000,$B182,'1. Output sheet'!$C$2:$C$5000,I$27,'1. Output sheet'!$AC$2:$AC$5000,$B$22,'1. Output sheet'!$O$2:$O$5000,"&gt;="&amp;$B$142,'1. Output sheet'!$O$2:$O$5000,"&lt;"&amp;$C$142)+SUMIFS('1. Output sheet'!$F$2:$F$5000,'1. Output sheet'!$D$2:$D$5000,$B182,'1. Output sheet'!$C$2:$C$5000,I$27,'1. Output sheet'!$AC$2:$AC$5000,$B$23,'1. Output sheet'!$O$2:$O$5000,"&gt;="&amp;$B$142,'1. Output sheet'!$O$2:$O$5000,"&lt;"&amp;$C$142)</f>
        <v>3300</v>
      </c>
      <c r="J182" s="45">
        <f>SUMIFS('1. Output sheet'!$F$2:$F$5000,'1. Output sheet'!$D$2:$D$5000,$B182,'1. Output sheet'!$C$2:$C$5000,J$27,'1. Output sheet'!$AC$2:$AC$5000,$B$22,'1. Output sheet'!$O$2:$O$5000,"&gt;="&amp;$B$142,'1. Output sheet'!$O$2:$O$5000,"&lt;"&amp;$C$142)+SUMIFS('1. Output sheet'!$F$2:$F$5000,'1. Output sheet'!$D$2:$D$5000,$B182,'1. Output sheet'!$C$2:$C$5000,J$27,'1. Output sheet'!$AC$2:$AC$5000,$B$23,'1. Output sheet'!$O$2:$O$5000,"&gt;="&amp;$B$142,'1. Output sheet'!$O$2:$O$5000,"&lt;"&amp;$C$142)</f>
        <v>-206.71666666666701</v>
      </c>
      <c r="K182" s="45">
        <f>SUMIFS('1. Output sheet'!$F$2:$F$5000,'1. Output sheet'!$D$2:$D$5000,$B182,'1. Output sheet'!$C$2:$C$5000,K$27,'1. Output sheet'!$AC$2:$AC$5000,$B$22,'1. Output sheet'!$O$2:$O$5000,"&gt;="&amp;$B$142,'1. Output sheet'!$O$2:$O$5000,"&lt;"&amp;$C$142)+SUMIFS('1. Output sheet'!$F$2:$F$5000,'1. Output sheet'!$D$2:$D$5000,$B182,'1. Output sheet'!$C$2:$C$5000,K$27,'1. Output sheet'!$AC$2:$AC$5000,$B$23,'1. Output sheet'!$O$2:$O$5000,"&gt;="&amp;$B$142,'1. Output sheet'!$O$2:$O$5000,"&lt;"&amp;$C$142)</f>
        <v>0</v>
      </c>
      <c r="L182" s="45">
        <f>SUMIFS('1. Output sheet'!$F$2:$F$5000,'1. Output sheet'!$D$2:$D$5000,$B182,'1. Output sheet'!$C$2:$C$5000,L$27,'1. Output sheet'!$AC$2:$AC$5000,$B$22,'1. Output sheet'!$O$2:$O$5000,"&gt;="&amp;$B$142,'1. Output sheet'!$O$2:$O$5000,"&lt;"&amp;$C$142)+SUMIFS('1. Output sheet'!$F$2:$F$5000,'1. Output sheet'!$D$2:$D$5000,$B182,'1. Output sheet'!$C$2:$C$5000,L$27,'1. Output sheet'!$AC$2:$AC$5000,$B$23,'1. Output sheet'!$O$2:$O$5000,"&gt;="&amp;$B$142,'1. Output sheet'!$O$2:$O$5000,"&lt;"&amp;$C$142)</f>
        <v>0</v>
      </c>
      <c r="M182" s="45">
        <f>SUMIFS('1. Output sheet'!$F$2:$F$5000,'1. Output sheet'!$D$2:$D$5000,$B182,'1. Output sheet'!$C$2:$C$5000,M$27,'1. Output sheet'!$AC$2:$AC$5000,$B$22,'1. Output sheet'!$O$2:$O$5000,"&gt;="&amp;$B$142,'1. Output sheet'!$O$2:$O$5000,"&lt;"&amp;$C$142)+SUMIFS('1. Output sheet'!$F$2:$F$5000,'1. Output sheet'!$D$2:$D$5000,$B182,'1. Output sheet'!$C$2:$C$5000,M$27,'1. Output sheet'!$AC$2:$AC$5000,$B$23,'1. Output sheet'!$O$2:$O$5000,"&gt;="&amp;$B$142,'1. Output sheet'!$O$2:$O$5000,"&lt;"&amp;$C$142)</f>
        <v>0</v>
      </c>
      <c r="N182" s="45">
        <f>SUMIFS('1. Output sheet'!$F$2:$F$5000,'1. Output sheet'!$D$2:$D$5000,$B182,'1. Output sheet'!$C$2:$C$5000,N$27,'1. Output sheet'!$AC$2:$AC$5000,$B$22,'1. Output sheet'!$O$2:$O$5000,"&gt;="&amp;$B$142,'1. Output sheet'!$O$2:$O$5000,"&lt;"&amp;$C$142)+SUMIFS('1. Output sheet'!$F$2:$F$5000,'1. Output sheet'!$D$2:$D$5000,$B182,'1. Output sheet'!$C$2:$C$5000,N$27,'1. Output sheet'!$AC$2:$AC$5000,$B$23,'1. Output sheet'!$O$2:$O$5000,"&gt;="&amp;$B$142,'1. Output sheet'!$O$2:$O$5000,"&lt;"&amp;$C$142)</f>
        <v>0</v>
      </c>
      <c r="O182" s="45">
        <f>SUMIFS('1. Output sheet'!$F$2:$F$5000,'1. Output sheet'!$D$2:$D$5000,$B182,'1. Output sheet'!$C$2:$C$5000,O$27,'1. Output sheet'!$AC$2:$AC$5000,$B$22,'1. Output sheet'!$O$2:$O$5000,"&gt;="&amp;$B$142,'1. Output sheet'!$O$2:$O$5000,"&lt;"&amp;$C$142)+SUMIFS('1. Output sheet'!$F$2:$F$5000,'1. Output sheet'!$D$2:$D$5000,$B182,'1. Output sheet'!$C$2:$C$5000,O$27,'1. Output sheet'!$AC$2:$AC$5000,$B$23,'1. Output sheet'!$O$2:$O$5000,"&gt;="&amp;$B$142,'1. Output sheet'!$O$2:$O$5000,"&lt;"&amp;$C$142)</f>
        <v>0</v>
      </c>
      <c r="P182" s="14">
        <f t="shared" ref="P182:P199" si="73">SUM(D182:O182)</f>
        <v>34099.270000000004</v>
      </c>
      <c r="Q182" s="14">
        <f>SUMIFS('1. Output sheet'!$F$2:$F$5000,'1. Output sheet'!$D$2:$D$5000,$B182,'1. Output sheet'!$AC$2:$AC$5000,$B$22,'1. Output sheet'!$O$2:$O$5000,"&gt;="&amp;$B$142,'1. Output sheet'!$O$2:$O$5000,"&lt;"&amp;$C$142)+SUMIFS('1. Output sheet'!$F$2:$F$5000,'1. Output sheet'!$D$2:$D$5000,$B182,'1. Output sheet'!$AC$2:$AC$5000,$B$23,'1. Output sheet'!$O$2:$O$5000,"&gt;="&amp;$B$142,'1. Output sheet'!$O$2:$O$5000,"&lt;"&amp;$C$142)</f>
        <v>34099.270000000004</v>
      </c>
      <c r="R182" s="14"/>
      <c r="T182" s="21" t="s">
        <v>232</v>
      </c>
      <c r="U182" s="20"/>
      <c r="V182" s="45">
        <f t="shared" ref="V182:V200" si="74">D182*$T$55</f>
        <v>176.9840312135473</v>
      </c>
      <c r="W182" s="45">
        <f t="shared" ref="W182:W200" si="75">E182*$T$55</f>
        <v>0</v>
      </c>
      <c r="X182" s="45">
        <f t="shared" ref="X182:X200" si="76">F182*$T$55</f>
        <v>3980.261811225972</v>
      </c>
      <c r="Y182" s="45">
        <f t="shared" ref="Y182:Y200" si="77">G182*$T$55</f>
        <v>0</v>
      </c>
      <c r="Z182" s="45">
        <f t="shared" ref="Z182:Z200" si="78">H182*$T$55</f>
        <v>0</v>
      </c>
      <c r="AA182" s="45">
        <f t="shared" ref="AA182:AA200" si="79">I182*$T$55</f>
        <v>442.46007803386823</v>
      </c>
      <c r="AB182" s="45">
        <f t="shared" ref="AB182:AB200" si="80">J182*$T$55</f>
        <v>-27.716324989162004</v>
      </c>
      <c r="AC182" s="45">
        <f t="shared" ref="AC182:AC200" si="81">K182*$T$55</f>
        <v>0</v>
      </c>
      <c r="AD182" s="45">
        <f t="shared" ref="AD182:AD200" si="82">L182*$T$55</f>
        <v>0</v>
      </c>
      <c r="AE182" s="45">
        <f t="shared" ref="AE182:AE200" si="83">M182*$T$55</f>
        <v>0</v>
      </c>
      <c r="AF182" s="45">
        <f t="shared" ref="AF182:AF200" si="84">N182*$T$55</f>
        <v>0</v>
      </c>
      <c r="AG182" s="45">
        <f t="shared" ref="AG182:AG200" si="85">O182*$T$55</f>
        <v>0</v>
      </c>
      <c r="AH182" s="45">
        <f t="shared" ref="AH182:AH200" si="86">P182*$T$55</f>
        <v>4571.9895954842259</v>
      </c>
      <c r="AI182" s="45">
        <f t="shared" ref="AI182:AI200" si="87">Q182*$T$55</f>
        <v>4571.9895954842259</v>
      </c>
      <c r="AJ182" s="14"/>
    </row>
    <row r="183" spans="2:36" ht="14.4" x14ac:dyDescent="0.3">
      <c r="B183" s="21" t="s">
        <v>221</v>
      </c>
      <c r="C183" s="20"/>
      <c r="D183" s="45">
        <f>SUMIFS('1. Output sheet'!$F$2:$F$5000,'1. Output sheet'!$D$2:$D$5000,$B183,'1. Output sheet'!$C$2:$C$5000,D$27,'1. Output sheet'!$AC$2:$AC$5000,$B$22,'1. Output sheet'!$O$2:$O$5000,"&gt;="&amp;$B$142,'1. Output sheet'!$O$2:$O$5000,"&lt;"&amp;$C$142)+SUMIFS('1. Output sheet'!$F$2:$F$5000,'1. Output sheet'!$D$2:$D$5000,$B183,'1. Output sheet'!$C$2:$C$5000,D$27,'1. Output sheet'!$AC$2:$AC$5000,$B$23,'1. Output sheet'!$O$2:$O$5000,"&gt;="&amp;$B$142,'1. Output sheet'!$O$2:$O$5000,"&lt;"&amp;$C$142)</f>
        <v>0</v>
      </c>
      <c r="E183" s="45">
        <f>SUMIFS('1. Output sheet'!$F$2:$F$5000,'1. Output sheet'!$D$2:$D$5000,$B183,'1. Output sheet'!$C$2:$C$5000,E$27,'1. Output sheet'!$AC$2:$AC$5000,$B$22,'1. Output sheet'!$O$2:$O$5000,"&gt;="&amp;$B$142,'1. Output sheet'!$O$2:$O$5000,"&lt;"&amp;$C$142)+SUMIFS('1. Output sheet'!$F$2:$F$5000,'1. Output sheet'!$D$2:$D$5000,$B183,'1. Output sheet'!$C$2:$C$5000,E$27,'1. Output sheet'!$AC$2:$AC$5000,$B$23,'1. Output sheet'!$O$2:$O$5000,"&gt;="&amp;$B$142,'1. Output sheet'!$O$2:$O$5000,"&lt;"&amp;$C$142)</f>
        <v>0</v>
      </c>
      <c r="F183" s="45">
        <f>SUMIFS('1. Output sheet'!$F$2:$F$5000,'1. Output sheet'!$D$2:$D$5000,$B183,'1. Output sheet'!$C$2:$C$5000,F$27,'1. Output sheet'!$AC$2:$AC$5000,$B$22,'1. Output sheet'!$O$2:$O$5000,"&gt;="&amp;$B$142,'1. Output sheet'!$O$2:$O$5000,"&lt;"&amp;$C$142)+SUMIFS('1. Output sheet'!$F$2:$F$5000,'1. Output sheet'!$D$2:$D$5000,$B183,'1. Output sheet'!$C$2:$C$5000,F$27,'1. Output sheet'!$AC$2:$AC$5000,$B$23,'1. Output sheet'!$O$2:$O$5000,"&gt;="&amp;$B$142,'1. Output sheet'!$O$2:$O$5000,"&lt;"&amp;$C$142)</f>
        <v>0</v>
      </c>
      <c r="G183" s="45">
        <f>SUMIFS('1. Output sheet'!$F$2:$F$5000,'1. Output sheet'!$D$2:$D$5000,$B183,'1. Output sheet'!$C$2:$C$5000,G$27,'1. Output sheet'!$AC$2:$AC$5000,$B$22,'1. Output sheet'!$O$2:$O$5000,"&gt;="&amp;$B$142,'1. Output sheet'!$O$2:$O$5000,"&lt;"&amp;$C$142)+SUMIFS('1. Output sheet'!$F$2:$F$5000,'1. Output sheet'!$D$2:$D$5000,$B183,'1. Output sheet'!$C$2:$C$5000,G$27,'1. Output sheet'!$AC$2:$AC$5000,$B$23,'1. Output sheet'!$O$2:$O$5000,"&gt;="&amp;$B$142,'1. Output sheet'!$O$2:$O$5000,"&lt;"&amp;$C$142)</f>
        <v>2215</v>
      </c>
      <c r="H183" s="45">
        <f>SUMIFS('1. Output sheet'!$F$2:$F$5000,'1. Output sheet'!$D$2:$D$5000,$B183,'1. Output sheet'!$C$2:$C$5000,H$27,'1. Output sheet'!$AC$2:$AC$5000,$B$22,'1. Output sheet'!$O$2:$O$5000,"&gt;="&amp;$B$142,'1. Output sheet'!$O$2:$O$5000,"&lt;"&amp;$C$142)+SUMIFS('1. Output sheet'!$F$2:$F$5000,'1. Output sheet'!$D$2:$D$5000,$B183,'1. Output sheet'!$C$2:$C$5000,H$27,'1. Output sheet'!$AC$2:$AC$5000,$B$23,'1. Output sheet'!$O$2:$O$5000,"&gt;="&amp;$B$142,'1. Output sheet'!$O$2:$O$5000,"&lt;"&amp;$C$142)</f>
        <v>0</v>
      </c>
      <c r="I183" s="45">
        <f>SUMIFS('1. Output sheet'!$F$2:$F$5000,'1. Output sheet'!$D$2:$D$5000,$B183,'1. Output sheet'!$C$2:$C$5000,I$27,'1. Output sheet'!$AC$2:$AC$5000,$B$22,'1. Output sheet'!$O$2:$O$5000,"&gt;="&amp;$B$142,'1. Output sheet'!$O$2:$O$5000,"&lt;"&amp;$C$142)+SUMIFS('1. Output sheet'!$F$2:$F$5000,'1. Output sheet'!$D$2:$D$5000,$B183,'1. Output sheet'!$C$2:$C$5000,I$27,'1. Output sheet'!$AC$2:$AC$5000,$B$23,'1. Output sheet'!$O$2:$O$5000,"&gt;="&amp;$B$142,'1. Output sheet'!$O$2:$O$5000,"&lt;"&amp;$C$142)</f>
        <v>0</v>
      </c>
      <c r="J183" s="45">
        <f>SUMIFS('1. Output sheet'!$F$2:$F$5000,'1. Output sheet'!$D$2:$D$5000,$B183,'1. Output sheet'!$C$2:$C$5000,J$27,'1. Output sheet'!$AC$2:$AC$5000,$B$22,'1. Output sheet'!$O$2:$O$5000,"&gt;="&amp;$B$142,'1. Output sheet'!$O$2:$O$5000,"&lt;"&amp;$C$142)+SUMIFS('1. Output sheet'!$F$2:$F$5000,'1. Output sheet'!$D$2:$D$5000,$B183,'1. Output sheet'!$C$2:$C$5000,J$27,'1. Output sheet'!$AC$2:$AC$5000,$B$23,'1. Output sheet'!$O$2:$O$5000,"&gt;="&amp;$B$142,'1. Output sheet'!$O$2:$O$5000,"&lt;"&amp;$C$142)</f>
        <v>3334</v>
      </c>
      <c r="K183" s="45">
        <f>SUMIFS('1. Output sheet'!$F$2:$F$5000,'1. Output sheet'!$D$2:$D$5000,$B183,'1. Output sheet'!$C$2:$C$5000,K$27,'1. Output sheet'!$AC$2:$AC$5000,$B$22,'1. Output sheet'!$O$2:$O$5000,"&gt;="&amp;$B$142,'1. Output sheet'!$O$2:$O$5000,"&lt;"&amp;$C$142)+SUMIFS('1. Output sheet'!$F$2:$F$5000,'1. Output sheet'!$D$2:$D$5000,$B183,'1. Output sheet'!$C$2:$C$5000,K$27,'1. Output sheet'!$AC$2:$AC$5000,$B$23,'1. Output sheet'!$O$2:$O$5000,"&gt;="&amp;$B$142,'1. Output sheet'!$O$2:$O$5000,"&lt;"&amp;$C$142)</f>
        <v>0</v>
      </c>
      <c r="L183" s="45">
        <f>SUMIFS('1. Output sheet'!$F$2:$F$5000,'1. Output sheet'!$D$2:$D$5000,$B183,'1. Output sheet'!$C$2:$C$5000,L$27,'1. Output sheet'!$AC$2:$AC$5000,$B$22,'1. Output sheet'!$O$2:$O$5000,"&gt;="&amp;$B$142,'1. Output sheet'!$O$2:$O$5000,"&lt;"&amp;$C$142)+SUMIFS('1. Output sheet'!$F$2:$F$5000,'1. Output sheet'!$D$2:$D$5000,$B183,'1. Output sheet'!$C$2:$C$5000,L$27,'1. Output sheet'!$AC$2:$AC$5000,$B$23,'1. Output sheet'!$O$2:$O$5000,"&gt;="&amp;$B$142,'1. Output sheet'!$O$2:$O$5000,"&lt;"&amp;$C$142)</f>
        <v>0</v>
      </c>
      <c r="M183" s="45">
        <f>SUMIFS('1. Output sheet'!$F$2:$F$5000,'1. Output sheet'!$D$2:$D$5000,$B183,'1. Output sheet'!$C$2:$C$5000,M$27,'1. Output sheet'!$AC$2:$AC$5000,$B$22,'1. Output sheet'!$O$2:$O$5000,"&gt;="&amp;$B$142,'1. Output sheet'!$O$2:$O$5000,"&lt;"&amp;$C$142)+SUMIFS('1. Output sheet'!$F$2:$F$5000,'1. Output sheet'!$D$2:$D$5000,$B183,'1. Output sheet'!$C$2:$C$5000,M$27,'1. Output sheet'!$AC$2:$AC$5000,$B$23,'1. Output sheet'!$O$2:$O$5000,"&gt;="&amp;$B$142,'1. Output sheet'!$O$2:$O$5000,"&lt;"&amp;$C$142)</f>
        <v>0</v>
      </c>
      <c r="N183" s="45">
        <f>SUMIFS('1. Output sheet'!$F$2:$F$5000,'1. Output sheet'!$D$2:$D$5000,$B183,'1. Output sheet'!$C$2:$C$5000,N$27,'1. Output sheet'!$AC$2:$AC$5000,$B$22,'1. Output sheet'!$O$2:$O$5000,"&gt;="&amp;$B$142,'1. Output sheet'!$O$2:$O$5000,"&lt;"&amp;$C$142)+SUMIFS('1. Output sheet'!$F$2:$F$5000,'1. Output sheet'!$D$2:$D$5000,$B183,'1. Output sheet'!$C$2:$C$5000,N$27,'1. Output sheet'!$AC$2:$AC$5000,$B$23,'1. Output sheet'!$O$2:$O$5000,"&gt;="&amp;$B$142,'1. Output sheet'!$O$2:$O$5000,"&lt;"&amp;$C$142)</f>
        <v>0</v>
      </c>
      <c r="O183" s="45">
        <f>SUMIFS('1. Output sheet'!$F$2:$F$5000,'1. Output sheet'!$D$2:$D$5000,$B183,'1. Output sheet'!$C$2:$C$5000,O$27,'1. Output sheet'!$AC$2:$AC$5000,$B$22,'1. Output sheet'!$O$2:$O$5000,"&gt;="&amp;$B$142,'1. Output sheet'!$O$2:$O$5000,"&lt;"&amp;$C$142)+SUMIFS('1. Output sheet'!$F$2:$F$5000,'1. Output sheet'!$D$2:$D$5000,$B183,'1. Output sheet'!$C$2:$C$5000,O$27,'1. Output sheet'!$AC$2:$AC$5000,$B$23,'1. Output sheet'!$O$2:$O$5000,"&gt;="&amp;$B$142,'1. Output sheet'!$O$2:$O$5000,"&lt;"&amp;$C$142)</f>
        <v>0</v>
      </c>
      <c r="P183" s="14">
        <f t="shared" si="73"/>
        <v>5549</v>
      </c>
      <c r="Q183" s="14">
        <f>SUMIFS('1. Output sheet'!$F$2:$F$5000,'1. Output sheet'!$D$2:$D$5000,$B183,'1. Output sheet'!$AC$2:$AC$5000,$B$22,'1. Output sheet'!$O$2:$O$5000,"&gt;="&amp;$B$80,'1. Output sheet'!$O$2:$O$5000,"&lt;"&amp;$C$80)+SUMIFS('1. Output sheet'!$F$2:$F$5000,'1. Output sheet'!$D$2:$D$5000,$B183,'1. Output sheet'!$AC$2:$AC$5000,$B$23,'1. Output sheet'!$O$2:$O$5000,"&gt;="&amp;$B$80,'1. Output sheet'!$O$2:$O$5000,"&lt;"&amp;$C$80)</f>
        <v>4128</v>
      </c>
      <c r="R183" s="14"/>
      <c r="T183" s="21" t="s">
        <v>221</v>
      </c>
      <c r="U183" s="20"/>
      <c r="V183" s="45">
        <f t="shared" si="74"/>
        <v>0</v>
      </c>
      <c r="W183" s="45">
        <f t="shared" si="75"/>
        <v>0</v>
      </c>
      <c r="X183" s="45">
        <f t="shared" si="76"/>
        <v>0</v>
      </c>
      <c r="Y183" s="45">
        <f t="shared" si="77"/>
        <v>296.98456752879338</v>
      </c>
      <c r="Z183" s="45">
        <f t="shared" si="78"/>
        <v>0</v>
      </c>
      <c r="AA183" s="45">
        <f t="shared" si="79"/>
        <v>0</v>
      </c>
      <c r="AB183" s="45">
        <f t="shared" si="80"/>
        <v>447.01875762573235</v>
      </c>
      <c r="AC183" s="45">
        <f t="shared" si="81"/>
        <v>0</v>
      </c>
      <c r="AD183" s="45">
        <f t="shared" si="82"/>
        <v>0</v>
      </c>
      <c r="AE183" s="45">
        <f t="shared" si="83"/>
        <v>0</v>
      </c>
      <c r="AF183" s="45">
        <f t="shared" si="84"/>
        <v>0</v>
      </c>
      <c r="AG183" s="45">
        <f t="shared" si="85"/>
        <v>0</v>
      </c>
      <c r="AH183" s="45">
        <f t="shared" si="86"/>
        <v>744.00332515452578</v>
      </c>
      <c r="AI183" s="45">
        <f t="shared" si="87"/>
        <v>553.47733397691161</v>
      </c>
      <c r="AJ183" s="14"/>
    </row>
    <row r="184" spans="2:36" ht="28.8" x14ac:dyDescent="0.3">
      <c r="B184" s="21" t="s">
        <v>543</v>
      </c>
      <c r="C184" s="20"/>
      <c r="D184" s="45">
        <f>SUMIFS('1. Output sheet'!$F$2:$F$5000,'1. Output sheet'!$D$2:$D$5000,$B184,'1. Output sheet'!$C$2:$C$5000,D$27,'1. Output sheet'!$AC$2:$AC$5000,$B$22,'1. Output sheet'!$O$2:$O$5000,"&gt;="&amp;$B$142,'1. Output sheet'!$O$2:$O$5000,"&lt;"&amp;$C$142)+SUMIFS('1. Output sheet'!$F$2:$F$5000,'1. Output sheet'!$D$2:$D$5000,$B184,'1. Output sheet'!$C$2:$C$5000,D$27,'1. Output sheet'!$AC$2:$AC$5000,$B$23,'1. Output sheet'!$O$2:$O$5000,"&gt;="&amp;$B$142,'1. Output sheet'!$O$2:$O$5000,"&lt;"&amp;$C$142)</f>
        <v>0</v>
      </c>
      <c r="E184" s="45">
        <f>SUMIFS('1. Output sheet'!$F$2:$F$5000,'1. Output sheet'!$D$2:$D$5000,$B184,'1. Output sheet'!$C$2:$C$5000,E$27,'1. Output sheet'!$AC$2:$AC$5000,$B$22,'1. Output sheet'!$O$2:$O$5000,"&gt;="&amp;$B$142,'1. Output sheet'!$O$2:$O$5000,"&lt;"&amp;$C$142)+SUMIFS('1. Output sheet'!$F$2:$F$5000,'1. Output sheet'!$D$2:$D$5000,$B184,'1. Output sheet'!$C$2:$C$5000,E$27,'1. Output sheet'!$AC$2:$AC$5000,$B$23,'1. Output sheet'!$O$2:$O$5000,"&gt;="&amp;$B$142,'1. Output sheet'!$O$2:$O$5000,"&lt;"&amp;$C$142)</f>
        <v>0</v>
      </c>
      <c r="F184" s="45">
        <f>SUMIFS('1. Output sheet'!$F$2:$F$5000,'1. Output sheet'!$D$2:$D$5000,$B184,'1. Output sheet'!$C$2:$C$5000,F$27,'1. Output sheet'!$AC$2:$AC$5000,$B$22,'1. Output sheet'!$O$2:$O$5000,"&gt;="&amp;$B$142,'1. Output sheet'!$O$2:$O$5000,"&lt;"&amp;$C$142)+SUMIFS('1. Output sheet'!$F$2:$F$5000,'1. Output sheet'!$D$2:$D$5000,$B184,'1. Output sheet'!$C$2:$C$5000,F$27,'1. Output sheet'!$AC$2:$AC$5000,$B$23,'1. Output sheet'!$O$2:$O$5000,"&gt;="&amp;$B$142,'1. Output sheet'!$O$2:$O$5000,"&lt;"&amp;$C$142)</f>
        <v>4900</v>
      </c>
      <c r="G184" s="45">
        <f>SUMIFS('1. Output sheet'!$F$2:$F$5000,'1. Output sheet'!$D$2:$D$5000,$B184,'1. Output sheet'!$C$2:$C$5000,G$27,'1. Output sheet'!$AC$2:$AC$5000,$B$22,'1. Output sheet'!$O$2:$O$5000,"&gt;="&amp;$B$142,'1. Output sheet'!$O$2:$O$5000,"&lt;"&amp;$C$142)+SUMIFS('1. Output sheet'!$F$2:$F$5000,'1. Output sheet'!$D$2:$D$5000,$B184,'1. Output sheet'!$C$2:$C$5000,G$27,'1. Output sheet'!$AC$2:$AC$5000,$B$23,'1. Output sheet'!$O$2:$O$5000,"&gt;="&amp;$B$142,'1. Output sheet'!$O$2:$O$5000,"&lt;"&amp;$C$142)</f>
        <v>0</v>
      </c>
      <c r="H184" s="45">
        <f>SUMIFS('1. Output sheet'!$F$2:$F$5000,'1. Output sheet'!$D$2:$D$5000,$B184,'1. Output sheet'!$C$2:$C$5000,H$27,'1. Output sheet'!$AC$2:$AC$5000,$B$22,'1. Output sheet'!$O$2:$O$5000,"&gt;="&amp;$B$142,'1. Output sheet'!$O$2:$O$5000,"&lt;"&amp;$C$142)+SUMIFS('1. Output sheet'!$F$2:$F$5000,'1. Output sheet'!$D$2:$D$5000,$B184,'1. Output sheet'!$C$2:$C$5000,H$27,'1. Output sheet'!$AC$2:$AC$5000,$B$23,'1. Output sheet'!$O$2:$O$5000,"&gt;="&amp;$B$142,'1. Output sheet'!$O$2:$O$5000,"&lt;"&amp;$C$142)</f>
        <v>0</v>
      </c>
      <c r="I184" s="45">
        <f>SUMIFS('1. Output sheet'!$F$2:$F$5000,'1. Output sheet'!$D$2:$D$5000,$B184,'1. Output sheet'!$C$2:$C$5000,I$27,'1. Output sheet'!$AC$2:$AC$5000,$B$22,'1. Output sheet'!$O$2:$O$5000,"&gt;="&amp;$B$142,'1. Output sheet'!$O$2:$O$5000,"&lt;"&amp;$C$142)+SUMIFS('1. Output sheet'!$F$2:$F$5000,'1. Output sheet'!$D$2:$D$5000,$B184,'1. Output sheet'!$C$2:$C$5000,I$27,'1. Output sheet'!$AC$2:$AC$5000,$B$23,'1. Output sheet'!$O$2:$O$5000,"&gt;="&amp;$B$142,'1. Output sheet'!$O$2:$O$5000,"&lt;"&amp;$C$142)</f>
        <v>16200</v>
      </c>
      <c r="J184" s="45">
        <f>SUMIFS('1. Output sheet'!$F$2:$F$5000,'1. Output sheet'!$D$2:$D$5000,$B184,'1. Output sheet'!$C$2:$C$5000,J$27,'1. Output sheet'!$AC$2:$AC$5000,$B$22,'1. Output sheet'!$O$2:$O$5000,"&gt;="&amp;$B$142,'1. Output sheet'!$O$2:$O$5000,"&lt;"&amp;$C$142)+SUMIFS('1. Output sheet'!$F$2:$F$5000,'1. Output sheet'!$D$2:$D$5000,$B184,'1. Output sheet'!$C$2:$C$5000,J$27,'1. Output sheet'!$AC$2:$AC$5000,$B$23,'1. Output sheet'!$O$2:$O$5000,"&gt;="&amp;$B$142,'1. Output sheet'!$O$2:$O$5000,"&lt;"&amp;$C$142)</f>
        <v>17000</v>
      </c>
      <c r="K184" s="45">
        <f>SUMIFS('1. Output sheet'!$F$2:$F$5000,'1. Output sheet'!$D$2:$D$5000,$B184,'1. Output sheet'!$C$2:$C$5000,K$27,'1. Output sheet'!$AC$2:$AC$5000,$B$22,'1. Output sheet'!$O$2:$O$5000,"&gt;="&amp;$B$142,'1. Output sheet'!$O$2:$O$5000,"&lt;"&amp;$C$142)+SUMIFS('1. Output sheet'!$F$2:$F$5000,'1. Output sheet'!$D$2:$D$5000,$B184,'1. Output sheet'!$C$2:$C$5000,K$27,'1. Output sheet'!$AC$2:$AC$5000,$B$23,'1. Output sheet'!$O$2:$O$5000,"&gt;="&amp;$B$142,'1. Output sheet'!$O$2:$O$5000,"&lt;"&amp;$C$142)</f>
        <v>0</v>
      </c>
      <c r="L184" s="45">
        <f>SUMIFS('1. Output sheet'!$F$2:$F$5000,'1. Output sheet'!$D$2:$D$5000,$B184,'1. Output sheet'!$C$2:$C$5000,L$27,'1. Output sheet'!$AC$2:$AC$5000,$B$22,'1. Output sheet'!$O$2:$O$5000,"&gt;="&amp;$B$142,'1. Output sheet'!$O$2:$O$5000,"&lt;"&amp;$C$142)+SUMIFS('1. Output sheet'!$F$2:$F$5000,'1. Output sheet'!$D$2:$D$5000,$B184,'1. Output sheet'!$C$2:$C$5000,L$27,'1. Output sheet'!$AC$2:$AC$5000,$B$23,'1. Output sheet'!$O$2:$O$5000,"&gt;="&amp;$B$142,'1. Output sheet'!$O$2:$O$5000,"&lt;"&amp;$C$142)</f>
        <v>0</v>
      </c>
      <c r="M184" s="45">
        <f>SUMIFS('1. Output sheet'!$F$2:$F$5000,'1. Output sheet'!$D$2:$D$5000,$B184,'1. Output sheet'!$C$2:$C$5000,M$27,'1. Output sheet'!$AC$2:$AC$5000,$B$22,'1. Output sheet'!$O$2:$O$5000,"&gt;="&amp;$B$142,'1. Output sheet'!$O$2:$O$5000,"&lt;"&amp;$C$142)+SUMIFS('1. Output sheet'!$F$2:$F$5000,'1. Output sheet'!$D$2:$D$5000,$B184,'1. Output sheet'!$C$2:$C$5000,M$27,'1. Output sheet'!$AC$2:$AC$5000,$B$23,'1. Output sheet'!$O$2:$O$5000,"&gt;="&amp;$B$142,'1. Output sheet'!$O$2:$O$5000,"&lt;"&amp;$C$142)</f>
        <v>0</v>
      </c>
      <c r="N184" s="45">
        <f>SUMIFS('1. Output sheet'!$F$2:$F$5000,'1. Output sheet'!$D$2:$D$5000,$B184,'1. Output sheet'!$C$2:$C$5000,N$27,'1. Output sheet'!$AC$2:$AC$5000,$B$22,'1. Output sheet'!$O$2:$O$5000,"&gt;="&amp;$B$142,'1. Output sheet'!$O$2:$O$5000,"&lt;"&amp;$C$142)+SUMIFS('1. Output sheet'!$F$2:$F$5000,'1. Output sheet'!$D$2:$D$5000,$B184,'1. Output sheet'!$C$2:$C$5000,N$27,'1. Output sheet'!$AC$2:$AC$5000,$B$23,'1. Output sheet'!$O$2:$O$5000,"&gt;="&amp;$B$142,'1. Output sheet'!$O$2:$O$5000,"&lt;"&amp;$C$142)</f>
        <v>0</v>
      </c>
      <c r="O184" s="45">
        <f>SUMIFS('1. Output sheet'!$F$2:$F$5000,'1. Output sheet'!$D$2:$D$5000,$B184,'1. Output sheet'!$C$2:$C$5000,O$27,'1. Output sheet'!$AC$2:$AC$5000,$B$22,'1. Output sheet'!$O$2:$O$5000,"&gt;="&amp;$B$142,'1. Output sheet'!$O$2:$O$5000,"&lt;"&amp;$C$142)+SUMIFS('1. Output sheet'!$F$2:$F$5000,'1. Output sheet'!$D$2:$D$5000,$B184,'1. Output sheet'!$C$2:$C$5000,O$27,'1. Output sheet'!$AC$2:$AC$5000,$B$23,'1. Output sheet'!$O$2:$O$5000,"&gt;="&amp;$B$142,'1. Output sheet'!$O$2:$O$5000,"&lt;"&amp;$C$142)</f>
        <v>0</v>
      </c>
      <c r="P184" s="14">
        <f t="shared" si="73"/>
        <v>38100</v>
      </c>
      <c r="Q184" s="14">
        <f>SUMIFS('1. Output sheet'!$F$2:$F$5000,'1. Output sheet'!$D$2:$D$5000,$B184,'1. Output sheet'!$AC$2:$AC$5000,$B$22,'1. Output sheet'!$O$2:$O$5000,"&gt;="&amp;$B$80,'1. Output sheet'!$O$2:$O$5000,"&lt;"&amp;$C$80)+SUMIFS('1. Output sheet'!$F$2:$F$5000,'1. Output sheet'!$D$2:$D$5000,$B184,'1. Output sheet'!$AC$2:$AC$5000,$B$23,'1. Output sheet'!$O$2:$O$5000,"&gt;="&amp;$B$80,'1. Output sheet'!$O$2:$O$5000,"&lt;"&amp;$C$80)</f>
        <v>20185.41</v>
      </c>
      <c r="R184" s="14"/>
      <c r="T184" s="21" t="s">
        <v>543</v>
      </c>
      <c r="U184" s="20"/>
      <c r="V184" s="45">
        <f t="shared" si="74"/>
        <v>0</v>
      </c>
      <c r="W184" s="45">
        <f t="shared" si="75"/>
        <v>0</v>
      </c>
      <c r="X184" s="45">
        <f t="shared" si="76"/>
        <v>656.98617647453159</v>
      </c>
      <c r="Y184" s="45">
        <f t="shared" si="77"/>
        <v>0</v>
      </c>
      <c r="Z184" s="45">
        <f t="shared" si="78"/>
        <v>0</v>
      </c>
      <c r="AA184" s="45">
        <f t="shared" si="79"/>
        <v>2172.0767467117171</v>
      </c>
      <c r="AB184" s="45">
        <f t="shared" si="80"/>
        <v>2279.3397959320487</v>
      </c>
      <c r="AC184" s="45">
        <f t="shared" si="81"/>
        <v>0</v>
      </c>
      <c r="AD184" s="45">
        <f t="shared" si="82"/>
        <v>0</v>
      </c>
      <c r="AE184" s="45">
        <f t="shared" si="83"/>
        <v>0</v>
      </c>
      <c r="AF184" s="45">
        <f t="shared" si="84"/>
        <v>0</v>
      </c>
      <c r="AG184" s="45">
        <f t="shared" si="85"/>
        <v>0</v>
      </c>
      <c r="AH184" s="45">
        <f t="shared" si="86"/>
        <v>5108.4027191182968</v>
      </c>
      <c r="AI184" s="45">
        <f t="shared" si="87"/>
        <v>2706.4357829532196</v>
      </c>
      <c r="AJ184" s="14"/>
    </row>
    <row r="185" spans="2:36" ht="14.4" x14ac:dyDescent="0.3">
      <c r="B185" s="21" t="s">
        <v>1169</v>
      </c>
      <c r="C185" s="20"/>
      <c r="D185" s="45">
        <f>SUMIFS('1. Output sheet'!$F$2:$F$5000,'1. Output sheet'!$D$2:$D$5000,$B185,'1. Output sheet'!$C$2:$C$5000,D$27,'1. Output sheet'!$AC$2:$AC$5000,$B$22,'1. Output sheet'!$O$2:$O$5000,"&gt;="&amp;$B$142,'1. Output sheet'!$O$2:$O$5000,"&lt;"&amp;$C$142)+SUMIFS('1. Output sheet'!$F$2:$F$5000,'1. Output sheet'!$D$2:$D$5000,$B185,'1. Output sheet'!$C$2:$C$5000,D$27,'1. Output sheet'!$AC$2:$AC$5000,$B$23,'1. Output sheet'!$O$2:$O$5000,"&gt;="&amp;$B$142,'1. Output sheet'!$O$2:$O$5000,"&lt;"&amp;$C$142)</f>
        <v>0</v>
      </c>
      <c r="E185" s="45">
        <f>SUMIFS('1. Output sheet'!$F$2:$F$5000,'1. Output sheet'!$D$2:$D$5000,$B185,'1. Output sheet'!$C$2:$C$5000,E$27,'1. Output sheet'!$AC$2:$AC$5000,$B$22,'1. Output sheet'!$O$2:$O$5000,"&gt;="&amp;$B$142,'1. Output sheet'!$O$2:$O$5000,"&lt;"&amp;$C$142)+SUMIFS('1. Output sheet'!$F$2:$F$5000,'1. Output sheet'!$D$2:$D$5000,$B185,'1. Output sheet'!$C$2:$C$5000,E$27,'1. Output sheet'!$AC$2:$AC$5000,$B$23,'1. Output sheet'!$O$2:$O$5000,"&gt;="&amp;$B$142,'1. Output sheet'!$O$2:$O$5000,"&lt;"&amp;$C$142)</f>
        <v>0</v>
      </c>
      <c r="F185" s="45">
        <f>SUMIFS('1. Output sheet'!$F$2:$F$5000,'1. Output sheet'!$D$2:$D$5000,$B185,'1. Output sheet'!$C$2:$C$5000,F$27,'1. Output sheet'!$AC$2:$AC$5000,$B$22,'1. Output sheet'!$O$2:$O$5000,"&gt;="&amp;$B$142,'1. Output sheet'!$O$2:$O$5000,"&lt;"&amp;$C$142)+SUMIFS('1. Output sheet'!$F$2:$F$5000,'1. Output sheet'!$D$2:$D$5000,$B185,'1. Output sheet'!$C$2:$C$5000,F$27,'1. Output sheet'!$AC$2:$AC$5000,$B$23,'1. Output sheet'!$O$2:$O$5000,"&gt;="&amp;$B$142,'1. Output sheet'!$O$2:$O$5000,"&lt;"&amp;$C$142)</f>
        <v>975.75</v>
      </c>
      <c r="G185" s="45">
        <f>SUMIFS('1. Output sheet'!$F$2:$F$5000,'1. Output sheet'!$D$2:$D$5000,$B185,'1. Output sheet'!$C$2:$C$5000,G$27,'1. Output sheet'!$AC$2:$AC$5000,$B$22,'1. Output sheet'!$O$2:$O$5000,"&gt;="&amp;$B$142,'1. Output sheet'!$O$2:$O$5000,"&lt;"&amp;$C$142)+SUMIFS('1. Output sheet'!$F$2:$F$5000,'1. Output sheet'!$D$2:$D$5000,$B185,'1. Output sheet'!$C$2:$C$5000,G$27,'1. Output sheet'!$AC$2:$AC$5000,$B$23,'1. Output sheet'!$O$2:$O$5000,"&gt;="&amp;$B$142,'1. Output sheet'!$O$2:$O$5000,"&lt;"&amp;$C$142)</f>
        <v>895</v>
      </c>
      <c r="H185" s="45">
        <f>SUMIFS('1. Output sheet'!$F$2:$F$5000,'1. Output sheet'!$D$2:$D$5000,$B185,'1. Output sheet'!$C$2:$C$5000,H$27,'1. Output sheet'!$AC$2:$AC$5000,$B$22,'1. Output sheet'!$O$2:$O$5000,"&gt;="&amp;$B$142,'1. Output sheet'!$O$2:$O$5000,"&lt;"&amp;$C$142)+SUMIFS('1. Output sheet'!$F$2:$F$5000,'1. Output sheet'!$D$2:$D$5000,$B185,'1. Output sheet'!$C$2:$C$5000,H$27,'1. Output sheet'!$AC$2:$AC$5000,$B$23,'1. Output sheet'!$O$2:$O$5000,"&gt;="&amp;$B$142,'1. Output sheet'!$O$2:$O$5000,"&lt;"&amp;$C$142)</f>
        <v>0</v>
      </c>
      <c r="I185" s="45">
        <f>SUMIFS('1. Output sheet'!$F$2:$F$5000,'1. Output sheet'!$D$2:$D$5000,$B185,'1. Output sheet'!$C$2:$C$5000,I$27,'1. Output sheet'!$AC$2:$AC$5000,$B$22,'1. Output sheet'!$O$2:$O$5000,"&gt;="&amp;$B$142,'1. Output sheet'!$O$2:$O$5000,"&lt;"&amp;$C$142)+SUMIFS('1. Output sheet'!$F$2:$F$5000,'1. Output sheet'!$D$2:$D$5000,$B185,'1. Output sheet'!$C$2:$C$5000,I$27,'1. Output sheet'!$AC$2:$AC$5000,$B$23,'1. Output sheet'!$O$2:$O$5000,"&gt;="&amp;$B$142,'1. Output sheet'!$O$2:$O$5000,"&lt;"&amp;$C$142)</f>
        <v>1308</v>
      </c>
      <c r="J185" s="45">
        <f>SUMIFS('1. Output sheet'!$F$2:$F$5000,'1. Output sheet'!$D$2:$D$5000,$B185,'1. Output sheet'!$C$2:$C$5000,J$27,'1. Output sheet'!$AC$2:$AC$5000,$B$22,'1. Output sheet'!$O$2:$O$5000,"&gt;="&amp;$B$142,'1. Output sheet'!$O$2:$O$5000,"&lt;"&amp;$C$142)+SUMIFS('1. Output sheet'!$F$2:$F$5000,'1. Output sheet'!$D$2:$D$5000,$B185,'1. Output sheet'!$C$2:$C$5000,J$27,'1. Output sheet'!$AC$2:$AC$5000,$B$23,'1. Output sheet'!$O$2:$O$5000,"&gt;="&amp;$B$142,'1. Output sheet'!$O$2:$O$5000,"&lt;"&amp;$C$142)</f>
        <v>0</v>
      </c>
      <c r="K185" s="45">
        <f>SUMIFS('1. Output sheet'!$F$2:$F$5000,'1. Output sheet'!$D$2:$D$5000,$B185,'1. Output sheet'!$C$2:$C$5000,K$27,'1. Output sheet'!$AC$2:$AC$5000,$B$22,'1. Output sheet'!$O$2:$O$5000,"&gt;="&amp;$B$142,'1. Output sheet'!$O$2:$O$5000,"&lt;"&amp;$C$142)+SUMIFS('1. Output sheet'!$F$2:$F$5000,'1. Output sheet'!$D$2:$D$5000,$B185,'1. Output sheet'!$C$2:$C$5000,K$27,'1. Output sheet'!$AC$2:$AC$5000,$B$23,'1. Output sheet'!$O$2:$O$5000,"&gt;="&amp;$B$142,'1. Output sheet'!$O$2:$O$5000,"&lt;"&amp;$C$142)</f>
        <v>0</v>
      </c>
      <c r="L185" s="45">
        <f>SUMIFS('1. Output sheet'!$F$2:$F$5000,'1. Output sheet'!$D$2:$D$5000,$B185,'1. Output sheet'!$C$2:$C$5000,L$27,'1. Output sheet'!$AC$2:$AC$5000,$B$22,'1. Output sheet'!$O$2:$O$5000,"&gt;="&amp;$B$142,'1. Output sheet'!$O$2:$O$5000,"&lt;"&amp;$C$142)+SUMIFS('1. Output sheet'!$F$2:$F$5000,'1. Output sheet'!$D$2:$D$5000,$B185,'1. Output sheet'!$C$2:$C$5000,L$27,'1. Output sheet'!$AC$2:$AC$5000,$B$23,'1. Output sheet'!$O$2:$O$5000,"&gt;="&amp;$B$142,'1. Output sheet'!$O$2:$O$5000,"&lt;"&amp;$C$142)</f>
        <v>0</v>
      </c>
      <c r="M185" s="45">
        <f>SUMIFS('1. Output sheet'!$F$2:$F$5000,'1. Output sheet'!$D$2:$D$5000,$B185,'1. Output sheet'!$C$2:$C$5000,M$27,'1. Output sheet'!$AC$2:$AC$5000,$B$22,'1. Output sheet'!$O$2:$O$5000,"&gt;="&amp;$B$142,'1. Output sheet'!$O$2:$O$5000,"&lt;"&amp;$C$142)+SUMIFS('1. Output sheet'!$F$2:$F$5000,'1. Output sheet'!$D$2:$D$5000,$B185,'1. Output sheet'!$C$2:$C$5000,M$27,'1. Output sheet'!$AC$2:$AC$5000,$B$23,'1. Output sheet'!$O$2:$O$5000,"&gt;="&amp;$B$142,'1. Output sheet'!$O$2:$O$5000,"&lt;"&amp;$C$142)</f>
        <v>0</v>
      </c>
      <c r="N185" s="45">
        <f>SUMIFS('1. Output sheet'!$F$2:$F$5000,'1. Output sheet'!$D$2:$D$5000,$B185,'1. Output sheet'!$C$2:$C$5000,N$27,'1. Output sheet'!$AC$2:$AC$5000,$B$22,'1. Output sheet'!$O$2:$O$5000,"&gt;="&amp;$B$142,'1. Output sheet'!$O$2:$O$5000,"&lt;"&amp;$C$142)+SUMIFS('1. Output sheet'!$F$2:$F$5000,'1. Output sheet'!$D$2:$D$5000,$B185,'1. Output sheet'!$C$2:$C$5000,N$27,'1. Output sheet'!$AC$2:$AC$5000,$B$23,'1. Output sheet'!$O$2:$O$5000,"&gt;="&amp;$B$142,'1. Output sheet'!$O$2:$O$5000,"&lt;"&amp;$C$142)</f>
        <v>0</v>
      </c>
      <c r="O185" s="45">
        <f>SUMIFS('1. Output sheet'!$F$2:$F$5000,'1. Output sheet'!$D$2:$D$5000,$B185,'1. Output sheet'!$C$2:$C$5000,O$27,'1. Output sheet'!$AC$2:$AC$5000,$B$22,'1. Output sheet'!$O$2:$O$5000,"&gt;="&amp;$B$142,'1. Output sheet'!$O$2:$O$5000,"&lt;"&amp;$C$142)+SUMIFS('1. Output sheet'!$F$2:$F$5000,'1. Output sheet'!$D$2:$D$5000,$B185,'1. Output sheet'!$C$2:$C$5000,O$27,'1. Output sheet'!$AC$2:$AC$5000,$B$23,'1. Output sheet'!$O$2:$O$5000,"&gt;="&amp;$B$142,'1. Output sheet'!$O$2:$O$5000,"&lt;"&amp;$C$142)</f>
        <v>0</v>
      </c>
      <c r="P185" s="14">
        <f t="shared" si="73"/>
        <v>3178.75</v>
      </c>
      <c r="Q185" s="14">
        <f>SUMIFS('1. Output sheet'!$F$2:$F$5000,'1. Output sheet'!$D$2:$D$5000,$B185,'1. Output sheet'!$AC$2:$AC$5000,$B$22,'1. Output sheet'!$O$2:$O$5000,"&gt;="&amp;$B$80,'1. Output sheet'!$O$2:$O$5000,"&lt;"&amp;$C$80)+SUMIFS('1. Output sheet'!$F$2:$F$5000,'1. Output sheet'!$D$2:$D$5000,$B185,'1. Output sheet'!$AC$2:$AC$5000,$B$23,'1. Output sheet'!$O$2:$O$5000,"&gt;="&amp;$B$80,'1. Output sheet'!$O$2:$O$5000,"&lt;"&amp;$C$80)</f>
        <v>0</v>
      </c>
      <c r="R185" s="14"/>
      <c r="T185" s="21" t="s">
        <v>1169</v>
      </c>
      <c r="U185" s="20"/>
      <c r="V185" s="45">
        <f t="shared" si="74"/>
        <v>0</v>
      </c>
      <c r="W185" s="45">
        <f t="shared" si="75"/>
        <v>0</v>
      </c>
      <c r="X185" s="45">
        <f t="shared" si="76"/>
        <v>130.82740034592331</v>
      </c>
      <c r="Y185" s="45">
        <f t="shared" si="77"/>
        <v>120.00053631524608</v>
      </c>
      <c r="Z185" s="45">
        <f t="shared" si="78"/>
        <v>0</v>
      </c>
      <c r="AA185" s="45">
        <f t="shared" si="79"/>
        <v>175.37508547524232</v>
      </c>
      <c r="AB185" s="45">
        <f t="shared" si="80"/>
        <v>0</v>
      </c>
      <c r="AC185" s="45">
        <f t="shared" si="81"/>
        <v>0</v>
      </c>
      <c r="AD185" s="45">
        <f t="shared" si="82"/>
        <v>0</v>
      </c>
      <c r="AE185" s="45">
        <f t="shared" si="83"/>
        <v>0</v>
      </c>
      <c r="AF185" s="45">
        <f t="shared" si="84"/>
        <v>0</v>
      </c>
      <c r="AG185" s="45">
        <f t="shared" si="85"/>
        <v>0</v>
      </c>
      <c r="AH185" s="45">
        <f t="shared" si="86"/>
        <v>426.20302213641173</v>
      </c>
      <c r="AI185" s="45">
        <f t="shared" si="87"/>
        <v>0</v>
      </c>
      <c r="AJ185" s="14"/>
    </row>
    <row r="186" spans="2:36" ht="14.4" x14ac:dyDescent="0.3">
      <c r="B186" s="21" t="s">
        <v>199</v>
      </c>
      <c r="C186" s="20"/>
      <c r="D186" s="45">
        <f>SUMIFS('1. Output sheet'!$F$2:$F$5000,'1. Output sheet'!$D$2:$D$5000,$B186,'1. Output sheet'!$C$2:$C$5000,D$27,'1. Output sheet'!$AC$2:$AC$5000,$B$22,'1. Output sheet'!$O$2:$O$5000,"&gt;="&amp;$B$142,'1. Output sheet'!$O$2:$O$5000,"&lt;"&amp;$C$142)+SUMIFS('1. Output sheet'!$F$2:$F$5000,'1. Output sheet'!$D$2:$D$5000,$B186,'1. Output sheet'!$C$2:$C$5000,D$27,'1. Output sheet'!$AC$2:$AC$5000,$B$23,'1. Output sheet'!$O$2:$O$5000,"&gt;="&amp;$B$142,'1. Output sheet'!$O$2:$O$5000,"&lt;"&amp;$C$142)</f>
        <v>0</v>
      </c>
      <c r="E186" s="45">
        <f>SUMIFS('1. Output sheet'!$F$2:$F$5000,'1. Output sheet'!$D$2:$D$5000,$B186,'1. Output sheet'!$C$2:$C$5000,E$27,'1. Output sheet'!$AC$2:$AC$5000,$B$22,'1. Output sheet'!$O$2:$O$5000,"&gt;="&amp;$B$142,'1. Output sheet'!$O$2:$O$5000,"&lt;"&amp;$C$142)+SUMIFS('1. Output sheet'!$F$2:$F$5000,'1. Output sheet'!$D$2:$D$5000,$B186,'1. Output sheet'!$C$2:$C$5000,E$27,'1. Output sheet'!$AC$2:$AC$5000,$B$23,'1. Output sheet'!$O$2:$O$5000,"&gt;="&amp;$B$142,'1. Output sheet'!$O$2:$O$5000,"&lt;"&amp;$C$142)</f>
        <v>0</v>
      </c>
      <c r="F186" s="45">
        <f>SUMIFS('1. Output sheet'!$F$2:$F$5000,'1. Output sheet'!$D$2:$D$5000,$B186,'1. Output sheet'!$C$2:$C$5000,F$27,'1. Output sheet'!$AC$2:$AC$5000,$B$22,'1. Output sheet'!$O$2:$O$5000,"&gt;="&amp;$B$142,'1. Output sheet'!$O$2:$O$5000,"&lt;"&amp;$C$142)+SUMIFS('1. Output sheet'!$F$2:$F$5000,'1. Output sheet'!$D$2:$D$5000,$B186,'1. Output sheet'!$C$2:$C$5000,F$27,'1. Output sheet'!$AC$2:$AC$5000,$B$23,'1. Output sheet'!$O$2:$O$5000,"&gt;="&amp;$B$142,'1. Output sheet'!$O$2:$O$5000,"&lt;"&amp;$C$142)</f>
        <v>25</v>
      </c>
      <c r="G186" s="45">
        <f>SUMIFS('1. Output sheet'!$F$2:$F$5000,'1. Output sheet'!$D$2:$D$5000,$B186,'1. Output sheet'!$C$2:$C$5000,G$27,'1. Output sheet'!$AC$2:$AC$5000,$B$22,'1. Output sheet'!$O$2:$O$5000,"&gt;="&amp;$B$142,'1. Output sheet'!$O$2:$O$5000,"&lt;"&amp;$C$142)+SUMIFS('1. Output sheet'!$F$2:$F$5000,'1. Output sheet'!$D$2:$D$5000,$B186,'1. Output sheet'!$C$2:$C$5000,G$27,'1. Output sheet'!$AC$2:$AC$5000,$B$23,'1. Output sheet'!$O$2:$O$5000,"&gt;="&amp;$B$142,'1. Output sheet'!$O$2:$O$5000,"&lt;"&amp;$C$142)</f>
        <v>490</v>
      </c>
      <c r="H186" s="45">
        <f>SUMIFS('1. Output sheet'!$F$2:$F$5000,'1. Output sheet'!$D$2:$D$5000,$B186,'1. Output sheet'!$C$2:$C$5000,H$27,'1. Output sheet'!$AC$2:$AC$5000,$B$22,'1. Output sheet'!$O$2:$O$5000,"&gt;="&amp;$B$142,'1. Output sheet'!$O$2:$O$5000,"&lt;"&amp;$C$142)+SUMIFS('1. Output sheet'!$F$2:$F$5000,'1. Output sheet'!$D$2:$D$5000,$B186,'1. Output sheet'!$C$2:$C$5000,H$27,'1. Output sheet'!$AC$2:$AC$5000,$B$23,'1. Output sheet'!$O$2:$O$5000,"&gt;="&amp;$B$142,'1. Output sheet'!$O$2:$O$5000,"&lt;"&amp;$C$142)</f>
        <v>0</v>
      </c>
      <c r="I186" s="45">
        <f>SUMIFS('1. Output sheet'!$F$2:$F$5000,'1. Output sheet'!$D$2:$D$5000,$B186,'1. Output sheet'!$C$2:$C$5000,I$27,'1. Output sheet'!$AC$2:$AC$5000,$B$22,'1. Output sheet'!$O$2:$O$5000,"&gt;="&amp;$B$142,'1. Output sheet'!$O$2:$O$5000,"&lt;"&amp;$C$142)+SUMIFS('1. Output sheet'!$F$2:$F$5000,'1. Output sheet'!$D$2:$D$5000,$B186,'1. Output sheet'!$C$2:$C$5000,I$27,'1. Output sheet'!$AC$2:$AC$5000,$B$23,'1. Output sheet'!$O$2:$O$5000,"&gt;="&amp;$B$142,'1. Output sheet'!$O$2:$O$5000,"&lt;"&amp;$C$142)</f>
        <v>0</v>
      </c>
      <c r="J186" s="45">
        <f>SUMIFS('1. Output sheet'!$F$2:$F$5000,'1. Output sheet'!$D$2:$D$5000,$B186,'1. Output sheet'!$C$2:$C$5000,J$27,'1. Output sheet'!$AC$2:$AC$5000,$B$22,'1. Output sheet'!$O$2:$O$5000,"&gt;="&amp;$B$142,'1. Output sheet'!$O$2:$O$5000,"&lt;"&amp;$C$142)+SUMIFS('1. Output sheet'!$F$2:$F$5000,'1. Output sheet'!$D$2:$D$5000,$B186,'1. Output sheet'!$C$2:$C$5000,J$27,'1. Output sheet'!$AC$2:$AC$5000,$B$23,'1. Output sheet'!$O$2:$O$5000,"&gt;="&amp;$B$142,'1. Output sheet'!$O$2:$O$5000,"&lt;"&amp;$C$142)</f>
        <v>0</v>
      </c>
      <c r="K186" s="45">
        <f>SUMIFS('1. Output sheet'!$F$2:$F$5000,'1. Output sheet'!$D$2:$D$5000,$B186,'1. Output sheet'!$C$2:$C$5000,K$27,'1. Output sheet'!$AC$2:$AC$5000,$B$22,'1. Output sheet'!$O$2:$O$5000,"&gt;="&amp;$B$142,'1. Output sheet'!$O$2:$O$5000,"&lt;"&amp;$C$142)+SUMIFS('1. Output sheet'!$F$2:$F$5000,'1. Output sheet'!$D$2:$D$5000,$B186,'1. Output sheet'!$C$2:$C$5000,K$27,'1. Output sheet'!$AC$2:$AC$5000,$B$23,'1. Output sheet'!$O$2:$O$5000,"&gt;="&amp;$B$142,'1. Output sheet'!$O$2:$O$5000,"&lt;"&amp;$C$142)</f>
        <v>0</v>
      </c>
      <c r="L186" s="45">
        <f>SUMIFS('1. Output sheet'!$F$2:$F$5000,'1. Output sheet'!$D$2:$D$5000,$B186,'1. Output sheet'!$C$2:$C$5000,L$27,'1. Output sheet'!$AC$2:$AC$5000,$B$22,'1. Output sheet'!$O$2:$O$5000,"&gt;="&amp;$B$142,'1. Output sheet'!$O$2:$O$5000,"&lt;"&amp;$C$142)+SUMIFS('1. Output sheet'!$F$2:$F$5000,'1. Output sheet'!$D$2:$D$5000,$B186,'1. Output sheet'!$C$2:$C$5000,L$27,'1. Output sheet'!$AC$2:$AC$5000,$B$23,'1. Output sheet'!$O$2:$O$5000,"&gt;="&amp;$B$142,'1. Output sheet'!$O$2:$O$5000,"&lt;"&amp;$C$142)</f>
        <v>0</v>
      </c>
      <c r="M186" s="45">
        <f>SUMIFS('1. Output sheet'!$F$2:$F$5000,'1. Output sheet'!$D$2:$D$5000,$B186,'1. Output sheet'!$C$2:$C$5000,M$27,'1. Output sheet'!$AC$2:$AC$5000,$B$22,'1. Output sheet'!$O$2:$O$5000,"&gt;="&amp;$B$142,'1. Output sheet'!$O$2:$O$5000,"&lt;"&amp;$C$142)+SUMIFS('1. Output sheet'!$F$2:$F$5000,'1. Output sheet'!$D$2:$D$5000,$B186,'1. Output sheet'!$C$2:$C$5000,M$27,'1. Output sheet'!$AC$2:$AC$5000,$B$23,'1. Output sheet'!$O$2:$O$5000,"&gt;="&amp;$B$142,'1. Output sheet'!$O$2:$O$5000,"&lt;"&amp;$C$142)</f>
        <v>0</v>
      </c>
      <c r="N186" s="45">
        <f>SUMIFS('1. Output sheet'!$F$2:$F$5000,'1. Output sheet'!$D$2:$D$5000,$B186,'1. Output sheet'!$C$2:$C$5000,N$27,'1. Output sheet'!$AC$2:$AC$5000,$B$22,'1. Output sheet'!$O$2:$O$5000,"&gt;="&amp;$B$142,'1. Output sheet'!$O$2:$O$5000,"&lt;"&amp;$C$142)+SUMIFS('1. Output sheet'!$F$2:$F$5000,'1. Output sheet'!$D$2:$D$5000,$B186,'1. Output sheet'!$C$2:$C$5000,N$27,'1. Output sheet'!$AC$2:$AC$5000,$B$23,'1. Output sheet'!$O$2:$O$5000,"&gt;="&amp;$B$142,'1. Output sheet'!$O$2:$O$5000,"&lt;"&amp;$C$142)</f>
        <v>0</v>
      </c>
      <c r="O186" s="45">
        <f>SUMIFS('1. Output sheet'!$F$2:$F$5000,'1. Output sheet'!$D$2:$D$5000,$B186,'1. Output sheet'!$C$2:$C$5000,O$27,'1. Output sheet'!$AC$2:$AC$5000,$B$22,'1. Output sheet'!$O$2:$O$5000,"&gt;="&amp;$B$142,'1. Output sheet'!$O$2:$O$5000,"&lt;"&amp;$C$142)+SUMIFS('1. Output sheet'!$F$2:$F$5000,'1. Output sheet'!$D$2:$D$5000,$B186,'1. Output sheet'!$C$2:$C$5000,O$27,'1. Output sheet'!$AC$2:$AC$5000,$B$23,'1. Output sheet'!$O$2:$O$5000,"&gt;="&amp;$B$142,'1. Output sheet'!$O$2:$O$5000,"&lt;"&amp;$C$142)</f>
        <v>0</v>
      </c>
      <c r="P186" s="14">
        <f t="shared" si="73"/>
        <v>515</v>
      </c>
      <c r="Q186" s="14">
        <f>SUMIFS('1. Output sheet'!$F$2:$F$5000,'1. Output sheet'!$D$2:$D$5000,$B186,'1. Output sheet'!$AC$2:$AC$5000,$B$22,'1. Output sheet'!$O$2:$O$5000,"&gt;="&amp;$B$80,'1. Output sheet'!$O$2:$O$5000,"&lt;"&amp;$C$80)+SUMIFS('1. Output sheet'!$F$2:$F$5000,'1. Output sheet'!$D$2:$D$5000,$B186,'1. Output sheet'!$AC$2:$AC$5000,$B$23,'1. Output sheet'!$O$2:$O$5000,"&gt;="&amp;$B$80,'1. Output sheet'!$O$2:$O$5000,"&lt;"&amp;$C$80)</f>
        <v>0</v>
      </c>
      <c r="R186" s="14"/>
      <c r="T186" s="21" t="s">
        <v>199</v>
      </c>
      <c r="U186" s="20"/>
      <c r="V186" s="45">
        <f t="shared" si="74"/>
        <v>0</v>
      </c>
      <c r="W186" s="45">
        <f t="shared" si="75"/>
        <v>0</v>
      </c>
      <c r="X186" s="45">
        <f t="shared" si="76"/>
        <v>3.3519702881353655</v>
      </c>
      <c r="Y186" s="45">
        <f t="shared" si="77"/>
        <v>65.698617647453162</v>
      </c>
      <c r="Z186" s="45">
        <f t="shared" si="78"/>
        <v>0</v>
      </c>
      <c r="AA186" s="45">
        <f t="shared" si="79"/>
        <v>0</v>
      </c>
      <c r="AB186" s="45">
        <f t="shared" si="80"/>
        <v>0</v>
      </c>
      <c r="AC186" s="45">
        <f t="shared" si="81"/>
        <v>0</v>
      </c>
      <c r="AD186" s="45">
        <f t="shared" si="82"/>
        <v>0</v>
      </c>
      <c r="AE186" s="45">
        <f t="shared" si="83"/>
        <v>0</v>
      </c>
      <c r="AF186" s="45">
        <f t="shared" si="84"/>
        <v>0</v>
      </c>
      <c r="AG186" s="45">
        <f t="shared" si="85"/>
        <v>0</v>
      </c>
      <c r="AH186" s="45">
        <f t="shared" si="86"/>
        <v>69.050587935588524</v>
      </c>
      <c r="AI186" s="45">
        <f t="shared" si="87"/>
        <v>0</v>
      </c>
      <c r="AJ186" s="14"/>
    </row>
    <row r="187" spans="2:36" ht="28.8" x14ac:dyDescent="0.3">
      <c r="B187" s="21" t="s">
        <v>29</v>
      </c>
      <c r="C187" s="20"/>
      <c r="D187" s="45">
        <f>SUMIFS('1. Output sheet'!$F$2:$F$5000,'1. Output sheet'!$D$2:$D$5000,$B187,'1. Output sheet'!$C$2:$C$5000,D$27,'1. Output sheet'!$AC$2:$AC$5000,$B$22,'1. Output sheet'!$O$2:$O$5000,"&gt;="&amp;$B$142,'1. Output sheet'!$O$2:$O$5000,"&lt;"&amp;$C$142)+SUMIFS('1. Output sheet'!$F$2:$F$5000,'1. Output sheet'!$D$2:$D$5000,$B187,'1. Output sheet'!$C$2:$C$5000,D$27,'1. Output sheet'!$AC$2:$AC$5000,$B$23,'1. Output sheet'!$O$2:$O$5000,"&gt;="&amp;$B$142,'1. Output sheet'!$O$2:$O$5000,"&lt;"&amp;$C$142)</f>
        <v>0</v>
      </c>
      <c r="E187" s="45">
        <f>SUMIFS('1. Output sheet'!$F$2:$F$5000,'1. Output sheet'!$D$2:$D$5000,$B187,'1. Output sheet'!$C$2:$C$5000,E$27,'1. Output sheet'!$AC$2:$AC$5000,$B$22,'1. Output sheet'!$O$2:$O$5000,"&gt;="&amp;$B$142,'1. Output sheet'!$O$2:$O$5000,"&lt;"&amp;$C$142)+SUMIFS('1. Output sheet'!$F$2:$F$5000,'1. Output sheet'!$D$2:$D$5000,$B187,'1. Output sheet'!$C$2:$C$5000,E$27,'1. Output sheet'!$AC$2:$AC$5000,$B$23,'1. Output sheet'!$O$2:$O$5000,"&gt;="&amp;$B$142,'1. Output sheet'!$O$2:$O$5000,"&lt;"&amp;$C$142)</f>
        <v>0</v>
      </c>
      <c r="F187" s="45">
        <f>SUMIFS('1. Output sheet'!$F$2:$F$5000,'1. Output sheet'!$D$2:$D$5000,$B187,'1. Output sheet'!$C$2:$C$5000,F$27,'1. Output sheet'!$AC$2:$AC$5000,$B$22,'1. Output sheet'!$O$2:$O$5000,"&gt;="&amp;$B$142,'1. Output sheet'!$O$2:$O$5000,"&lt;"&amp;$C$142)+SUMIFS('1. Output sheet'!$F$2:$F$5000,'1. Output sheet'!$D$2:$D$5000,$B187,'1. Output sheet'!$C$2:$C$5000,F$27,'1. Output sheet'!$AC$2:$AC$5000,$B$23,'1. Output sheet'!$O$2:$O$5000,"&gt;="&amp;$B$142,'1. Output sheet'!$O$2:$O$5000,"&lt;"&amp;$C$142)</f>
        <v>6456</v>
      </c>
      <c r="G187" s="45">
        <f>SUMIFS('1. Output sheet'!$F$2:$F$5000,'1. Output sheet'!$D$2:$D$5000,$B187,'1. Output sheet'!$C$2:$C$5000,G$27,'1. Output sheet'!$AC$2:$AC$5000,$B$22,'1. Output sheet'!$O$2:$O$5000,"&gt;="&amp;$B$142,'1. Output sheet'!$O$2:$O$5000,"&lt;"&amp;$C$142)+SUMIFS('1. Output sheet'!$F$2:$F$5000,'1. Output sheet'!$D$2:$D$5000,$B187,'1. Output sheet'!$C$2:$C$5000,G$27,'1. Output sheet'!$AC$2:$AC$5000,$B$23,'1. Output sheet'!$O$2:$O$5000,"&gt;="&amp;$B$142,'1. Output sheet'!$O$2:$O$5000,"&lt;"&amp;$C$142)</f>
        <v>947.5</v>
      </c>
      <c r="H187" s="45">
        <f>SUMIFS('1. Output sheet'!$F$2:$F$5000,'1. Output sheet'!$D$2:$D$5000,$B187,'1. Output sheet'!$C$2:$C$5000,H$27,'1. Output sheet'!$AC$2:$AC$5000,$B$22,'1. Output sheet'!$O$2:$O$5000,"&gt;="&amp;$B$142,'1. Output sheet'!$O$2:$O$5000,"&lt;"&amp;$C$142)+SUMIFS('1. Output sheet'!$F$2:$F$5000,'1. Output sheet'!$D$2:$D$5000,$B187,'1. Output sheet'!$C$2:$C$5000,H$27,'1. Output sheet'!$AC$2:$AC$5000,$B$23,'1. Output sheet'!$O$2:$O$5000,"&gt;="&amp;$B$142,'1. Output sheet'!$O$2:$O$5000,"&lt;"&amp;$C$142)</f>
        <v>3243.5</v>
      </c>
      <c r="I187" s="45">
        <f>SUMIFS('1. Output sheet'!$F$2:$F$5000,'1. Output sheet'!$D$2:$D$5000,$B187,'1. Output sheet'!$C$2:$C$5000,I$27,'1. Output sheet'!$AC$2:$AC$5000,$B$22,'1. Output sheet'!$O$2:$O$5000,"&gt;="&amp;$B$142,'1. Output sheet'!$O$2:$O$5000,"&lt;"&amp;$C$142)+SUMIFS('1. Output sheet'!$F$2:$F$5000,'1. Output sheet'!$D$2:$D$5000,$B187,'1. Output sheet'!$C$2:$C$5000,I$27,'1. Output sheet'!$AC$2:$AC$5000,$B$23,'1. Output sheet'!$O$2:$O$5000,"&gt;="&amp;$B$142,'1. Output sheet'!$O$2:$O$5000,"&lt;"&amp;$C$142)</f>
        <v>7613.45</v>
      </c>
      <c r="J187" s="45">
        <f>SUMIFS('1. Output sheet'!$F$2:$F$5000,'1. Output sheet'!$D$2:$D$5000,$B187,'1. Output sheet'!$C$2:$C$5000,J$27,'1. Output sheet'!$AC$2:$AC$5000,$B$22,'1. Output sheet'!$O$2:$O$5000,"&gt;="&amp;$B$142,'1. Output sheet'!$O$2:$O$5000,"&lt;"&amp;$C$142)+SUMIFS('1. Output sheet'!$F$2:$F$5000,'1. Output sheet'!$D$2:$D$5000,$B187,'1. Output sheet'!$C$2:$C$5000,J$27,'1. Output sheet'!$AC$2:$AC$5000,$B$23,'1. Output sheet'!$O$2:$O$5000,"&gt;="&amp;$B$142,'1. Output sheet'!$O$2:$O$5000,"&lt;"&amp;$C$142)</f>
        <v>10454</v>
      </c>
      <c r="K187" s="45">
        <f>SUMIFS('1. Output sheet'!$F$2:$F$5000,'1. Output sheet'!$D$2:$D$5000,$B187,'1. Output sheet'!$C$2:$C$5000,K$27,'1. Output sheet'!$AC$2:$AC$5000,$B$22,'1. Output sheet'!$O$2:$O$5000,"&gt;="&amp;$B$142,'1. Output sheet'!$O$2:$O$5000,"&lt;"&amp;$C$142)+SUMIFS('1. Output sheet'!$F$2:$F$5000,'1. Output sheet'!$D$2:$D$5000,$B187,'1. Output sheet'!$C$2:$C$5000,K$27,'1. Output sheet'!$AC$2:$AC$5000,$B$23,'1. Output sheet'!$O$2:$O$5000,"&gt;="&amp;$B$142,'1. Output sheet'!$O$2:$O$5000,"&lt;"&amp;$C$142)</f>
        <v>147.29000000000002</v>
      </c>
      <c r="L187" s="45">
        <f>SUMIFS('1. Output sheet'!$F$2:$F$5000,'1. Output sheet'!$D$2:$D$5000,$B187,'1. Output sheet'!$C$2:$C$5000,L$27,'1. Output sheet'!$AC$2:$AC$5000,$B$22,'1. Output sheet'!$O$2:$O$5000,"&gt;="&amp;$B$142,'1. Output sheet'!$O$2:$O$5000,"&lt;"&amp;$C$142)+SUMIFS('1. Output sheet'!$F$2:$F$5000,'1. Output sheet'!$D$2:$D$5000,$B187,'1. Output sheet'!$C$2:$C$5000,L$27,'1. Output sheet'!$AC$2:$AC$5000,$B$23,'1. Output sheet'!$O$2:$O$5000,"&gt;="&amp;$B$142,'1. Output sheet'!$O$2:$O$5000,"&lt;"&amp;$C$142)</f>
        <v>0</v>
      </c>
      <c r="M187" s="45">
        <f>SUMIFS('1. Output sheet'!$F$2:$F$5000,'1. Output sheet'!$D$2:$D$5000,$B187,'1. Output sheet'!$C$2:$C$5000,M$27,'1. Output sheet'!$AC$2:$AC$5000,$B$22,'1. Output sheet'!$O$2:$O$5000,"&gt;="&amp;$B$142,'1. Output sheet'!$O$2:$O$5000,"&lt;"&amp;$C$142)+SUMIFS('1. Output sheet'!$F$2:$F$5000,'1. Output sheet'!$D$2:$D$5000,$B187,'1. Output sheet'!$C$2:$C$5000,M$27,'1. Output sheet'!$AC$2:$AC$5000,$B$23,'1. Output sheet'!$O$2:$O$5000,"&gt;="&amp;$B$142,'1. Output sheet'!$O$2:$O$5000,"&lt;"&amp;$C$142)</f>
        <v>0</v>
      </c>
      <c r="N187" s="45">
        <f>SUMIFS('1. Output sheet'!$F$2:$F$5000,'1. Output sheet'!$D$2:$D$5000,$B187,'1. Output sheet'!$C$2:$C$5000,N$27,'1. Output sheet'!$AC$2:$AC$5000,$B$22,'1. Output sheet'!$O$2:$O$5000,"&gt;="&amp;$B$142,'1. Output sheet'!$O$2:$O$5000,"&lt;"&amp;$C$142)+SUMIFS('1. Output sheet'!$F$2:$F$5000,'1. Output sheet'!$D$2:$D$5000,$B187,'1. Output sheet'!$C$2:$C$5000,N$27,'1. Output sheet'!$AC$2:$AC$5000,$B$23,'1. Output sheet'!$O$2:$O$5000,"&gt;="&amp;$B$142,'1. Output sheet'!$O$2:$O$5000,"&lt;"&amp;$C$142)</f>
        <v>0</v>
      </c>
      <c r="O187" s="45">
        <f>SUMIFS('1. Output sheet'!$F$2:$F$5000,'1. Output sheet'!$D$2:$D$5000,$B187,'1. Output sheet'!$C$2:$C$5000,O$27,'1. Output sheet'!$AC$2:$AC$5000,$B$22,'1. Output sheet'!$O$2:$O$5000,"&gt;="&amp;$B$142,'1. Output sheet'!$O$2:$O$5000,"&lt;"&amp;$C$142)+SUMIFS('1. Output sheet'!$F$2:$F$5000,'1. Output sheet'!$D$2:$D$5000,$B187,'1. Output sheet'!$C$2:$C$5000,O$27,'1. Output sheet'!$AC$2:$AC$5000,$B$23,'1. Output sheet'!$O$2:$O$5000,"&gt;="&amp;$B$142,'1. Output sheet'!$O$2:$O$5000,"&lt;"&amp;$C$142)</f>
        <v>0</v>
      </c>
      <c r="P187" s="14">
        <f t="shared" si="73"/>
        <v>28861.74</v>
      </c>
      <c r="Q187" s="14">
        <f>SUMIFS('1. Output sheet'!$F$2:$F$5000,'1. Output sheet'!$D$2:$D$5000,$B187,'1. Output sheet'!$AC$2:$AC$5000,$B$22,'1. Output sheet'!$O$2:$O$5000,"&gt;="&amp;$B$80,'1. Output sheet'!$O$2:$O$5000,"&lt;"&amp;$C$80)+SUMIFS('1. Output sheet'!$F$2:$F$5000,'1. Output sheet'!$D$2:$D$5000,$B187,'1. Output sheet'!$AC$2:$AC$5000,$B$23,'1. Output sheet'!$O$2:$O$5000,"&gt;="&amp;$B$80,'1. Output sheet'!$O$2:$O$5000,"&lt;"&amp;$C$80)</f>
        <v>16540.5</v>
      </c>
      <c r="R187" s="14"/>
      <c r="T187" s="21" t="s">
        <v>29</v>
      </c>
      <c r="U187" s="20"/>
      <c r="V187" s="45">
        <f t="shared" si="74"/>
        <v>0</v>
      </c>
      <c r="W187" s="45">
        <f t="shared" si="75"/>
        <v>0</v>
      </c>
      <c r="X187" s="45">
        <f t="shared" si="76"/>
        <v>865.61280720807679</v>
      </c>
      <c r="Y187" s="45">
        <f t="shared" si="77"/>
        <v>127.03967392033036</v>
      </c>
      <c r="Z187" s="45">
        <f t="shared" si="78"/>
        <v>434.88462518268233</v>
      </c>
      <c r="AA187" s="45">
        <f t="shared" si="79"/>
        <v>1020.802327608168</v>
      </c>
      <c r="AB187" s="45">
        <f t="shared" si="80"/>
        <v>1401.6598956866844</v>
      </c>
      <c r="AC187" s="45">
        <f t="shared" si="81"/>
        <v>19.748468149578322</v>
      </c>
      <c r="AD187" s="45">
        <f t="shared" si="82"/>
        <v>0</v>
      </c>
      <c r="AE187" s="45">
        <f t="shared" si="83"/>
        <v>0</v>
      </c>
      <c r="AF187" s="45">
        <f t="shared" si="84"/>
        <v>0</v>
      </c>
      <c r="AG187" s="45">
        <f t="shared" si="85"/>
        <v>0</v>
      </c>
      <c r="AH187" s="45">
        <f t="shared" si="86"/>
        <v>3869.7477977555204</v>
      </c>
      <c r="AI187" s="45">
        <f t="shared" si="87"/>
        <v>2217.7305820361207</v>
      </c>
      <c r="AJ187" s="14"/>
    </row>
    <row r="188" spans="2:36" ht="14.4" x14ac:dyDescent="0.3">
      <c r="B188" s="21" t="s">
        <v>44</v>
      </c>
      <c r="C188" s="20"/>
      <c r="D188" s="45">
        <f>SUMIFS('1. Output sheet'!$F$2:$F$5000,'1. Output sheet'!$D$2:$D$5000,$B188,'1. Output sheet'!$C$2:$C$5000,D$27,'1. Output sheet'!$AC$2:$AC$5000,$B$22,'1. Output sheet'!$O$2:$O$5000,"&gt;="&amp;$B$142,'1. Output sheet'!$O$2:$O$5000,"&lt;"&amp;$C$142)+SUMIFS('1. Output sheet'!$F$2:$F$5000,'1. Output sheet'!$D$2:$D$5000,$B188,'1. Output sheet'!$C$2:$C$5000,D$27,'1. Output sheet'!$AC$2:$AC$5000,$B$23,'1. Output sheet'!$O$2:$O$5000,"&gt;="&amp;$B$142,'1. Output sheet'!$O$2:$O$5000,"&lt;"&amp;$C$142)</f>
        <v>0</v>
      </c>
      <c r="E188" s="45">
        <f>SUMIFS('1. Output sheet'!$F$2:$F$5000,'1. Output sheet'!$D$2:$D$5000,$B188,'1. Output sheet'!$C$2:$C$5000,E$27,'1. Output sheet'!$AC$2:$AC$5000,$B$22,'1. Output sheet'!$O$2:$O$5000,"&gt;="&amp;$B$142,'1. Output sheet'!$O$2:$O$5000,"&lt;"&amp;$C$142)+SUMIFS('1. Output sheet'!$F$2:$F$5000,'1. Output sheet'!$D$2:$D$5000,$B188,'1. Output sheet'!$C$2:$C$5000,E$27,'1. Output sheet'!$AC$2:$AC$5000,$B$23,'1. Output sheet'!$O$2:$O$5000,"&gt;="&amp;$B$142,'1. Output sheet'!$O$2:$O$5000,"&lt;"&amp;$C$142)</f>
        <v>0</v>
      </c>
      <c r="F188" s="45">
        <f>SUMIFS('1. Output sheet'!$F$2:$F$5000,'1. Output sheet'!$D$2:$D$5000,$B188,'1. Output sheet'!$C$2:$C$5000,F$27,'1. Output sheet'!$AC$2:$AC$5000,$B$22,'1. Output sheet'!$O$2:$O$5000,"&gt;="&amp;$B$142,'1. Output sheet'!$O$2:$O$5000,"&lt;"&amp;$C$142)+SUMIFS('1. Output sheet'!$F$2:$F$5000,'1. Output sheet'!$D$2:$D$5000,$B188,'1. Output sheet'!$C$2:$C$5000,F$27,'1. Output sheet'!$AC$2:$AC$5000,$B$23,'1. Output sheet'!$O$2:$O$5000,"&gt;="&amp;$B$142,'1. Output sheet'!$O$2:$O$5000,"&lt;"&amp;$C$142)</f>
        <v>0</v>
      </c>
      <c r="G188" s="45">
        <f>SUMIFS('1. Output sheet'!$F$2:$F$5000,'1. Output sheet'!$D$2:$D$5000,$B188,'1. Output sheet'!$C$2:$C$5000,G$27,'1. Output sheet'!$AC$2:$AC$5000,$B$22,'1. Output sheet'!$O$2:$O$5000,"&gt;="&amp;$B$142,'1. Output sheet'!$O$2:$O$5000,"&lt;"&amp;$C$142)+SUMIFS('1. Output sheet'!$F$2:$F$5000,'1. Output sheet'!$D$2:$D$5000,$B188,'1. Output sheet'!$C$2:$C$5000,G$27,'1. Output sheet'!$AC$2:$AC$5000,$B$23,'1. Output sheet'!$O$2:$O$5000,"&gt;="&amp;$B$142,'1. Output sheet'!$O$2:$O$5000,"&lt;"&amp;$C$142)</f>
        <v>10356.446666666667</v>
      </c>
      <c r="H188" s="45">
        <f>SUMIFS('1. Output sheet'!$F$2:$F$5000,'1. Output sheet'!$D$2:$D$5000,$B188,'1. Output sheet'!$C$2:$C$5000,H$27,'1. Output sheet'!$AC$2:$AC$5000,$B$22,'1. Output sheet'!$O$2:$O$5000,"&gt;="&amp;$B$142,'1. Output sheet'!$O$2:$O$5000,"&lt;"&amp;$C$142)+SUMIFS('1. Output sheet'!$F$2:$F$5000,'1. Output sheet'!$D$2:$D$5000,$B188,'1. Output sheet'!$C$2:$C$5000,H$27,'1. Output sheet'!$AC$2:$AC$5000,$B$23,'1. Output sheet'!$O$2:$O$5000,"&gt;="&amp;$B$142,'1. Output sheet'!$O$2:$O$5000,"&lt;"&amp;$C$142)</f>
        <v>895</v>
      </c>
      <c r="I188" s="45">
        <f>SUMIFS('1. Output sheet'!$F$2:$F$5000,'1. Output sheet'!$D$2:$D$5000,$B188,'1. Output sheet'!$C$2:$C$5000,I$27,'1. Output sheet'!$AC$2:$AC$5000,$B$22,'1. Output sheet'!$O$2:$O$5000,"&gt;="&amp;$B$142,'1. Output sheet'!$O$2:$O$5000,"&lt;"&amp;$C$142)+SUMIFS('1. Output sheet'!$F$2:$F$5000,'1. Output sheet'!$D$2:$D$5000,$B188,'1. Output sheet'!$C$2:$C$5000,I$27,'1. Output sheet'!$AC$2:$AC$5000,$B$23,'1. Output sheet'!$O$2:$O$5000,"&gt;="&amp;$B$142,'1. Output sheet'!$O$2:$O$5000,"&lt;"&amp;$C$142)</f>
        <v>3355</v>
      </c>
      <c r="J188" s="45">
        <f>SUMIFS('1. Output sheet'!$F$2:$F$5000,'1. Output sheet'!$D$2:$D$5000,$B188,'1. Output sheet'!$C$2:$C$5000,J$27,'1. Output sheet'!$AC$2:$AC$5000,$B$22,'1. Output sheet'!$O$2:$O$5000,"&gt;="&amp;$B$142,'1. Output sheet'!$O$2:$O$5000,"&lt;"&amp;$C$142)+SUMIFS('1. Output sheet'!$F$2:$F$5000,'1. Output sheet'!$D$2:$D$5000,$B188,'1. Output sheet'!$C$2:$C$5000,J$27,'1. Output sheet'!$AC$2:$AC$5000,$B$23,'1. Output sheet'!$O$2:$O$5000,"&gt;="&amp;$B$142,'1. Output sheet'!$O$2:$O$5000,"&lt;"&amp;$C$142)</f>
        <v>6676.8099999999995</v>
      </c>
      <c r="K188" s="45">
        <f>SUMIFS('1. Output sheet'!$F$2:$F$5000,'1. Output sheet'!$D$2:$D$5000,$B188,'1. Output sheet'!$C$2:$C$5000,K$27,'1. Output sheet'!$AC$2:$AC$5000,$B$22,'1. Output sheet'!$O$2:$O$5000,"&gt;="&amp;$B$142,'1. Output sheet'!$O$2:$O$5000,"&lt;"&amp;$C$142)+SUMIFS('1. Output sheet'!$F$2:$F$5000,'1. Output sheet'!$D$2:$D$5000,$B188,'1. Output sheet'!$C$2:$C$5000,K$27,'1. Output sheet'!$AC$2:$AC$5000,$B$23,'1. Output sheet'!$O$2:$O$5000,"&gt;="&amp;$B$142,'1. Output sheet'!$O$2:$O$5000,"&lt;"&amp;$C$142)</f>
        <v>18895</v>
      </c>
      <c r="L188" s="45">
        <f>SUMIFS('1. Output sheet'!$F$2:$F$5000,'1. Output sheet'!$D$2:$D$5000,$B188,'1. Output sheet'!$C$2:$C$5000,L$27,'1. Output sheet'!$AC$2:$AC$5000,$B$22,'1. Output sheet'!$O$2:$O$5000,"&gt;="&amp;$B$142,'1. Output sheet'!$O$2:$O$5000,"&lt;"&amp;$C$142)+SUMIFS('1. Output sheet'!$F$2:$F$5000,'1. Output sheet'!$D$2:$D$5000,$B188,'1. Output sheet'!$C$2:$C$5000,L$27,'1. Output sheet'!$AC$2:$AC$5000,$B$23,'1. Output sheet'!$O$2:$O$5000,"&gt;="&amp;$B$142,'1. Output sheet'!$O$2:$O$5000,"&lt;"&amp;$C$142)</f>
        <v>0</v>
      </c>
      <c r="M188" s="45">
        <f>SUMIFS('1. Output sheet'!$F$2:$F$5000,'1. Output sheet'!$D$2:$D$5000,$B188,'1. Output sheet'!$C$2:$C$5000,M$27,'1. Output sheet'!$AC$2:$AC$5000,$B$22,'1. Output sheet'!$O$2:$O$5000,"&gt;="&amp;$B$142,'1. Output sheet'!$O$2:$O$5000,"&lt;"&amp;$C$142)+SUMIFS('1. Output sheet'!$F$2:$F$5000,'1. Output sheet'!$D$2:$D$5000,$B188,'1. Output sheet'!$C$2:$C$5000,M$27,'1. Output sheet'!$AC$2:$AC$5000,$B$23,'1. Output sheet'!$O$2:$O$5000,"&gt;="&amp;$B$142,'1. Output sheet'!$O$2:$O$5000,"&lt;"&amp;$C$142)</f>
        <v>0</v>
      </c>
      <c r="N188" s="45">
        <f>SUMIFS('1. Output sheet'!$F$2:$F$5000,'1. Output sheet'!$D$2:$D$5000,$B188,'1. Output sheet'!$C$2:$C$5000,N$27,'1. Output sheet'!$AC$2:$AC$5000,$B$22,'1. Output sheet'!$O$2:$O$5000,"&gt;="&amp;$B$142,'1. Output sheet'!$O$2:$O$5000,"&lt;"&amp;$C$142)+SUMIFS('1. Output sheet'!$F$2:$F$5000,'1. Output sheet'!$D$2:$D$5000,$B188,'1. Output sheet'!$C$2:$C$5000,N$27,'1. Output sheet'!$AC$2:$AC$5000,$B$23,'1. Output sheet'!$O$2:$O$5000,"&gt;="&amp;$B$142,'1. Output sheet'!$O$2:$O$5000,"&lt;"&amp;$C$142)</f>
        <v>0</v>
      </c>
      <c r="O188" s="45">
        <f>SUMIFS('1. Output sheet'!$F$2:$F$5000,'1. Output sheet'!$D$2:$D$5000,$B188,'1. Output sheet'!$C$2:$C$5000,O$27,'1. Output sheet'!$AC$2:$AC$5000,$B$22,'1. Output sheet'!$O$2:$O$5000,"&gt;="&amp;$B$142,'1. Output sheet'!$O$2:$O$5000,"&lt;"&amp;$C$142)+SUMIFS('1. Output sheet'!$F$2:$F$5000,'1. Output sheet'!$D$2:$D$5000,$B188,'1. Output sheet'!$C$2:$C$5000,O$27,'1. Output sheet'!$AC$2:$AC$5000,$B$23,'1. Output sheet'!$O$2:$O$5000,"&gt;="&amp;$B$142,'1. Output sheet'!$O$2:$O$5000,"&lt;"&amp;$C$142)</f>
        <v>-528</v>
      </c>
      <c r="P188" s="14">
        <f t="shared" si="73"/>
        <v>39650.256666666668</v>
      </c>
      <c r="Q188" s="14">
        <f>SUMIFS('1. Output sheet'!$F$2:$F$5000,'1. Output sheet'!$D$2:$D$5000,$B188,'1. Output sheet'!$AC$2:$AC$5000,$B$22,'1. Output sheet'!$O$2:$O$5000,"&gt;="&amp;$B$80,'1. Output sheet'!$O$2:$O$5000,"&lt;"&amp;$C$80)+SUMIFS('1. Output sheet'!$F$2:$F$5000,'1. Output sheet'!$D$2:$D$5000,$B188,'1. Output sheet'!$AC$2:$AC$5000,$B$23,'1. Output sheet'!$O$2:$O$5000,"&gt;="&amp;$B$80,'1. Output sheet'!$O$2:$O$5000,"&lt;"&amp;$C$80)</f>
        <v>-9994.14</v>
      </c>
      <c r="R188" s="14"/>
      <c r="T188" s="21" t="s">
        <v>44</v>
      </c>
      <c r="U188" s="20"/>
      <c r="V188" s="45">
        <f t="shared" si="74"/>
        <v>0</v>
      </c>
      <c r="W188" s="45">
        <f t="shared" si="75"/>
        <v>0</v>
      </c>
      <c r="X188" s="45">
        <f t="shared" si="76"/>
        <v>0</v>
      </c>
      <c r="Y188" s="45">
        <f t="shared" si="77"/>
        <v>1388.5800606930086</v>
      </c>
      <c r="Z188" s="45">
        <f t="shared" si="78"/>
        <v>120.00053631524608</v>
      </c>
      <c r="AA188" s="45">
        <f t="shared" si="79"/>
        <v>449.83441266776606</v>
      </c>
      <c r="AB188" s="45">
        <f t="shared" si="80"/>
        <v>895.21874958100352</v>
      </c>
      <c r="AC188" s="45">
        <f t="shared" si="81"/>
        <v>2533.419143772709</v>
      </c>
      <c r="AD188" s="45">
        <f t="shared" si="82"/>
        <v>0</v>
      </c>
      <c r="AE188" s="45">
        <f t="shared" si="83"/>
        <v>0</v>
      </c>
      <c r="AF188" s="45">
        <f t="shared" si="84"/>
        <v>0</v>
      </c>
      <c r="AG188" s="45">
        <f t="shared" si="85"/>
        <v>-70.793612485418919</v>
      </c>
      <c r="AH188" s="45">
        <f t="shared" si="86"/>
        <v>5316.2592905443144</v>
      </c>
      <c r="AI188" s="45">
        <f t="shared" si="87"/>
        <v>-1340.0024134186071</v>
      </c>
      <c r="AJ188" s="14"/>
    </row>
    <row r="189" spans="2:36" ht="28.8" x14ac:dyDescent="0.3">
      <c r="B189" s="21" t="s">
        <v>762</v>
      </c>
      <c r="C189" s="20"/>
      <c r="D189" s="45">
        <f>SUMIFS('1. Output sheet'!$F$2:$F$5000,'1. Output sheet'!$D$2:$D$5000,$B189,'1. Output sheet'!$C$2:$C$5000,D$27,'1. Output sheet'!$AC$2:$AC$5000,$B$22,'1. Output sheet'!$O$2:$O$5000,"&gt;="&amp;$B$142,'1. Output sheet'!$O$2:$O$5000,"&lt;"&amp;$C$142)+SUMIFS('1. Output sheet'!$F$2:$F$5000,'1. Output sheet'!$D$2:$D$5000,$B189,'1. Output sheet'!$C$2:$C$5000,D$27,'1. Output sheet'!$AC$2:$AC$5000,$B$23,'1. Output sheet'!$O$2:$O$5000,"&gt;="&amp;$B$142,'1. Output sheet'!$O$2:$O$5000,"&lt;"&amp;$C$142)</f>
        <v>0</v>
      </c>
      <c r="E189" s="45">
        <f>SUMIFS('1. Output sheet'!$F$2:$F$5000,'1. Output sheet'!$D$2:$D$5000,$B189,'1. Output sheet'!$C$2:$C$5000,E$27,'1. Output sheet'!$AC$2:$AC$5000,$B$22,'1. Output sheet'!$O$2:$O$5000,"&gt;="&amp;$B$142,'1. Output sheet'!$O$2:$O$5000,"&lt;"&amp;$C$142)+SUMIFS('1. Output sheet'!$F$2:$F$5000,'1. Output sheet'!$D$2:$D$5000,$B189,'1. Output sheet'!$C$2:$C$5000,E$27,'1. Output sheet'!$AC$2:$AC$5000,$B$23,'1. Output sheet'!$O$2:$O$5000,"&gt;="&amp;$B$142,'1. Output sheet'!$O$2:$O$5000,"&lt;"&amp;$C$142)</f>
        <v>0</v>
      </c>
      <c r="F189" s="45">
        <f>SUMIFS('1. Output sheet'!$F$2:$F$5000,'1. Output sheet'!$D$2:$D$5000,$B189,'1. Output sheet'!$C$2:$C$5000,F$27,'1. Output sheet'!$AC$2:$AC$5000,$B$22,'1. Output sheet'!$O$2:$O$5000,"&gt;="&amp;$B$142,'1. Output sheet'!$O$2:$O$5000,"&lt;"&amp;$C$142)+SUMIFS('1. Output sheet'!$F$2:$F$5000,'1. Output sheet'!$D$2:$D$5000,$B189,'1. Output sheet'!$C$2:$C$5000,F$27,'1. Output sheet'!$AC$2:$AC$5000,$B$23,'1. Output sheet'!$O$2:$O$5000,"&gt;="&amp;$B$142,'1. Output sheet'!$O$2:$O$5000,"&lt;"&amp;$C$142)</f>
        <v>0</v>
      </c>
      <c r="G189" s="45">
        <f>SUMIFS('1. Output sheet'!$F$2:$F$5000,'1. Output sheet'!$D$2:$D$5000,$B189,'1. Output sheet'!$C$2:$C$5000,G$27,'1. Output sheet'!$AC$2:$AC$5000,$B$22,'1. Output sheet'!$O$2:$O$5000,"&gt;="&amp;$B$142,'1. Output sheet'!$O$2:$O$5000,"&lt;"&amp;$C$142)+SUMIFS('1. Output sheet'!$F$2:$F$5000,'1. Output sheet'!$D$2:$D$5000,$B189,'1. Output sheet'!$C$2:$C$5000,G$27,'1. Output sheet'!$AC$2:$AC$5000,$B$23,'1. Output sheet'!$O$2:$O$5000,"&gt;="&amp;$B$142,'1. Output sheet'!$O$2:$O$5000,"&lt;"&amp;$C$142)</f>
        <v>1210</v>
      </c>
      <c r="H189" s="45">
        <f>SUMIFS('1. Output sheet'!$F$2:$F$5000,'1. Output sheet'!$D$2:$D$5000,$B189,'1. Output sheet'!$C$2:$C$5000,H$27,'1. Output sheet'!$AC$2:$AC$5000,$B$22,'1. Output sheet'!$O$2:$O$5000,"&gt;="&amp;$B$142,'1. Output sheet'!$O$2:$O$5000,"&lt;"&amp;$C$142)+SUMIFS('1. Output sheet'!$F$2:$F$5000,'1. Output sheet'!$D$2:$D$5000,$B189,'1. Output sheet'!$C$2:$C$5000,H$27,'1. Output sheet'!$AC$2:$AC$5000,$B$23,'1. Output sheet'!$O$2:$O$5000,"&gt;="&amp;$B$142,'1. Output sheet'!$O$2:$O$5000,"&lt;"&amp;$C$142)</f>
        <v>1000</v>
      </c>
      <c r="I189" s="45">
        <f>SUMIFS('1. Output sheet'!$F$2:$F$5000,'1. Output sheet'!$D$2:$D$5000,$B189,'1. Output sheet'!$C$2:$C$5000,I$27,'1. Output sheet'!$AC$2:$AC$5000,$B$22,'1. Output sheet'!$O$2:$O$5000,"&gt;="&amp;$B$142,'1. Output sheet'!$O$2:$O$5000,"&lt;"&amp;$C$142)+SUMIFS('1. Output sheet'!$F$2:$F$5000,'1. Output sheet'!$D$2:$D$5000,$B189,'1. Output sheet'!$C$2:$C$5000,I$27,'1. Output sheet'!$AC$2:$AC$5000,$B$23,'1. Output sheet'!$O$2:$O$5000,"&gt;="&amp;$B$142,'1. Output sheet'!$O$2:$O$5000,"&lt;"&amp;$C$142)</f>
        <v>2475</v>
      </c>
      <c r="J189" s="45">
        <f>SUMIFS('1. Output sheet'!$F$2:$F$5000,'1. Output sheet'!$D$2:$D$5000,$B189,'1. Output sheet'!$C$2:$C$5000,J$27,'1. Output sheet'!$AC$2:$AC$5000,$B$22,'1. Output sheet'!$O$2:$O$5000,"&gt;="&amp;$B$142,'1. Output sheet'!$O$2:$O$5000,"&lt;"&amp;$C$142)+SUMIFS('1. Output sheet'!$F$2:$F$5000,'1. Output sheet'!$D$2:$D$5000,$B189,'1. Output sheet'!$C$2:$C$5000,J$27,'1. Output sheet'!$AC$2:$AC$5000,$B$23,'1. Output sheet'!$O$2:$O$5000,"&gt;="&amp;$B$142,'1. Output sheet'!$O$2:$O$5000,"&lt;"&amp;$C$142)</f>
        <v>0</v>
      </c>
      <c r="K189" s="45">
        <f>SUMIFS('1. Output sheet'!$F$2:$F$5000,'1. Output sheet'!$D$2:$D$5000,$B189,'1. Output sheet'!$C$2:$C$5000,K$27,'1. Output sheet'!$AC$2:$AC$5000,$B$22,'1. Output sheet'!$O$2:$O$5000,"&gt;="&amp;$B$142,'1. Output sheet'!$O$2:$O$5000,"&lt;"&amp;$C$142)+SUMIFS('1. Output sheet'!$F$2:$F$5000,'1. Output sheet'!$D$2:$D$5000,$B189,'1. Output sheet'!$C$2:$C$5000,K$27,'1. Output sheet'!$AC$2:$AC$5000,$B$23,'1. Output sheet'!$O$2:$O$5000,"&gt;="&amp;$B$142,'1. Output sheet'!$O$2:$O$5000,"&lt;"&amp;$C$142)</f>
        <v>0</v>
      </c>
      <c r="L189" s="45">
        <f>SUMIFS('1. Output sheet'!$F$2:$F$5000,'1. Output sheet'!$D$2:$D$5000,$B189,'1. Output sheet'!$C$2:$C$5000,L$27,'1. Output sheet'!$AC$2:$AC$5000,$B$22,'1. Output sheet'!$O$2:$O$5000,"&gt;="&amp;$B$142,'1. Output sheet'!$O$2:$O$5000,"&lt;"&amp;$C$142)+SUMIFS('1. Output sheet'!$F$2:$F$5000,'1. Output sheet'!$D$2:$D$5000,$B189,'1. Output sheet'!$C$2:$C$5000,L$27,'1. Output sheet'!$AC$2:$AC$5000,$B$23,'1. Output sheet'!$O$2:$O$5000,"&gt;="&amp;$B$142,'1. Output sheet'!$O$2:$O$5000,"&lt;"&amp;$C$142)</f>
        <v>0</v>
      </c>
      <c r="M189" s="45">
        <f>SUMIFS('1. Output sheet'!$F$2:$F$5000,'1. Output sheet'!$D$2:$D$5000,$B189,'1. Output sheet'!$C$2:$C$5000,M$27,'1. Output sheet'!$AC$2:$AC$5000,$B$22,'1. Output sheet'!$O$2:$O$5000,"&gt;="&amp;$B$142,'1. Output sheet'!$O$2:$O$5000,"&lt;"&amp;$C$142)+SUMIFS('1. Output sheet'!$F$2:$F$5000,'1. Output sheet'!$D$2:$D$5000,$B189,'1. Output sheet'!$C$2:$C$5000,M$27,'1. Output sheet'!$AC$2:$AC$5000,$B$23,'1. Output sheet'!$O$2:$O$5000,"&gt;="&amp;$B$142,'1. Output sheet'!$O$2:$O$5000,"&lt;"&amp;$C$142)</f>
        <v>0</v>
      </c>
      <c r="N189" s="45">
        <f>SUMIFS('1. Output sheet'!$F$2:$F$5000,'1. Output sheet'!$D$2:$D$5000,$B189,'1. Output sheet'!$C$2:$C$5000,N$27,'1. Output sheet'!$AC$2:$AC$5000,$B$22,'1. Output sheet'!$O$2:$O$5000,"&gt;="&amp;$B$142,'1. Output sheet'!$O$2:$O$5000,"&lt;"&amp;$C$142)+SUMIFS('1. Output sheet'!$F$2:$F$5000,'1. Output sheet'!$D$2:$D$5000,$B189,'1. Output sheet'!$C$2:$C$5000,N$27,'1. Output sheet'!$AC$2:$AC$5000,$B$23,'1. Output sheet'!$O$2:$O$5000,"&gt;="&amp;$B$142,'1. Output sheet'!$O$2:$O$5000,"&lt;"&amp;$C$142)</f>
        <v>0</v>
      </c>
      <c r="O189" s="45">
        <f>SUMIFS('1. Output sheet'!$F$2:$F$5000,'1. Output sheet'!$D$2:$D$5000,$B189,'1. Output sheet'!$C$2:$C$5000,O$27,'1. Output sheet'!$AC$2:$AC$5000,$B$22,'1. Output sheet'!$O$2:$O$5000,"&gt;="&amp;$B$142,'1. Output sheet'!$O$2:$O$5000,"&lt;"&amp;$C$142)+SUMIFS('1. Output sheet'!$F$2:$F$5000,'1. Output sheet'!$D$2:$D$5000,$B189,'1. Output sheet'!$C$2:$C$5000,O$27,'1. Output sheet'!$AC$2:$AC$5000,$B$23,'1. Output sheet'!$O$2:$O$5000,"&gt;="&amp;$B$142,'1. Output sheet'!$O$2:$O$5000,"&lt;"&amp;$C$142)</f>
        <v>0</v>
      </c>
      <c r="P189" s="14">
        <f t="shared" si="73"/>
        <v>4685</v>
      </c>
      <c r="Q189" s="14">
        <f>SUMIFS('1. Output sheet'!$F$2:$F$5000,'1. Output sheet'!$D$2:$D$5000,$B189,'1. Output sheet'!$AC$2:$AC$5000,$B$22,'1. Output sheet'!$O$2:$O$5000,"&gt;="&amp;$B$80,'1. Output sheet'!$O$2:$O$5000,"&lt;"&amp;$C$80)+SUMIFS('1. Output sheet'!$F$2:$F$5000,'1. Output sheet'!$D$2:$D$5000,$B189,'1. Output sheet'!$AC$2:$AC$5000,$B$23,'1. Output sheet'!$O$2:$O$5000,"&gt;="&amp;$B$80,'1. Output sheet'!$O$2:$O$5000,"&lt;"&amp;$C$80)</f>
        <v>340</v>
      </c>
      <c r="R189" s="14"/>
      <c r="T189" s="21" t="s">
        <v>762</v>
      </c>
      <c r="U189" s="20"/>
      <c r="V189" s="45">
        <f t="shared" si="74"/>
        <v>0</v>
      </c>
      <c r="W189" s="45">
        <f t="shared" si="75"/>
        <v>0</v>
      </c>
      <c r="X189" s="45">
        <f t="shared" si="76"/>
        <v>0</v>
      </c>
      <c r="Y189" s="45">
        <f t="shared" si="77"/>
        <v>162.23536194575169</v>
      </c>
      <c r="Z189" s="45">
        <f t="shared" si="78"/>
        <v>134.07881152541461</v>
      </c>
      <c r="AA189" s="45">
        <f t="shared" si="79"/>
        <v>331.84505852540121</v>
      </c>
      <c r="AB189" s="45">
        <f t="shared" si="80"/>
        <v>0</v>
      </c>
      <c r="AC189" s="45">
        <f t="shared" si="81"/>
        <v>0</v>
      </c>
      <c r="AD189" s="45">
        <f t="shared" si="82"/>
        <v>0</v>
      </c>
      <c r="AE189" s="45">
        <f t="shared" si="83"/>
        <v>0</v>
      </c>
      <c r="AF189" s="45">
        <f t="shared" si="84"/>
        <v>0</v>
      </c>
      <c r="AG189" s="45">
        <f t="shared" si="85"/>
        <v>0</v>
      </c>
      <c r="AH189" s="45">
        <f t="shared" si="86"/>
        <v>628.15923199656754</v>
      </c>
      <c r="AI189" s="45">
        <f t="shared" si="87"/>
        <v>45.586795918640973</v>
      </c>
      <c r="AJ189" s="14"/>
    </row>
    <row r="190" spans="2:36" ht="14.4" x14ac:dyDescent="0.3">
      <c r="B190" s="21" t="s">
        <v>105</v>
      </c>
      <c r="C190" s="20"/>
      <c r="D190" s="45">
        <f>SUMIFS('1. Output sheet'!$F$2:$F$5000,'1. Output sheet'!$D$2:$D$5000,$B190,'1. Output sheet'!$C$2:$C$5000,D$27,'1. Output sheet'!$AC$2:$AC$5000,$B$22,'1. Output sheet'!$O$2:$O$5000,"&gt;="&amp;$B$142,'1. Output sheet'!$O$2:$O$5000,"&lt;"&amp;$C$142)+SUMIFS('1. Output sheet'!$F$2:$F$5000,'1. Output sheet'!$D$2:$D$5000,$B190,'1. Output sheet'!$C$2:$C$5000,D$27,'1. Output sheet'!$AC$2:$AC$5000,$B$23,'1. Output sheet'!$O$2:$O$5000,"&gt;="&amp;$B$142,'1. Output sheet'!$O$2:$O$5000,"&lt;"&amp;$C$142)</f>
        <v>775</v>
      </c>
      <c r="E190" s="45">
        <f>SUMIFS('1. Output sheet'!$F$2:$F$5000,'1. Output sheet'!$D$2:$D$5000,$B190,'1. Output sheet'!$C$2:$C$5000,E$27,'1. Output sheet'!$AC$2:$AC$5000,$B$22,'1. Output sheet'!$O$2:$O$5000,"&gt;="&amp;$B$142,'1. Output sheet'!$O$2:$O$5000,"&lt;"&amp;$C$142)+SUMIFS('1. Output sheet'!$F$2:$F$5000,'1. Output sheet'!$D$2:$D$5000,$B190,'1. Output sheet'!$C$2:$C$5000,E$27,'1. Output sheet'!$AC$2:$AC$5000,$B$23,'1. Output sheet'!$O$2:$O$5000,"&gt;="&amp;$B$142,'1. Output sheet'!$O$2:$O$5000,"&lt;"&amp;$C$142)</f>
        <v>0</v>
      </c>
      <c r="F190" s="45">
        <f>SUMIFS('1. Output sheet'!$F$2:$F$5000,'1. Output sheet'!$D$2:$D$5000,$B190,'1. Output sheet'!$C$2:$C$5000,F$27,'1. Output sheet'!$AC$2:$AC$5000,$B$22,'1. Output sheet'!$O$2:$O$5000,"&gt;="&amp;$B$142,'1. Output sheet'!$O$2:$O$5000,"&lt;"&amp;$C$142)+SUMIFS('1. Output sheet'!$F$2:$F$5000,'1. Output sheet'!$D$2:$D$5000,$B190,'1. Output sheet'!$C$2:$C$5000,F$27,'1. Output sheet'!$AC$2:$AC$5000,$B$23,'1. Output sheet'!$O$2:$O$5000,"&gt;="&amp;$B$142,'1. Output sheet'!$O$2:$O$5000,"&lt;"&amp;$C$142)</f>
        <v>1125.9266666666672</v>
      </c>
      <c r="G190" s="45">
        <f>SUMIFS('1. Output sheet'!$F$2:$F$5000,'1. Output sheet'!$D$2:$D$5000,$B190,'1. Output sheet'!$C$2:$C$5000,G$27,'1. Output sheet'!$AC$2:$AC$5000,$B$22,'1. Output sheet'!$O$2:$O$5000,"&gt;="&amp;$B$142,'1. Output sheet'!$O$2:$O$5000,"&lt;"&amp;$C$142)+SUMIFS('1. Output sheet'!$F$2:$F$5000,'1. Output sheet'!$D$2:$D$5000,$B190,'1. Output sheet'!$C$2:$C$5000,G$27,'1. Output sheet'!$AC$2:$AC$5000,$B$23,'1. Output sheet'!$O$2:$O$5000,"&gt;="&amp;$B$142,'1. Output sheet'!$O$2:$O$5000,"&lt;"&amp;$C$142)</f>
        <v>18122.48333333333</v>
      </c>
      <c r="H190" s="45">
        <f>SUMIFS('1. Output sheet'!$F$2:$F$5000,'1. Output sheet'!$D$2:$D$5000,$B190,'1. Output sheet'!$C$2:$C$5000,H$27,'1. Output sheet'!$AC$2:$AC$5000,$B$22,'1. Output sheet'!$O$2:$O$5000,"&gt;="&amp;$B$142,'1. Output sheet'!$O$2:$O$5000,"&lt;"&amp;$C$142)+SUMIFS('1. Output sheet'!$F$2:$F$5000,'1. Output sheet'!$D$2:$D$5000,$B190,'1. Output sheet'!$C$2:$C$5000,H$27,'1. Output sheet'!$AC$2:$AC$5000,$B$23,'1. Output sheet'!$O$2:$O$5000,"&gt;="&amp;$B$142,'1. Output sheet'!$O$2:$O$5000,"&lt;"&amp;$C$142)</f>
        <v>11583.5</v>
      </c>
      <c r="I190" s="45">
        <f>SUMIFS('1. Output sheet'!$F$2:$F$5000,'1. Output sheet'!$D$2:$D$5000,$B190,'1. Output sheet'!$C$2:$C$5000,I$27,'1. Output sheet'!$AC$2:$AC$5000,$B$22,'1. Output sheet'!$O$2:$O$5000,"&gt;="&amp;$B$142,'1. Output sheet'!$O$2:$O$5000,"&lt;"&amp;$C$142)+SUMIFS('1. Output sheet'!$F$2:$F$5000,'1. Output sheet'!$D$2:$D$5000,$B190,'1. Output sheet'!$C$2:$C$5000,I$27,'1. Output sheet'!$AC$2:$AC$5000,$B$23,'1. Output sheet'!$O$2:$O$5000,"&gt;="&amp;$B$142,'1. Output sheet'!$O$2:$O$5000,"&lt;"&amp;$C$142)</f>
        <v>20989.856666666667</v>
      </c>
      <c r="J190" s="45">
        <f>SUMIFS('1. Output sheet'!$F$2:$F$5000,'1. Output sheet'!$D$2:$D$5000,$B190,'1. Output sheet'!$C$2:$C$5000,J$27,'1. Output sheet'!$AC$2:$AC$5000,$B$22,'1. Output sheet'!$O$2:$O$5000,"&gt;="&amp;$B$142,'1. Output sheet'!$O$2:$O$5000,"&lt;"&amp;$C$142)+SUMIFS('1. Output sheet'!$F$2:$F$5000,'1. Output sheet'!$D$2:$D$5000,$B190,'1. Output sheet'!$C$2:$C$5000,J$27,'1. Output sheet'!$AC$2:$AC$5000,$B$23,'1. Output sheet'!$O$2:$O$5000,"&gt;="&amp;$B$142,'1. Output sheet'!$O$2:$O$5000,"&lt;"&amp;$C$142)</f>
        <v>69574.539999999994</v>
      </c>
      <c r="K190" s="45">
        <f>SUMIFS('1. Output sheet'!$F$2:$F$5000,'1. Output sheet'!$D$2:$D$5000,$B190,'1. Output sheet'!$C$2:$C$5000,K$27,'1. Output sheet'!$AC$2:$AC$5000,$B$22,'1. Output sheet'!$O$2:$O$5000,"&gt;="&amp;$B$142,'1. Output sheet'!$O$2:$O$5000,"&lt;"&amp;$C$142)+SUMIFS('1. Output sheet'!$F$2:$F$5000,'1. Output sheet'!$D$2:$D$5000,$B190,'1. Output sheet'!$C$2:$C$5000,K$27,'1. Output sheet'!$AC$2:$AC$5000,$B$23,'1. Output sheet'!$O$2:$O$5000,"&gt;="&amp;$B$142,'1. Output sheet'!$O$2:$O$5000,"&lt;"&amp;$C$142)</f>
        <v>2460</v>
      </c>
      <c r="L190" s="45">
        <f>SUMIFS('1. Output sheet'!$F$2:$F$5000,'1. Output sheet'!$D$2:$D$5000,$B190,'1. Output sheet'!$C$2:$C$5000,L$27,'1. Output sheet'!$AC$2:$AC$5000,$B$22,'1. Output sheet'!$O$2:$O$5000,"&gt;="&amp;$B$142,'1. Output sheet'!$O$2:$O$5000,"&lt;"&amp;$C$142)+SUMIFS('1. Output sheet'!$F$2:$F$5000,'1. Output sheet'!$D$2:$D$5000,$B190,'1. Output sheet'!$C$2:$C$5000,L$27,'1. Output sheet'!$AC$2:$AC$5000,$B$23,'1. Output sheet'!$O$2:$O$5000,"&gt;="&amp;$B$142,'1. Output sheet'!$O$2:$O$5000,"&lt;"&amp;$C$142)</f>
        <v>0</v>
      </c>
      <c r="M190" s="45">
        <f>SUMIFS('1. Output sheet'!$F$2:$F$5000,'1. Output sheet'!$D$2:$D$5000,$B190,'1. Output sheet'!$C$2:$C$5000,M$27,'1. Output sheet'!$AC$2:$AC$5000,$B$22,'1. Output sheet'!$O$2:$O$5000,"&gt;="&amp;$B$142,'1. Output sheet'!$O$2:$O$5000,"&lt;"&amp;$C$142)+SUMIFS('1. Output sheet'!$F$2:$F$5000,'1. Output sheet'!$D$2:$D$5000,$B190,'1. Output sheet'!$C$2:$C$5000,M$27,'1. Output sheet'!$AC$2:$AC$5000,$B$23,'1. Output sheet'!$O$2:$O$5000,"&gt;="&amp;$B$142,'1. Output sheet'!$O$2:$O$5000,"&lt;"&amp;$C$142)</f>
        <v>0</v>
      </c>
      <c r="N190" s="45">
        <f>SUMIFS('1. Output sheet'!$F$2:$F$5000,'1. Output sheet'!$D$2:$D$5000,$B190,'1. Output sheet'!$C$2:$C$5000,N$27,'1. Output sheet'!$AC$2:$AC$5000,$B$22,'1. Output sheet'!$O$2:$O$5000,"&gt;="&amp;$B$142,'1. Output sheet'!$O$2:$O$5000,"&lt;"&amp;$C$142)+SUMIFS('1. Output sheet'!$F$2:$F$5000,'1. Output sheet'!$D$2:$D$5000,$B190,'1. Output sheet'!$C$2:$C$5000,N$27,'1. Output sheet'!$AC$2:$AC$5000,$B$23,'1. Output sheet'!$O$2:$O$5000,"&gt;="&amp;$B$142,'1. Output sheet'!$O$2:$O$5000,"&lt;"&amp;$C$142)</f>
        <v>0</v>
      </c>
      <c r="O190" s="45">
        <f>SUMIFS('1. Output sheet'!$F$2:$F$5000,'1. Output sheet'!$D$2:$D$5000,$B190,'1. Output sheet'!$C$2:$C$5000,O$27,'1. Output sheet'!$AC$2:$AC$5000,$B$22,'1. Output sheet'!$O$2:$O$5000,"&gt;="&amp;$B$142,'1. Output sheet'!$O$2:$O$5000,"&lt;"&amp;$C$142)+SUMIFS('1. Output sheet'!$F$2:$F$5000,'1. Output sheet'!$D$2:$D$5000,$B190,'1. Output sheet'!$C$2:$C$5000,O$27,'1. Output sheet'!$AC$2:$AC$5000,$B$23,'1. Output sheet'!$O$2:$O$5000,"&gt;="&amp;$B$142,'1. Output sheet'!$O$2:$O$5000,"&lt;"&amp;$C$142)</f>
        <v>0</v>
      </c>
      <c r="P190" s="14">
        <f t="shared" si="73"/>
        <v>124631.30666666666</v>
      </c>
      <c r="Q190" s="14">
        <f>SUMIFS('1. Output sheet'!$F$2:$F$5000,'1. Output sheet'!$D$2:$D$5000,$B190,'1. Output sheet'!$AC$2:$AC$5000,$B$22,'1. Output sheet'!$O$2:$O$5000,"&gt;="&amp;$B$80,'1. Output sheet'!$O$2:$O$5000,"&lt;"&amp;$C$80)+SUMIFS('1. Output sheet'!$F$2:$F$5000,'1. Output sheet'!$D$2:$D$5000,$B190,'1. Output sheet'!$AC$2:$AC$5000,$B$23,'1. Output sheet'!$O$2:$O$5000,"&gt;="&amp;$B$80,'1. Output sheet'!$O$2:$O$5000,"&lt;"&amp;$C$80)</f>
        <v>60852.490000000005</v>
      </c>
      <c r="R190" s="14"/>
      <c r="T190" s="21" t="s">
        <v>105</v>
      </c>
      <c r="U190" s="20"/>
      <c r="V190" s="45">
        <f t="shared" si="74"/>
        <v>103.91107893219633</v>
      </c>
      <c r="W190" s="45">
        <f t="shared" si="75"/>
        <v>0</v>
      </c>
      <c r="X190" s="45">
        <f t="shared" si="76"/>
        <v>150.9629093314384</v>
      </c>
      <c r="Y190" s="45">
        <f t="shared" si="77"/>
        <v>2429.8410272224673</v>
      </c>
      <c r="Z190" s="45">
        <f t="shared" si="78"/>
        <v>1553.1019133046402</v>
      </c>
      <c r="AA190" s="45">
        <f t="shared" si="79"/>
        <v>2814.2950359554675</v>
      </c>
      <c r="AB190" s="45">
        <f t="shared" si="80"/>
        <v>9328.4716356274203</v>
      </c>
      <c r="AC190" s="45">
        <f t="shared" si="81"/>
        <v>329.83387635251995</v>
      </c>
      <c r="AD190" s="45">
        <f t="shared" si="82"/>
        <v>0</v>
      </c>
      <c r="AE190" s="45">
        <f t="shared" si="83"/>
        <v>0</v>
      </c>
      <c r="AF190" s="45">
        <f t="shared" si="84"/>
        <v>0</v>
      </c>
      <c r="AG190" s="45">
        <f t="shared" si="85"/>
        <v>0</v>
      </c>
      <c r="AH190" s="45">
        <f t="shared" si="86"/>
        <v>16710.41747672615</v>
      </c>
      <c r="AI190" s="45">
        <f t="shared" si="87"/>
        <v>8159.029537562179</v>
      </c>
      <c r="AJ190" s="14"/>
    </row>
    <row r="191" spans="2:36" ht="14.4" x14ac:dyDescent="0.3">
      <c r="B191" s="21" t="s">
        <v>79</v>
      </c>
      <c r="C191" s="20"/>
      <c r="D191" s="45">
        <f>SUMIFS('1. Output sheet'!$F$2:$F$5000,'1. Output sheet'!$D$2:$D$5000,$B191,'1. Output sheet'!$C$2:$C$5000,D$27,'1. Output sheet'!$AC$2:$AC$5000,$B$22,'1. Output sheet'!$O$2:$O$5000,"&gt;="&amp;$B$142,'1. Output sheet'!$O$2:$O$5000,"&lt;"&amp;$C$142)+SUMIFS('1. Output sheet'!$F$2:$F$5000,'1. Output sheet'!$D$2:$D$5000,$B191,'1. Output sheet'!$C$2:$C$5000,D$27,'1. Output sheet'!$AC$2:$AC$5000,$B$23,'1. Output sheet'!$O$2:$O$5000,"&gt;="&amp;$B$142,'1. Output sheet'!$O$2:$O$5000,"&lt;"&amp;$C$142)</f>
        <v>0</v>
      </c>
      <c r="E191" s="45">
        <f>SUMIFS('1. Output sheet'!$F$2:$F$5000,'1. Output sheet'!$D$2:$D$5000,$B191,'1. Output sheet'!$C$2:$C$5000,E$27,'1. Output sheet'!$AC$2:$AC$5000,$B$22,'1. Output sheet'!$O$2:$O$5000,"&gt;="&amp;$B$142,'1. Output sheet'!$O$2:$O$5000,"&lt;"&amp;$C$142)+SUMIFS('1. Output sheet'!$F$2:$F$5000,'1. Output sheet'!$D$2:$D$5000,$B191,'1. Output sheet'!$C$2:$C$5000,E$27,'1. Output sheet'!$AC$2:$AC$5000,$B$23,'1. Output sheet'!$O$2:$O$5000,"&gt;="&amp;$B$142,'1. Output sheet'!$O$2:$O$5000,"&lt;"&amp;$C$142)</f>
        <v>0</v>
      </c>
      <c r="F191" s="45">
        <f>SUMIFS('1. Output sheet'!$F$2:$F$5000,'1. Output sheet'!$D$2:$D$5000,$B191,'1. Output sheet'!$C$2:$C$5000,F$27,'1. Output sheet'!$AC$2:$AC$5000,$B$22,'1. Output sheet'!$O$2:$O$5000,"&gt;="&amp;$B$142,'1. Output sheet'!$O$2:$O$5000,"&lt;"&amp;$C$142)+SUMIFS('1. Output sheet'!$F$2:$F$5000,'1. Output sheet'!$D$2:$D$5000,$B191,'1. Output sheet'!$C$2:$C$5000,F$27,'1. Output sheet'!$AC$2:$AC$5000,$B$23,'1. Output sheet'!$O$2:$O$5000,"&gt;="&amp;$B$142,'1. Output sheet'!$O$2:$O$5000,"&lt;"&amp;$C$142)</f>
        <v>7095</v>
      </c>
      <c r="G191" s="45">
        <f>SUMIFS('1. Output sheet'!$F$2:$F$5000,'1. Output sheet'!$D$2:$D$5000,$B191,'1. Output sheet'!$C$2:$C$5000,G$27,'1. Output sheet'!$AC$2:$AC$5000,$B$22,'1. Output sheet'!$O$2:$O$5000,"&gt;="&amp;$B$142,'1. Output sheet'!$O$2:$O$5000,"&lt;"&amp;$C$142)+SUMIFS('1. Output sheet'!$F$2:$F$5000,'1. Output sheet'!$D$2:$D$5000,$B191,'1. Output sheet'!$C$2:$C$5000,G$27,'1. Output sheet'!$AC$2:$AC$5000,$B$23,'1. Output sheet'!$O$2:$O$5000,"&gt;="&amp;$B$142,'1. Output sheet'!$O$2:$O$5000,"&lt;"&amp;$C$142)</f>
        <v>24899</v>
      </c>
      <c r="H191" s="45">
        <f>SUMIFS('1. Output sheet'!$F$2:$F$5000,'1. Output sheet'!$D$2:$D$5000,$B191,'1. Output sheet'!$C$2:$C$5000,H$27,'1. Output sheet'!$AC$2:$AC$5000,$B$22,'1. Output sheet'!$O$2:$O$5000,"&gt;="&amp;$B$142,'1. Output sheet'!$O$2:$O$5000,"&lt;"&amp;$C$142)+SUMIFS('1. Output sheet'!$F$2:$F$5000,'1. Output sheet'!$D$2:$D$5000,$B191,'1. Output sheet'!$C$2:$C$5000,H$27,'1. Output sheet'!$AC$2:$AC$5000,$B$23,'1. Output sheet'!$O$2:$O$5000,"&gt;="&amp;$B$142,'1. Output sheet'!$O$2:$O$5000,"&lt;"&amp;$C$142)</f>
        <v>2379</v>
      </c>
      <c r="I191" s="45">
        <f>SUMIFS('1. Output sheet'!$F$2:$F$5000,'1. Output sheet'!$D$2:$D$5000,$B191,'1. Output sheet'!$C$2:$C$5000,I$27,'1. Output sheet'!$AC$2:$AC$5000,$B$22,'1. Output sheet'!$O$2:$O$5000,"&gt;="&amp;$B$142,'1. Output sheet'!$O$2:$O$5000,"&lt;"&amp;$C$142)+SUMIFS('1. Output sheet'!$F$2:$F$5000,'1. Output sheet'!$D$2:$D$5000,$B191,'1. Output sheet'!$C$2:$C$5000,I$27,'1. Output sheet'!$AC$2:$AC$5000,$B$23,'1. Output sheet'!$O$2:$O$5000,"&gt;="&amp;$B$142,'1. Output sheet'!$O$2:$O$5000,"&lt;"&amp;$C$142)</f>
        <v>0</v>
      </c>
      <c r="J191" s="45">
        <f>SUMIFS('1. Output sheet'!$F$2:$F$5000,'1. Output sheet'!$D$2:$D$5000,$B191,'1. Output sheet'!$C$2:$C$5000,J$27,'1. Output sheet'!$AC$2:$AC$5000,$B$22,'1. Output sheet'!$O$2:$O$5000,"&gt;="&amp;$B$142,'1. Output sheet'!$O$2:$O$5000,"&lt;"&amp;$C$142)+SUMIFS('1. Output sheet'!$F$2:$F$5000,'1. Output sheet'!$D$2:$D$5000,$B191,'1. Output sheet'!$C$2:$C$5000,J$27,'1. Output sheet'!$AC$2:$AC$5000,$B$23,'1. Output sheet'!$O$2:$O$5000,"&gt;="&amp;$B$142,'1. Output sheet'!$O$2:$O$5000,"&lt;"&amp;$C$142)</f>
        <v>16843</v>
      </c>
      <c r="K191" s="45">
        <f>SUMIFS('1. Output sheet'!$F$2:$F$5000,'1. Output sheet'!$D$2:$D$5000,$B191,'1. Output sheet'!$C$2:$C$5000,K$27,'1. Output sheet'!$AC$2:$AC$5000,$B$22,'1. Output sheet'!$O$2:$O$5000,"&gt;="&amp;$B$142,'1. Output sheet'!$O$2:$O$5000,"&lt;"&amp;$C$142)+SUMIFS('1. Output sheet'!$F$2:$F$5000,'1. Output sheet'!$D$2:$D$5000,$B191,'1. Output sheet'!$C$2:$C$5000,K$27,'1. Output sheet'!$AC$2:$AC$5000,$B$23,'1. Output sheet'!$O$2:$O$5000,"&gt;="&amp;$B$142,'1. Output sheet'!$O$2:$O$5000,"&lt;"&amp;$C$142)</f>
        <v>-2234.14</v>
      </c>
      <c r="L191" s="45">
        <f>SUMIFS('1. Output sheet'!$F$2:$F$5000,'1. Output sheet'!$D$2:$D$5000,$B191,'1. Output sheet'!$C$2:$C$5000,L$27,'1. Output sheet'!$AC$2:$AC$5000,$B$22,'1. Output sheet'!$O$2:$O$5000,"&gt;="&amp;$B$142,'1. Output sheet'!$O$2:$O$5000,"&lt;"&amp;$C$142)+SUMIFS('1. Output sheet'!$F$2:$F$5000,'1. Output sheet'!$D$2:$D$5000,$B191,'1. Output sheet'!$C$2:$C$5000,L$27,'1. Output sheet'!$AC$2:$AC$5000,$B$23,'1. Output sheet'!$O$2:$O$5000,"&gt;="&amp;$B$142,'1. Output sheet'!$O$2:$O$5000,"&lt;"&amp;$C$142)</f>
        <v>0</v>
      </c>
      <c r="M191" s="45">
        <f>SUMIFS('1. Output sheet'!$F$2:$F$5000,'1. Output sheet'!$D$2:$D$5000,$B191,'1. Output sheet'!$C$2:$C$5000,M$27,'1. Output sheet'!$AC$2:$AC$5000,$B$22,'1. Output sheet'!$O$2:$O$5000,"&gt;="&amp;$B$142,'1. Output sheet'!$O$2:$O$5000,"&lt;"&amp;$C$142)+SUMIFS('1. Output sheet'!$F$2:$F$5000,'1. Output sheet'!$D$2:$D$5000,$B191,'1. Output sheet'!$C$2:$C$5000,M$27,'1. Output sheet'!$AC$2:$AC$5000,$B$23,'1. Output sheet'!$O$2:$O$5000,"&gt;="&amp;$B$142,'1. Output sheet'!$O$2:$O$5000,"&lt;"&amp;$C$142)</f>
        <v>0</v>
      </c>
      <c r="N191" s="45">
        <f>SUMIFS('1. Output sheet'!$F$2:$F$5000,'1. Output sheet'!$D$2:$D$5000,$B191,'1. Output sheet'!$C$2:$C$5000,N$27,'1. Output sheet'!$AC$2:$AC$5000,$B$22,'1. Output sheet'!$O$2:$O$5000,"&gt;="&amp;$B$142,'1. Output sheet'!$O$2:$O$5000,"&lt;"&amp;$C$142)+SUMIFS('1. Output sheet'!$F$2:$F$5000,'1. Output sheet'!$D$2:$D$5000,$B191,'1. Output sheet'!$C$2:$C$5000,N$27,'1. Output sheet'!$AC$2:$AC$5000,$B$23,'1. Output sheet'!$O$2:$O$5000,"&gt;="&amp;$B$142,'1. Output sheet'!$O$2:$O$5000,"&lt;"&amp;$C$142)</f>
        <v>0</v>
      </c>
      <c r="O191" s="45">
        <f>SUMIFS('1. Output sheet'!$F$2:$F$5000,'1. Output sheet'!$D$2:$D$5000,$B191,'1. Output sheet'!$C$2:$C$5000,O$27,'1. Output sheet'!$AC$2:$AC$5000,$B$22,'1. Output sheet'!$O$2:$O$5000,"&gt;="&amp;$B$142,'1. Output sheet'!$O$2:$O$5000,"&lt;"&amp;$C$142)+SUMIFS('1. Output sheet'!$F$2:$F$5000,'1. Output sheet'!$D$2:$D$5000,$B191,'1. Output sheet'!$C$2:$C$5000,O$27,'1. Output sheet'!$AC$2:$AC$5000,$B$23,'1. Output sheet'!$O$2:$O$5000,"&gt;="&amp;$B$142,'1. Output sheet'!$O$2:$O$5000,"&lt;"&amp;$C$142)</f>
        <v>0</v>
      </c>
      <c r="P191" s="14">
        <f t="shared" si="73"/>
        <v>48981.86</v>
      </c>
      <c r="Q191" s="14">
        <f>SUMIFS('1. Output sheet'!$F$2:$F$5000,'1. Output sheet'!$D$2:$D$5000,$B191,'1. Output sheet'!$AC$2:$AC$5000,$B$22,'1. Output sheet'!$O$2:$O$5000,"&gt;="&amp;$B$80,'1. Output sheet'!$O$2:$O$5000,"&lt;"&amp;$C$80)+SUMIFS('1. Output sheet'!$F$2:$F$5000,'1. Output sheet'!$D$2:$D$5000,$B191,'1. Output sheet'!$AC$2:$AC$5000,$B$23,'1. Output sheet'!$O$2:$O$5000,"&gt;="&amp;$B$80,'1. Output sheet'!$O$2:$O$5000,"&lt;"&amp;$C$80)</f>
        <v>12481.25</v>
      </c>
      <c r="R191" s="14"/>
      <c r="T191" s="21" t="s">
        <v>79</v>
      </c>
      <c r="U191" s="20"/>
      <c r="V191" s="45">
        <f t="shared" si="74"/>
        <v>0</v>
      </c>
      <c r="W191" s="45">
        <f t="shared" si="75"/>
        <v>0</v>
      </c>
      <c r="X191" s="45">
        <f t="shared" si="76"/>
        <v>951.28916777281677</v>
      </c>
      <c r="Y191" s="45">
        <f t="shared" si="77"/>
        <v>3338.4283281712987</v>
      </c>
      <c r="Z191" s="45">
        <f t="shared" si="78"/>
        <v>318.97349261896136</v>
      </c>
      <c r="AA191" s="45">
        <f t="shared" si="79"/>
        <v>0</v>
      </c>
      <c r="AB191" s="45">
        <f t="shared" si="80"/>
        <v>2258.2894225225587</v>
      </c>
      <c r="AC191" s="45">
        <f t="shared" si="81"/>
        <v>-299.55083598138981</v>
      </c>
      <c r="AD191" s="45">
        <f t="shared" si="82"/>
        <v>0</v>
      </c>
      <c r="AE191" s="45">
        <f t="shared" si="83"/>
        <v>0</v>
      </c>
      <c r="AF191" s="45">
        <f t="shared" si="84"/>
        <v>0</v>
      </c>
      <c r="AG191" s="45">
        <f t="shared" si="85"/>
        <v>0</v>
      </c>
      <c r="AH191" s="45">
        <f t="shared" si="86"/>
        <v>6567.4295751042455</v>
      </c>
      <c r="AI191" s="45">
        <f t="shared" si="87"/>
        <v>1673.4711663515811</v>
      </c>
      <c r="AJ191" s="14"/>
    </row>
    <row r="192" spans="2:36" ht="14.4" x14ac:dyDescent="0.3">
      <c r="B192" s="21" t="s">
        <v>49</v>
      </c>
      <c r="C192" s="20"/>
      <c r="D192" s="45">
        <f>SUMIFS('1. Output sheet'!$F$2:$F$5000,'1. Output sheet'!$D$2:$D$5000,$B192,'1. Output sheet'!$C$2:$C$5000,D$27,'1. Output sheet'!$AC$2:$AC$5000,$B$22,'1. Output sheet'!$O$2:$O$5000,"&gt;="&amp;$B$142,'1. Output sheet'!$O$2:$O$5000,"&lt;"&amp;$C$142)+SUMIFS('1. Output sheet'!$F$2:$F$5000,'1. Output sheet'!$D$2:$D$5000,$B192,'1. Output sheet'!$C$2:$C$5000,D$27,'1. Output sheet'!$AC$2:$AC$5000,$B$23,'1. Output sheet'!$O$2:$O$5000,"&gt;="&amp;$B$142,'1. Output sheet'!$O$2:$O$5000,"&lt;"&amp;$C$142)</f>
        <v>0</v>
      </c>
      <c r="E192" s="45">
        <f>SUMIFS('1. Output sheet'!$F$2:$F$5000,'1. Output sheet'!$D$2:$D$5000,$B192,'1. Output sheet'!$C$2:$C$5000,E$27,'1. Output sheet'!$AC$2:$AC$5000,$B$22,'1. Output sheet'!$O$2:$O$5000,"&gt;="&amp;$B$142,'1. Output sheet'!$O$2:$O$5000,"&lt;"&amp;$C$142)+SUMIFS('1. Output sheet'!$F$2:$F$5000,'1. Output sheet'!$D$2:$D$5000,$B192,'1. Output sheet'!$C$2:$C$5000,E$27,'1. Output sheet'!$AC$2:$AC$5000,$B$23,'1. Output sheet'!$O$2:$O$5000,"&gt;="&amp;$B$142,'1. Output sheet'!$O$2:$O$5000,"&lt;"&amp;$C$142)</f>
        <v>0</v>
      </c>
      <c r="F192" s="45">
        <f>SUMIFS('1. Output sheet'!$F$2:$F$5000,'1. Output sheet'!$D$2:$D$5000,$B192,'1. Output sheet'!$C$2:$C$5000,F$27,'1. Output sheet'!$AC$2:$AC$5000,$B$22,'1. Output sheet'!$O$2:$O$5000,"&gt;="&amp;$B$142,'1. Output sheet'!$O$2:$O$5000,"&lt;"&amp;$C$142)+SUMIFS('1. Output sheet'!$F$2:$F$5000,'1. Output sheet'!$D$2:$D$5000,$B192,'1. Output sheet'!$C$2:$C$5000,F$27,'1. Output sheet'!$AC$2:$AC$5000,$B$23,'1. Output sheet'!$O$2:$O$5000,"&gt;="&amp;$B$142,'1. Output sheet'!$O$2:$O$5000,"&lt;"&amp;$C$142)</f>
        <v>0</v>
      </c>
      <c r="G192" s="45">
        <f>SUMIFS('1. Output sheet'!$F$2:$F$5000,'1. Output sheet'!$D$2:$D$5000,$B192,'1. Output sheet'!$C$2:$C$5000,G$27,'1. Output sheet'!$AC$2:$AC$5000,$B$22,'1. Output sheet'!$O$2:$O$5000,"&gt;="&amp;$B$142,'1. Output sheet'!$O$2:$O$5000,"&lt;"&amp;$C$142)+SUMIFS('1. Output sheet'!$F$2:$F$5000,'1. Output sheet'!$D$2:$D$5000,$B192,'1. Output sheet'!$C$2:$C$5000,G$27,'1. Output sheet'!$AC$2:$AC$5000,$B$23,'1. Output sheet'!$O$2:$O$5000,"&gt;="&amp;$B$142,'1. Output sheet'!$O$2:$O$5000,"&lt;"&amp;$C$142)</f>
        <v>2630</v>
      </c>
      <c r="H192" s="45">
        <f>SUMIFS('1. Output sheet'!$F$2:$F$5000,'1. Output sheet'!$D$2:$D$5000,$B192,'1. Output sheet'!$C$2:$C$5000,H$27,'1. Output sheet'!$AC$2:$AC$5000,$B$22,'1. Output sheet'!$O$2:$O$5000,"&gt;="&amp;$B$142,'1. Output sheet'!$O$2:$O$5000,"&lt;"&amp;$C$142)+SUMIFS('1. Output sheet'!$F$2:$F$5000,'1. Output sheet'!$D$2:$D$5000,$B192,'1. Output sheet'!$C$2:$C$5000,H$27,'1. Output sheet'!$AC$2:$AC$5000,$B$23,'1. Output sheet'!$O$2:$O$5000,"&gt;="&amp;$B$142,'1. Output sheet'!$O$2:$O$5000,"&lt;"&amp;$C$142)</f>
        <v>0</v>
      </c>
      <c r="I192" s="45">
        <f>SUMIFS('1. Output sheet'!$F$2:$F$5000,'1. Output sheet'!$D$2:$D$5000,$B192,'1. Output sheet'!$C$2:$C$5000,I$27,'1. Output sheet'!$AC$2:$AC$5000,$B$22,'1. Output sheet'!$O$2:$O$5000,"&gt;="&amp;$B$142,'1. Output sheet'!$O$2:$O$5000,"&lt;"&amp;$C$142)+SUMIFS('1. Output sheet'!$F$2:$F$5000,'1. Output sheet'!$D$2:$D$5000,$B192,'1. Output sheet'!$C$2:$C$5000,I$27,'1. Output sheet'!$AC$2:$AC$5000,$B$23,'1. Output sheet'!$O$2:$O$5000,"&gt;="&amp;$B$142,'1. Output sheet'!$O$2:$O$5000,"&lt;"&amp;$C$142)</f>
        <v>0</v>
      </c>
      <c r="J192" s="45">
        <f>SUMIFS('1. Output sheet'!$F$2:$F$5000,'1. Output sheet'!$D$2:$D$5000,$B192,'1. Output sheet'!$C$2:$C$5000,J$27,'1. Output sheet'!$AC$2:$AC$5000,$B$22,'1. Output sheet'!$O$2:$O$5000,"&gt;="&amp;$B$142,'1. Output sheet'!$O$2:$O$5000,"&lt;"&amp;$C$142)+SUMIFS('1. Output sheet'!$F$2:$F$5000,'1. Output sheet'!$D$2:$D$5000,$B192,'1. Output sheet'!$C$2:$C$5000,J$27,'1. Output sheet'!$AC$2:$AC$5000,$B$23,'1. Output sheet'!$O$2:$O$5000,"&gt;="&amp;$B$142,'1. Output sheet'!$O$2:$O$5000,"&lt;"&amp;$C$142)</f>
        <v>0</v>
      </c>
      <c r="K192" s="45">
        <f>SUMIFS('1. Output sheet'!$F$2:$F$5000,'1. Output sheet'!$D$2:$D$5000,$B192,'1. Output sheet'!$C$2:$C$5000,K$27,'1. Output sheet'!$AC$2:$AC$5000,$B$22,'1. Output sheet'!$O$2:$O$5000,"&gt;="&amp;$B$142,'1. Output sheet'!$O$2:$O$5000,"&lt;"&amp;$C$142)+SUMIFS('1. Output sheet'!$F$2:$F$5000,'1. Output sheet'!$D$2:$D$5000,$B192,'1. Output sheet'!$C$2:$C$5000,K$27,'1. Output sheet'!$AC$2:$AC$5000,$B$23,'1. Output sheet'!$O$2:$O$5000,"&gt;="&amp;$B$142,'1. Output sheet'!$O$2:$O$5000,"&lt;"&amp;$C$142)</f>
        <v>0</v>
      </c>
      <c r="L192" s="45">
        <f>SUMIFS('1. Output sheet'!$F$2:$F$5000,'1. Output sheet'!$D$2:$D$5000,$B192,'1. Output sheet'!$C$2:$C$5000,L$27,'1. Output sheet'!$AC$2:$AC$5000,$B$22,'1. Output sheet'!$O$2:$O$5000,"&gt;="&amp;$B$142,'1. Output sheet'!$O$2:$O$5000,"&lt;"&amp;$C$142)+SUMIFS('1. Output sheet'!$F$2:$F$5000,'1. Output sheet'!$D$2:$D$5000,$B192,'1. Output sheet'!$C$2:$C$5000,L$27,'1. Output sheet'!$AC$2:$AC$5000,$B$23,'1. Output sheet'!$O$2:$O$5000,"&gt;="&amp;$B$142,'1. Output sheet'!$O$2:$O$5000,"&lt;"&amp;$C$142)</f>
        <v>0</v>
      </c>
      <c r="M192" s="45">
        <f>SUMIFS('1. Output sheet'!$F$2:$F$5000,'1. Output sheet'!$D$2:$D$5000,$B192,'1. Output sheet'!$C$2:$C$5000,M$27,'1. Output sheet'!$AC$2:$AC$5000,$B$22,'1. Output sheet'!$O$2:$O$5000,"&gt;="&amp;$B$142,'1. Output sheet'!$O$2:$O$5000,"&lt;"&amp;$C$142)+SUMIFS('1. Output sheet'!$F$2:$F$5000,'1. Output sheet'!$D$2:$D$5000,$B192,'1. Output sheet'!$C$2:$C$5000,M$27,'1. Output sheet'!$AC$2:$AC$5000,$B$23,'1. Output sheet'!$O$2:$O$5000,"&gt;="&amp;$B$142,'1. Output sheet'!$O$2:$O$5000,"&lt;"&amp;$C$142)</f>
        <v>0</v>
      </c>
      <c r="N192" s="45">
        <f>SUMIFS('1. Output sheet'!$F$2:$F$5000,'1. Output sheet'!$D$2:$D$5000,$B192,'1. Output sheet'!$C$2:$C$5000,N$27,'1. Output sheet'!$AC$2:$AC$5000,$B$22,'1. Output sheet'!$O$2:$O$5000,"&gt;="&amp;$B$142,'1. Output sheet'!$O$2:$O$5000,"&lt;"&amp;$C$142)+SUMIFS('1. Output sheet'!$F$2:$F$5000,'1. Output sheet'!$D$2:$D$5000,$B192,'1. Output sheet'!$C$2:$C$5000,N$27,'1. Output sheet'!$AC$2:$AC$5000,$B$23,'1. Output sheet'!$O$2:$O$5000,"&gt;="&amp;$B$142,'1. Output sheet'!$O$2:$O$5000,"&lt;"&amp;$C$142)</f>
        <v>0</v>
      </c>
      <c r="O192" s="45">
        <f>SUMIFS('1. Output sheet'!$F$2:$F$5000,'1. Output sheet'!$D$2:$D$5000,$B192,'1. Output sheet'!$C$2:$C$5000,O$27,'1. Output sheet'!$AC$2:$AC$5000,$B$22,'1. Output sheet'!$O$2:$O$5000,"&gt;="&amp;$B$142,'1. Output sheet'!$O$2:$O$5000,"&lt;"&amp;$C$142)+SUMIFS('1. Output sheet'!$F$2:$F$5000,'1. Output sheet'!$D$2:$D$5000,$B192,'1. Output sheet'!$C$2:$C$5000,O$27,'1. Output sheet'!$AC$2:$AC$5000,$B$23,'1. Output sheet'!$O$2:$O$5000,"&gt;="&amp;$B$142,'1. Output sheet'!$O$2:$O$5000,"&lt;"&amp;$C$142)</f>
        <v>0</v>
      </c>
      <c r="P192" s="14">
        <f t="shared" si="73"/>
        <v>2630</v>
      </c>
      <c r="Q192" s="14">
        <f>SUMIFS('1. Output sheet'!$F$2:$F$5000,'1. Output sheet'!$D$2:$D$5000,$B192,'1. Output sheet'!$AC$2:$AC$5000,$B$22,'1. Output sheet'!$O$2:$O$5000,"&gt;="&amp;$B$80,'1. Output sheet'!$O$2:$O$5000,"&lt;"&amp;$C$80)+SUMIFS('1. Output sheet'!$F$2:$F$5000,'1. Output sheet'!$D$2:$D$5000,$B192,'1. Output sheet'!$AC$2:$AC$5000,$B$23,'1. Output sheet'!$O$2:$O$5000,"&gt;="&amp;$B$80,'1. Output sheet'!$O$2:$O$5000,"&lt;"&amp;$C$80)</f>
        <v>979</v>
      </c>
      <c r="R192" s="14"/>
      <c r="T192" s="21" t="s">
        <v>49</v>
      </c>
      <c r="U192" s="20"/>
      <c r="V192" s="45">
        <f t="shared" si="74"/>
        <v>0</v>
      </c>
      <c r="W192" s="45">
        <f t="shared" si="75"/>
        <v>0</v>
      </c>
      <c r="X192" s="45">
        <f t="shared" si="76"/>
        <v>0</v>
      </c>
      <c r="Y192" s="45">
        <f t="shared" si="77"/>
        <v>352.62727431184044</v>
      </c>
      <c r="Z192" s="45">
        <f t="shared" si="78"/>
        <v>0</v>
      </c>
      <c r="AA192" s="45">
        <f t="shared" si="79"/>
        <v>0</v>
      </c>
      <c r="AB192" s="45">
        <f t="shared" si="80"/>
        <v>0</v>
      </c>
      <c r="AC192" s="45">
        <f t="shared" si="81"/>
        <v>0</v>
      </c>
      <c r="AD192" s="45">
        <f t="shared" si="82"/>
        <v>0</v>
      </c>
      <c r="AE192" s="45">
        <f t="shared" si="83"/>
        <v>0</v>
      </c>
      <c r="AF192" s="45">
        <f t="shared" si="84"/>
        <v>0</v>
      </c>
      <c r="AG192" s="45">
        <f t="shared" si="85"/>
        <v>0</v>
      </c>
      <c r="AH192" s="45">
        <f t="shared" si="86"/>
        <v>352.62727431184044</v>
      </c>
      <c r="AI192" s="45">
        <f t="shared" si="87"/>
        <v>131.26315648338093</v>
      </c>
      <c r="AJ192" s="14"/>
    </row>
    <row r="193" spans="1:36" ht="14.4" x14ac:dyDescent="0.3">
      <c r="B193" s="21" t="s">
        <v>638</v>
      </c>
      <c r="C193" s="20"/>
      <c r="D193" s="45">
        <f>SUMIFS('1. Output sheet'!$F$2:$F$5000,'1. Output sheet'!$D$2:$D$5000,$B193,'1. Output sheet'!$C$2:$C$5000,D$27,'1. Output sheet'!$AC$2:$AC$5000,$B$22,'1. Output sheet'!$O$2:$O$5000,"&gt;="&amp;$B$142,'1. Output sheet'!$O$2:$O$5000,"&lt;"&amp;$C$142)+SUMIFS('1. Output sheet'!$F$2:$F$5000,'1. Output sheet'!$D$2:$D$5000,$B193,'1. Output sheet'!$C$2:$C$5000,D$27,'1. Output sheet'!$AC$2:$AC$5000,$B$23,'1. Output sheet'!$O$2:$O$5000,"&gt;="&amp;$B$142,'1. Output sheet'!$O$2:$O$5000,"&lt;"&amp;$C$142)</f>
        <v>0</v>
      </c>
      <c r="E193" s="45">
        <f>SUMIFS('1. Output sheet'!$F$2:$F$5000,'1. Output sheet'!$D$2:$D$5000,$B193,'1. Output sheet'!$C$2:$C$5000,E$27,'1. Output sheet'!$AC$2:$AC$5000,$B$22,'1. Output sheet'!$O$2:$O$5000,"&gt;="&amp;$B$142,'1. Output sheet'!$O$2:$O$5000,"&lt;"&amp;$C$142)+SUMIFS('1. Output sheet'!$F$2:$F$5000,'1. Output sheet'!$D$2:$D$5000,$B193,'1. Output sheet'!$C$2:$C$5000,E$27,'1. Output sheet'!$AC$2:$AC$5000,$B$23,'1. Output sheet'!$O$2:$O$5000,"&gt;="&amp;$B$142,'1. Output sheet'!$O$2:$O$5000,"&lt;"&amp;$C$142)</f>
        <v>0</v>
      </c>
      <c r="F193" s="45">
        <f>SUMIFS('1. Output sheet'!$F$2:$F$5000,'1. Output sheet'!$D$2:$D$5000,$B193,'1. Output sheet'!$C$2:$C$5000,F$27,'1. Output sheet'!$AC$2:$AC$5000,$B$22,'1. Output sheet'!$O$2:$O$5000,"&gt;="&amp;$B$142,'1. Output sheet'!$O$2:$O$5000,"&lt;"&amp;$C$142)+SUMIFS('1. Output sheet'!$F$2:$F$5000,'1. Output sheet'!$D$2:$D$5000,$B193,'1. Output sheet'!$C$2:$C$5000,F$27,'1. Output sheet'!$AC$2:$AC$5000,$B$23,'1. Output sheet'!$O$2:$O$5000,"&gt;="&amp;$B$142,'1. Output sheet'!$O$2:$O$5000,"&lt;"&amp;$C$142)</f>
        <v>2390</v>
      </c>
      <c r="G193" s="45">
        <f>SUMIFS('1. Output sheet'!$F$2:$F$5000,'1. Output sheet'!$D$2:$D$5000,$B193,'1. Output sheet'!$C$2:$C$5000,G$27,'1. Output sheet'!$AC$2:$AC$5000,$B$22,'1. Output sheet'!$O$2:$O$5000,"&gt;="&amp;$B$142,'1. Output sheet'!$O$2:$O$5000,"&lt;"&amp;$C$142)+SUMIFS('1. Output sheet'!$F$2:$F$5000,'1. Output sheet'!$D$2:$D$5000,$B193,'1. Output sheet'!$C$2:$C$5000,G$27,'1. Output sheet'!$AC$2:$AC$5000,$B$23,'1. Output sheet'!$O$2:$O$5000,"&gt;="&amp;$B$142,'1. Output sheet'!$O$2:$O$5000,"&lt;"&amp;$C$142)</f>
        <v>1038</v>
      </c>
      <c r="H193" s="45">
        <f>SUMIFS('1. Output sheet'!$F$2:$F$5000,'1. Output sheet'!$D$2:$D$5000,$B193,'1. Output sheet'!$C$2:$C$5000,H$27,'1. Output sheet'!$AC$2:$AC$5000,$B$22,'1. Output sheet'!$O$2:$O$5000,"&gt;="&amp;$B$142,'1. Output sheet'!$O$2:$O$5000,"&lt;"&amp;$C$142)+SUMIFS('1. Output sheet'!$F$2:$F$5000,'1. Output sheet'!$D$2:$D$5000,$B193,'1. Output sheet'!$C$2:$C$5000,H$27,'1. Output sheet'!$AC$2:$AC$5000,$B$23,'1. Output sheet'!$O$2:$O$5000,"&gt;="&amp;$B$142,'1. Output sheet'!$O$2:$O$5000,"&lt;"&amp;$C$142)</f>
        <v>0</v>
      </c>
      <c r="I193" s="45">
        <f>SUMIFS('1. Output sheet'!$F$2:$F$5000,'1. Output sheet'!$D$2:$D$5000,$B193,'1. Output sheet'!$C$2:$C$5000,I$27,'1. Output sheet'!$AC$2:$AC$5000,$B$22,'1. Output sheet'!$O$2:$O$5000,"&gt;="&amp;$B$142,'1. Output sheet'!$O$2:$O$5000,"&lt;"&amp;$C$142)+SUMIFS('1. Output sheet'!$F$2:$F$5000,'1. Output sheet'!$D$2:$D$5000,$B193,'1. Output sheet'!$C$2:$C$5000,I$27,'1. Output sheet'!$AC$2:$AC$5000,$B$23,'1. Output sheet'!$O$2:$O$5000,"&gt;="&amp;$B$142,'1. Output sheet'!$O$2:$O$5000,"&lt;"&amp;$C$142)</f>
        <v>0</v>
      </c>
      <c r="J193" s="45">
        <f>SUMIFS('1. Output sheet'!$F$2:$F$5000,'1. Output sheet'!$D$2:$D$5000,$B193,'1. Output sheet'!$C$2:$C$5000,J$27,'1. Output sheet'!$AC$2:$AC$5000,$B$22,'1. Output sheet'!$O$2:$O$5000,"&gt;="&amp;$B$142,'1. Output sheet'!$O$2:$O$5000,"&lt;"&amp;$C$142)+SUMIFS('1. Output sheet'!$F$2:$F$5000,'1. Output sheet'!$D$2:$D$5000,$B193,'1. Output sheet'!$C$2:$C$5000,J$27,'1. Output sheet'!$AC$2:$AC$5000,$B$23,'1. Output sheet'!$O$2:$O$5000,"&gt;="&amp;$B$142,'1. Output sheet'!$O$2:$O$5000,"&lt;"&amp;$C$142)</f>
        <v>0</v>
      </c>
      <c r="K193" s="45">
        <f>SUMIFS('1. Output sheet'!$F$2:$F$5000,'1. Output sheet'!$D$2:$D$5000,$B193,'1. Output sheet'!$C$2:$C$5000,K$27,'1. Output sheet'!$AC$2:$AC$5000,$B$22,'1. Output sheet'!$O$2:$O$5000,"&gt;="&amp;$B$142,'1. Output sheet'!$O$2:$O$5000,"&lt;"&amp;$C$142)+SUMIFS('1. Output sheet'!$F$2:$F$5000,'1. Output sheet'!$D$2:$D$5000,$B193,'1. Output sheet'!$C$2:$C$5000,K$27,'1. Output sheet'!$AC$2:$AC$5000,$B$23,'1. Output sheet'!$O$2:$O$5000,"&gt;="&amp;$B$142,'1. Output sheet'!$O$2:$O$5000,"&lt;"&amp;$C$142)</f>
        <v>2724.97</v>
      </c>
      <c r="L193" s="45">
        <f>SUMIFS('1. Output sheet'!$F$2:$F$5000,'1. Output sheet'!$D$2:$D$5000,$B193,'1. Output sheet'!$C$2:$C$5000,L$27,'1. Output sheet'!$AC$2:$AC$5000,$B$22,'1. Output sheet'!$O$2:$O$5000,"&gt;="&amp;$B$142,'1. Output sheet'!$O$2:$O$5000,"&lt;"&amp;$C$142)+SUMIFS('1. Output sheet'!$F$2:$F$5000,'1. Output sheet'!$D$2:$D$5000,$B193,'1. Output sheet'!$C$2:$C$5000,L$27,'1. Output sheet'!$AC$2:$AC$5000,$B$23,'1. Output sheet'!$O$2:$O$5000,"&gt;="&amp;$B$142,'1. Output sheet'!$O$2:$O$5000,"&lt;"&amp;$C$142)</f>
        <v>0</v>
      </c>
      <c r="M193" s="45">
        <f>SUMIFS('1. Output sheet'!$F$2:$F$5000,'1. Output sheet'!$D$2:$D$5000,$B193,'1. Output sheet'!$C$2:$C$5000,M$27,'1. Output sheet'!$AC$2:$AC$5000,$B$22,'1. Output sheet'!$O$2:$O$5000,"&gt;="&amp;$B$142,'1. Output sheet'!$O$2:$O$5000,"&lt;"&amp;$C$142)+SUMIFS('1. Output sheet'!$F$2:$F$5000,'1. Output sheet'!$D$2:$D$5000,$B193,'1. Output sheet'!$C$2:$C$5000,M$27,'1. Output sheet'!$AC$2:$AC$5000,$B$23,'1. Output sheet'!$O$2:$O$5000,"&gt;="&amp;$B$142,'1. Output sheet'!$O$2:$O$5000,"&lt;"&amp;$C$142)</f>
        <v>0</v>
      </c>
      <c r="N193" s="45">
        <f>SUMIFS('1. Output sheet'!$F$2:$F$5000,'1. Output sheet'!$D$2:$D$5000,$B193,'1. Output sheet'!$C$2:$C$5000,N$27,'1. Output sheet'!$AC$2:$AC$5000,$B$22,'1. Output sheet'!$O$2:$O$5000,"&gt;="&amp;$B$142,'1. Output sheet'!$O$2:$O$5000,"&lt;"&amp;$C$142)+SUMIFS('1. Output sheet'!$F$2:$F$5000,'1. Output sheet'!$D$2:$D$5000,$B193,'1. Output sheet'!$C$2:$C$5000,N$27,'1. Output sheet'!$AC$2:$AC$5000,$B$23,'1. Output sheet'!$O$2:$O$5000,"&gt;="&amp;$B$142,'1. Output sheet'!$O$2:$O$5000,"&lt;"&amp;$C$142)</f>
        <v>0</v>
      </c>
      <c r="O193" s="45">
        <f>SUMIFS('1. Output sheet'!$F$2:$F$5000,'1. Output sheet'!$D$2:$D$5000,$B193,'1. Output sheet'!$C$2:$C$5000,O$27,'1. Output sheet'!$AC$2:$AC$5000,$B$22,'1. Output sheet'!$O$2:$O$5000,"&gt;="&amp;$B$142,'1. Output sheet'!$O$2:$O$5000,"&lt;"&amp;$C$142)+SUMIFS('1. Output sheet'!$F$2:$F$5000,'1. Output sheet'!$D$2:$D$5000,$B193,'1. Output sheet'!$C$2:$C$5000,O$27,'1. Output sheet'!$AC$2:$AC$5000,$B$23,'1. Output sheet'!$O$2:$O$5000,"&gt;="&amp;$B$142,'1. Output sheet'!$O$2:$O$5000,"&lt;"&amp;$C$142)</f>
        <v>0</v>
      </c>
      <c r="P193" s="14">
        <f t="shared" si="73"/>
        <v>6152.9699999999993</v>
      </c>
      <c r="Q193" s="14">
        <f>SUMIFS('1. Output sheet'!$F$2:$F$5000,'1. Output sheet'!$D$2:$D$5000,$B193,'1. Output sheet'!$AC$2:$AC$5000,$B$22,'1. Output sheet'!$O$2:$O$5000,"&gt;="&amp;$B$80,'1. Output sheet'!$O$2:$O$5000,"&lt;"&amp;$C$80)+SUMIFS('1. Output sheet'!$F$2:$F$5000,'1. Output sheet'!$D$2:$D$5000,$B193,'1. Output sheet'!$AC$2:$AC$5000,$B$23,'1. Output sheet'!$O$2:$O$5000,"&gt;="&amp;$B$80,'1. Output sheet'!$O$2:$O$5000,"&lt;"&amp;$C$80)</f>
        <v>0</v>
      </c>
      <c r="R193" s="14"/>
      <c r="T193" s="21" t="s">
        <v>638</v>
      </c>
      <c r="U193" s="20"/>
      <c r="V193" s="45">
        <f t="shared" si="74"/>
        <v>0</v>
      </c>
      <c r="W193" s="45">
        <f t="shared" si="75"/>
        <v>0</v>
      </c>
      <c r="X193" s="45">
        <f t="shared" si="76"/>
        <v>320.44835954574097</v>
      </c>
      <c r="Y193" s="45">
        <f t="shared" si="77"/>
        <v>139.17380636338038</v>
      </c>
      <c r="Z193" s="45">
        <f t="shared" si="78"/>
        <v>0</v>
      </c>
      <c r="AA193" s="45">
        <f t="shared" si="79"/>
        <v>0</v>
      </c>
      <c r="AB193" s="45">
        <f t="shared" si="80"/>
        <v>0</v>
      </c>
      <c r="AC193" s="45">
        <f t="shared" si="81"/>
        <v>365.36073904240908</v>
      </c>
      <c r="AD193" s="45">
        <f t="shared" si="82"/>
        <v>0</v>
      </c>
      <c r="AE193" s="45">
        <f t="shared" si="83"/>
        <v>0</v>
      </c>
      <c r="AF193" s="45">
        <f t="shared" si="84"/>
        <v>0</v>
      </c>
      <c r="AG193" s="45">
        <f t="shared" si="85"/>
        <v>0</v>
      </c>
      <c r="AH193" s="45">
        <f t="shared" si="86"/>
        <v>824.98290495153026</v>
      </c>
      <c r="AI193" s="45">
        <f t="shared" si="87"/>
        <v>0</v>
      </c>
      <c r="AJ193" s="14"/>
    </row>
    <row r="194" spans="1:36" ht="14.4" x14ac:dyDescent="0.3">
      <c r="B194" s="21" t="s">
        <v>2484</v>
      </c>
      <c r="C194" s="20"/>
      <c r="D194" s="45">
        <f>SUMIFS('1. Output sheet'!$F$2:$F$5000,'1. Output sheet'!$D$2:$D$5000,$B194,'1. Output sheet'!$C$2:$C$5000,D$27,'1. Output sheet'!$AC$2:$AC$5000,$B$22,'1. Output sheet'!$O$2:$O$5000,"&gt;="&amp;$B$142,'1. Output sheet'!$O$2:$O$5000,"&lt;"&amp;$C$142)+SUMIFS('1. Output sheet'!$F$2:$F$5000,'1. Output sheet'!$D$2:$D$5000,$B194,'1. Output sheet'!$C$2:$C$5000,D$27,'1. Output sheet'!$AC$2:$AC$5000,$B$23,'1. Output sheet'!$O$2:$O$5000,"&gt;="&amp;$B$142,'1. Output sheet'!$O$2:$O$5000,"&lt;"&amp;$C$142)</f>
        <v>0</v>
      </c>
      <c r="E194" s="45">
        <f>SUMIFS('1. Output sheet'!$F$2:$F$5000,'1. Output sheet'!$D$2:$D$5000,$B194,'1. Output sheet'!$C$2:$C$5000,E$27,'1. Output sheet'!$AC$2:$AC$5000,$B$22,'1. Output sheet'!$O$2:$O$5000,"&gt;="&amp;$B$142,'1. Output sheet'!$O$2:$O$5000,"&lt;"&amp;$C$142)+SUMIFS('1. Output sheet'!$F$2:$F$5000,'1. Output sheet'!$D$2:$D$5000,$B194,'1. Output sheet'!$C$2:$C$5000,E$27,'1. Output sheet'!$AC$2:$AC$5000,$B$23,'1. Output sheet'!$O$2:$O$5000,"&gt;="&amp;$B$142,'1. Output sheet'!$O$2:$O$5000,"&lt;"&amp;$C$142)</f>
        <v>0</v>
      </c>
      <c r="F194" s="45">
        <f>SUMIFS('1. Output sheet'!$F$2:$F$5000,'1. Output sheet'!$D$2:$D$5000,$B194,'1. Output sheet'!$C$2:$C$5000,F$27,'1. Output sheet'!$AC$2:$AC$5000,$B$22,'1. Output sheet'!$O$2:$O$5000,"&gt;="&amp;$B$142,'1. Output sheet'!$O$2:$O$5000,"&lt;"&amp;$C$142)+SUMIFS('1. Output sheet'!$F$2:$F$5000,'1. Output sheet'!$D$2:$D$5000,$B194,'1. Output sheet'!$C$2:$C$5000,F$27,'1. Output sheet'!$AC$2:$AC$5000,$B$23,'1. Output sheet'!$O$2:$O$5000,"&gt;="&amp;$B$142,'1. Output sheet'!$O$2:$O$5000,"&lt;"&amp;$C$142)</f>
        <v>0</v>
      </c>
      <c r="G194" s="45">
        <f>SUMIFS('1. Output sheet'!$F$2:$F$5000,'1. Output sheet'!$D$2:$D$5000,$B194,'1. Output sheet'!$C$2:$C$5000,G$27,'1. Output sheet'!$AC$2:$AC$5000,$B$22,'1. Output sheet'!$O$2:$O$5000,"&gt;="&amp;$B$142,'1. Output sheet'!$O$2:$O$5000,"&lt;"&amp;$C$142)+SUMIFS('1. Output sheet'!$F$2:$F$5000,'1. Output sheet'!$D$2:$D$5000,$B194,'1. Output sheet'!$C$2:$C$5000,G$27,'1. Output sheet'!$AC$2:$AC$5000,$B$23,'1. Output sheet'!$O$2:$O$5000,"&gt;="&amp;$B$142,'1. Output sheet'!$O$2:$O$5000,"&lt;"&amp;$C$142)</f>
        <v>0</v>
      </c>
      <c r="H194" s="45">
        <f>SUMIFS('1. Output sheet'!$F$2:$F$5000,'1. Output sheet'!$D$2:$D$5000,$B194,'1. Output sheet'!$C$2:$C$5000,H$27,'1. Output sheet'!$AC$2:$AC$5000,$B$22,'1. Output sheet'!$O$2:$O$5000,"&gt;="&amp;$B$142,'1. Output sheet'!$O$2:$O$5000,"&lt;"&amp;$C$142)+SUMIFS('1. Output sheet'!$F$2:$F$5000,'1. Output sheet'!$D$2:$D$5000,$B194,'1. Output sheet'!$C$2:$C$5000,H$27,'1. Output sheet'!$AC$2:$AC$5000,$B$23,'1. Output sheet'!$O$2:$O$5000,"&gt;="&amp;$B$142,'1. Output sheet'!$O$2:$O$5000,"&lt;"&amp;$C$142)</f>
        <v>0</v>
      </c>
      <c r="I194" s="45">
        <f>SUMIFS('1. Output sheet'!$F$2:$F$5000,'1. Output sheet'!$D$2:$D$5000,$B194,'1. Output sheet'!$C$2:$C$5000,I$27,'1. Output sheet'!$AC$2:$AC$5000,$B$22,'1. Output sheet'!$O$2:$O$5000,"&gt;="&amp;$B$142,'1. Output sheet'!$O$2:$O$5000,"&lt;"&amp;$C$142)+SUMIFS('1. Output sheet'!$F$2:$F$5000,'1. Output sheet'!$D$2:$D$5000,$B194,'1. Output sheet'!$C$2:$C$5000,I$27,'1. Output sheet'!$AC$2:$AC$5000,$B$23,'1. Output sheet'!$O$2:$O$5000,"&gt;="&amp;$B$142,'1. Output sheet'!$O$2:$O$5000,"&lt;"&amp;$C$142)</f>
        <v>0</v>
      </c>
      <c r="J194" s="45">
        <f>SUMIFS('1. Output sheet'!$F$2:$F$5000,'1. Output sheet'!$D$2:$D$5000,$B194,'1. Output sheet'!$C$2:$C$5000,J$27,'1. Output sheet'!$AC$2:$AC$5000,$B$22,'1. Output sheet'!$O$2:$O$5000,"&gt;="&amp;$B$142,'1. Output sheet'!$O$2:$O$5000,"&lt;"&amp;$C$142)+SUMIFS('1. Output sheet'!$F$2:$F$5000,'1. Output sheet'!$D$2:$D$5000,$B194,'1. Output sheet'!$C$2:$C$5000,J$27,'1. Output sheet'!$AC$2:$AC$5000,$B$23,'1. Output sheet'!$O$2:$O$5000,"&gt;="&amp;$B$142,'1. Output sheet'!$O$2:$O$5000,"&lt;"&amp;$C$142)</f>
        <v>0</v>
      </c>
      <c r="K194" s="45">
        <f>SUMIFS('1. Output sheet'!$F$2:$F$5000,'1. Output sheet'!$D$2:$D$5000,$B194,'1. Output sheet'!$C$2:$C$5000,K$27,'1. Output sheet'!$AC$2:$AC$5000,$B$22,'1. Output sheet'!$O$2:$O$5000,"&gt;="&amp;$B$142,'1. Output sheet'!$O$2:$O$5000,"&lt;"&amp;$C$142)+SUMIFS('1. Output sheet'!$F$2:$F$5000,'1. Output sheet'!$D$2:$D$5000,$B194,'1. Output sheet'!$C$2:$C$5000,K$27,'1. Output sheet'!$AC$2:$AC$5000,$B$23,'1. Output sheet'!$O$2:$O$5000,"&gt;="&amp;$B$142,'1. Output sheet'!$O$2:$O$5000,"&lt;"&amp;$C$142)</f>
        <v>0</v>
      </c>
      <c r="L194" s="45">
        <f>SUMIFS('1. Output sheet'!$F$2:$F$5000,'1. Output sheet'!$D$2:$D$5000,$B194,'1. Output sheet'!$C$2:$C$5000,L$27,'1. Output sheet'!$AC$2:$AC$5000,$B$22,'1. Output sheet'!$O$2:$O$5000,"&gt;="&amp;$B$142,'1. Output sheet'!$O$2:$O$5000,"&lt;"&amp;$C$142)+SUMIFS('1. Output sheet'!$F$2:$F$5000,'1. Output sheet'!$D$2:$D$5000,$B194,'1. Output sheet'!$C$2:$C$5000,L$27,'1. Output sheet'!$AC$2:$AC$5000,$B$23,'1. Output sheet'!$O$2:$O$5000,"&gt;="&amp;$B$142,'1. Output sheet'!$O$2:$O$5000,"&lt;"&amp;$C$142)</f>
        <v>0</v>
      </c>
      <c r="M194" s="45">
        <f>SUMIFS('1. Output sheet'!$F$2:$F$5000,'1. Output sheet'!$D$2:$D$5000,$B194,'1. Output sheet'!$C$2:$C$5000,M$27,'1. Output sheet'!$AC$2:$AC$5000,$B$22,'1. Output sheet'!$O$2:$O$5000,"&gt;="&amp;$B$142,'1. Output sheet'!$O$2:$O$5000,"&lt;"&amp;$C$142)+SUMIFS('1. Output sheet'!$F$2:$F$5000,'1. Output sheet'!$D$2:$D$5000,$B194,'1. Output sheet'!$C$2:$C$5000,M$27,'1. Output sheet'!$AC$2:$AC$5000,$B$23,'1. Output sheet'!$O$2:$O$5000,"&gt;="&amp;$B$142,'1. Output sheet'!$O$2:$O$5000,"&lt;"&amp;$C$142)</f>
        <v>0</v>
      </c>
      <c r="N194" s="45">
        <f>SUMIFS('1. Output sheet'!$F$2:$F$5000,'1. Output sheet'!$D$2:$D$5000,$B194,'1. Output sheet'!$C$2:$C$5000,N$27,'1. Output sheet'!$AC$2:$AC$5000,$B$22,'1. Output sheet'!$O$2:$O$5000,"&gt;="&amp;$B$142,'1. Output sheet'!$O$2:$O$5000,"&lt;"&amp;$C$142)+SUMIFS('1. Output sheet'!$F$2:$F$5000,'1. Output sheet'!$D$2:$D$5000,$B194,'1. Output sheet'!$C$2:$C$5000,N$27,'1. Output sheet'!$AC$2:$AC$5000,$B$23,'1. Output sheet'!$O$2:$O$5000,"&gt;="&amp;$B$142,'1. Output sheet'!$O$2:$O$5000,"&lt;"&amp;$C$142)</f>
        <v>0</v>
      </c>
      <c r="O194" s="45">
        <f>SUMIFS('1. Output sheet'!$F$2:$F$5000,'1. Output sheet'!$D$2:$D$5000,$B194,'1. Output sheet'!$C$2:$C$5000,O$27,'1. Output sheet'!$AC$2:$AC$5000,$B$22,'1. Output sheet'!$O$2:$O$5000,"&gt;="&amp;$B$142,'1. Output sheet'!$O$2:$O$5000,"&lt;"&amp;$C$142)+SUMIFS('1. Output sheet'!$F$2:$F$5000,'1. Output sheet'!$D$2:$D$5000,$B194,'1. Output sheet'!$C$2:$C$5000,O$27,'1. Output sheet'!$AC$2:$AC$5000,$B$23,'1. Output sheet'!$O$2:$O$5000,"&gt;="&amp;$B$142,'1. Output sheet'!$O$2:$O$5000,"&lt;"&amp;$C$142)</f>
        <v>0</v>
      </c>
      <c r="P194" s="14">
        <f t="shared" si="73"/>
        <v>0</v>
      </c>
      <c r="Q194" s="14">
        <f>SUMIFS('1. Output sheet'!$F$2:$F$5000,'1. Output sheet'!$D$2:$D$5000,$B194,'1. Output sheet'!$AC$2:$AC$5000,$B$22,'1. Output sheet'!$O$2:$O$5000,"&gt;="&amp;$B$80,'1. Output sheet'!$O$2:$O$5000,"&lt;"&amp;$C$80)+SUMIFS('1. Output sheet'!$F$2:$F$5000,'1. Output sheet'!$D$2:$D$5000,$B194,'1. Output sheet'!$AC$2:$AC$5000,$B$23,'1. Output sheet'!$O$2:$O$5000,"&gt;="&amp;$B$80,'1. Output sheet'!$O$2:$O$5000,"&lt;"&amp;$C$80)</f>
        <v>0</v>
      </c>
      <c r="R194" s="14"/>
      <c r="T194" s="21" t="s">
        <v>2484</v>
      </c>
      <c r="U194" s="20"/>
      <c r="V194" s="45">
        <f t="shared" si="74"/>
        <v>0</v>
      </c>
      <c r="W194" s="45">
        <f t="shared" si="75"/>
        <v>0</v>
      </c>
      <c r="X194" s="45">
        <f t="shared" si="76"/>
        <v>0</v>
      </c>
      <c r="Y194" s="45">
        <f t="shared" si="77"/>
        <v>0</v>
      </c>
      <c r="Z194" s="45">
        <f t="shared" si="78"/>
        <v>0</v>
      </c>
      <c r="AA194" s="45">
        <f t="shared" si="79"/>
        <v>0</v>
      </c>
      <c r="AB194" s="45">
        <f t="shared" si="80"/>
        <v>0</v>
      </c>
      <c r="AC194" s="45">
        <f t="shared" si="81"/>
        <v>0</v>
      </c>
      <c r="AD194" s="45">
        <f t="shared" si="82"/>
        <v>0</v>
      </c>
      <c r="AE194" s="45">
        <f t="shared" si="83"/>
        <v>0</v>
      </c>
      <c r="AF194" s="45">
        <f t="shared" si="84"/>
        <v>0</v>
      </c>
      <c r="AG194" s="45">
        <f t="shared" si="85"/>
        <v>0</v>
      </c>
      <c r="AH194" s="45">
        <f t="shared" si="86"/>
        <v>0</v>
      </c>
      <c r="AI194" s="45">
        <f t="shared" si="87"/>
        <v>0</v>
      </c>
      <c r="AJ194" s="14"/>
    </row>
    <row r="195" spans="1:36" ht="14.4" x14ac:dyDescent="0.3">
      <c r="B195" s="21" t="s">
        <v>2837</v>
      </c>
      <c r="C195" s="20"/>
      <c r="D195" s="45">
        <f>SUMIFS('1. Output sheet'!$F$2:$F$5000,'1. Output sheet'!$D$2:$D$5000,$B195,'1. Output sheet'!$C$2:$C$5000,D$27,'1. Output sheet'!$AC$2:$AC$5000,$B$22,'1. Output sheet'!$O$2:$O$5000,"&gt;="&amp;$B$142,'1. Output sheet'!$O$2:$O$5000,"&lt;"&amp;$C$142)+SUMIFS('1. Output sheet'!$F$2:$F$5000,'1. Output sheet'!$D$2:$D$5000,$B195,'1. Output sheet'!$C$2:$C$5000,D$27,'1. Output sheet'!$AC$2:$AC$5000,$B$23,'1. Output sheet'!$O$2:$O$5000,"&gt;="&amp;$B$142,'1. Output sheet'!$O$2:$O$5000,"&lt;"&amp;$C$142)</f>
        <v>0</v>
      </c>
      <c r="E195" s="45">
        <f>SUMIFS('1. Output sheet'!$F$2:$F$5000,'1. Output sheet'!$D$2:$D$5000,$B195,'1. Output sheet'!$C$2:$C$5000,E$27,'1. Output sheet'!$AC$2:$AC$5000,$B$22,'1. Output sheet'!$O$2:$O$5000,"&gt;="&amp;$B$142,'1. Output sheet'!$O$2:$O$5000,"&lt;"&amp;$C$142)+SUMIFS('1. Output sheet'!$F$2:$F$5000,'1. Output sheet'!$D$2:$D$5000,$B195,'1. Output sheet'!$C$2:$C$5000,E$27,'1. Output sheet'!$AC$2:$AC$5000,$B$23,'1. Output sheet'!$O$2:$O$5000,"&gt;="&amp;$B$142,'1. Output sheet'!$O$2:$O$5000,"&lt;"&amp;$C$142)</f>
        <v>0</v>
      </c>
      <c r="F195" s="45">
        <f>SUMIFS('1. Output sheet'!$F$2:$F$5000,'1. Output sheet'!$D$2:$D$5000,$B195,'1. Output sheet'!$C$2:$C$5000,F$27,'1. Output sheet'!$AC$2:$AC$5000,$B$22,'1. Output sheet'!$O$2:$O$5000,"&gt;="&amp;$B$142,'1. Output sheet'!$O$2:$O$5000,"&lt;"&amp;$C$142)+SUMIFS('1. Output sheet'!$F$2:$F$5000,'1. Output sheet'!$D$2:$D$5000,$B195,'1. Output sheet'!$C$2:$C$5000,F$27,'1. Output sheet'!$AC$2:$AC$5000,$B$23,'1. Output sheet'!$O$2:$O$5000,"&gt;="&amp;$B$142,'1. Output sheet'!$O$2:$O$5000,"&lt;"&amp;$C$142)</f>
        <v>0</v>
      </c>
      <c r="G195" s="45">
        <f>SUMIFS('1. Output sheet'!$F$2:$F$5000,'1. Output sheet'!$D$2:$D$5000,$B195,'1. Output sheet'!$C$2:$C$5000,G$27,'1. Output sheet'!$AC$2:$AC$5000,$B$22,'1. Output sheet'!$O$2:$O$5000,"&gt;="&amp;$B$142,'1. Output sheet'!$O$2:$O$5000,"&lt;"&amp;$C$142)+SUMIFS('1. Output sheet'!$F$2:$F$5000,'1. Output sheet'!$D$2:$D$5000,$B195,'1. Output sheet'!$C$2:$C$5000,G$27,'1. Output sheet'!$AC$2:$AC$5000,$B$23,'1. Output sheet'!$O$2:$O$5000,"&gt;="&amp;$B$142,'1. Output sheet'!$O$2:$O$5000,"&lt;"&amp;$C$142)</f>
        <v>2495</v>
      </c>
      <c r="H195" s="45">
        <f>SUMIFS('1. Output sheet'!$F$2:$F$5000,'1. Output sheet'!$D$2:$D$5000,$B195,'1. Output sheet'!$C$2:$C$5000,H$27,'1. Output sheet'!$AC$2:$AC$5000,$B$22,'1. Output sheet'!$O$2:$O$5000,"&gt;="&amp;$B$142,'1. Output sheet'!$O$2:$O$5000,"&lt;"&amp;$C$142)+SUMIFS('1. Output sheet'!$F$2:$F$5000,'1. Output sheet'!$D$2:$D$5000,$B195,'1. Output sheet'!$C$2:$C$5000,H$27,'1. Output sheet'!$AC$2:$AC$5000,$B$23,'1. Output sheet'!$O$2:$O$5000,"&gt;="&amp;$B$142,'1. Output sheet'!$O$2:$O$5000,"&lt;"&amp;$C$142)</f>
        <v>0</v>
      </c>
      <c r="I195" s="45">
        <f>SUMIFS('1. Output sheet'!$F$2:$F$5000,'1. Output sheet'!$D$2:$D$5000,$B195,'1. Output sheet'!$C$2:$C$5000,I$27,'1. Output sheet'!$AC$2:$AC$5000,$B$22,'1. Output sheet'!$O$2:$O$5000,"&gt;="&amp;$B$142,'1. Output sheet'!$O$2:$O$5000,"&lt;"&amp;$C$142)+SUMIFS('1. Output sheet'!$F$2:$F$5000,'1. Output sheet'!$D$2:$D$5000,$B195,'1. Output sheet'!$C$2:$C$5000,I$27,'1. Output sheet'!$AC$2:$AC$5000,$B$23,'1. Output sheet'!$O$2:$O$5000,"&gt;="&amp;$B$142,'1. Output sheet'!$O$2:$O$5000,"&lt;"&amp;$C$142)</f>
        <v>0</v>
      </c>
      <c r="J195" s="45">
        <f>SUMIFS('1. Output sheet'!$F$2:$F$5000,'1. Output sheet'!$D$2:$D$5000,$B195,'1. Output sheet'!$C$2:$C$5000,J$27,'1. Output sheet'!$AC$2:$AC$5000,$B$22,'1. Output sheet'!$O$2:$O$5000,"&gt;="&amp;$B$142,'1. Output sheet'!$O$2:$O$5000,"&lt;"&amp;$C$142)+SUMIFS('1. Output sheet'!$F$2:$F$5000,'1. Output sheet'!$D$2:$D$5000,$B195,'1. Output sheet'!$C$2:$C$5000,J$27,'1. Output sheet'!$AC$2:$AC$5000,$B$23,'1. Output sheet'!$O$2:$O$5000,"&gt;="&amp;$B$142,'1. Output sheet'!$O$2:$O$5000,"&lt;"&amp;$C$142)</f>
        <v>1220</v>
      </c>
      <c r="K195" s="45">
        <f>SUMIFS('1. Output sheet'!$F$2:$F$5000,'1. Output sheet'!$D$2:$D$5000,$B195,'1. Output sheet'!$C$2:$C$5000,K$27,'1. Output sheet'!$AC$2:$AC$5000,$B$22,'1. Output sheet'!$O$2:$O$5000,"&gt;="&amp;$B$142,'1. Output sheet'!$O$2:$O$5000,"&lt;"&amp;$C$142)+SUMIFS('1. Output sheet'!$F$2:$F$5000,'1. Output sheet'!$D$2:$D$5000,$B195,'1. Output sheet'!$C$2:$C$5000,K$27,'1. Output sheet'!$AC$2:$AC$5000,$B$23,'1. Output sheet'!$O$2:$O$5000,"&gt;="&amp;$B$142,'1. Output sheet'!$O$2:$O$5000,"&lt;"&amp;$C$142)</f>
        <v>0</v>
      </c>
      <c r="L195" s="45">
        <f>SUMIFS('1. Output sheet'!$F$2:$F$5000,'1. Output sheet'!$D$2:$D$5000,$B195,'1. Output sheet'!$C$2:$C$5000,L$27,'1. Output sheet'!$AC$2:$AC$5000,$B$22,'1. Output sheet'!$O$2:$O$5000,"&gt;="&amp;$B$142,'1. Output sheet'!$O$2:$O$5000,"&lt;"&amp;$C$142)+SUMIFS('1. Output sheet'!$F$2:$F$5000,'1. Output sheet'!$D$2:$D$5000,$B195,'1. Output sheet'!$C$2:$C$5000,L$27,'1. Output sheet'!$AC$2:$AC$5000,$B$23,'1. Output sheet'!$O$2:$O$5000,"&gt;="&amp;$B$142,'1. Output sheet'!$O$2:$O$5000,"&lt;"&amp;$C$142)</f>
        <v>0</v>
      </c>
      <c r="M195" s="45">
        <f>SUMIFS('1. Output sheet'!$F$2:$F$5000,'1. Output sheet'!$D$2:$D$5000,$B195,'1. Output sheet'!$C$2:$C$5000,M$27,'1. Output sheet'!$AC$2:$AC$5000,$B$22,'1. Output sheet'!$O$2:$O$5000,"&gt;="&amp;$B$142,'1. Output sheet'!$O$2:$O$5000,"&lt;"&amp;$C$142)+SUMIFS('1. Output sheet'!$F$2:$F$5000,'1. Output sheet'!$D$2:$D$5000,$B195,'1. Output sheet'!$C$2:$C$5000,M$27,'1. Output sheet'!$AC$2:$AC$5000,$B$23,'1. Output sheet'!$O$2:$O$5000,"&gt;="&amp;$B$142,'1. Output sheet'!$O$2:$O$5000,"&lt;"&amp;$C$142)</f>
        <v>0</v>
      </c>
      <c r="N195" s="45">
        <f>SUMIFS('1. Output sheet'!$F$2:$F$5000,'1. Output sheet'!$D$2:$D$5000,$B195,'1. Output sheet'!$C$2:$C$5000,N$27,'1. Output sheet'!$AC$2:$AC$5000,$B$22,'1. Output sheet'!$O$2:$O$5000,"&gt;="&amp;$B$142,'1. Output sheet'!$O$2:$O$5000,"&lt;"&amp;$C$142)+SUMIFS('1. Output sheet'!$F$2:$F$5000,'1. Output sheet'!$D$2:$D$5000,$B195,'1. Output sheet'!$C$2:$C$5000,N$27,'1. Output sheet'!$AC$2:$AC$5000,$B$23,'1. Output sheet'!$O$2:$O$5000,"&gt;="&amp;$B$142,'1. Output sheet'!$O$2:$O$5000,"&lt;"&amp;$C$142)</f>
        <v>0</v>
      </c>
      <c r="O195" s="45">
        <f>SUMIFS('1. Output sheet'!$F$2:$F$5000,'1. Output sheet'!$D$2:$D$5000,$B195,'1. Output sheet'!$C$2:$C$5000,O$27,'1. Output sheet'!$AC$2:$AC$5000,$B$22,'1. Output sheet'!$O$2:$O$5000,"&gt;="&amp;$B$142,'1. Output sheet'!$O$2:$O$5000,"&lt;"&amp;$C$142)+SUMIFS('1. Output sheet'!$F$2:$F$5000,'1. Output sheet'!$D$2:$D$5000,$B195,'1. Output sheet'!$C$2:$C$5000,O$27,'1. Output sheet'!$AC$2:$AC$5000,$B$23,'1. Output sheet'!$O$2:$O$5000,"&gt;="&amp;$B$142,'1. Output sheet'!$O$2:$O$5000,"&lt;"&amp;$C$142)</f>
        <v>0</v>
      </c>
      <c r="P195" s="14">
        <f t="shared" si="73"/>
        <v>3715</v>
      </c>
      <c r="Q195" s="14">
        <f>SUMIFS('1. Output sheet'!$F$2:$F$5000,'1. Output sheet'!$D$2:$D$5000,$B195,'1. Output sheet'!$AC$2:$AC$5000,$B$22,'1. Output sheet'!$O$2:$O$5000,"&gt;="&amp;$B$80,'1. Output sheet'!$O$2:$O$5000,"&lt;"&amp;$C$80)+SUMIFS('1. Output sheet'!$F$2:$F$5000,'1. Output sheet'!$D$2:$D$5000,$B195,'1. Output sheet'!$AC$2:$AC$5000,$B$23,'1. Output sheet'!$O$2:$O$5000,"&gt;="&amp;$B$80,'1. Output sheet'!$O$2:$O$5000,"&lt;"&amp;$C$80)</f>
        <v>-1308.436666666667</v>
      </c>
      <c r="R195" s="14"/>
      <c r="T195" s="21" t="s">
        <v>2837</v>
      </c>
      <c r="U195" s="20"/>
      <c r="V195" s="45">
        <f t="shared" si="74"/>
        <v>0</v>
      </c>
      <c r="W195" s="45">
        <f t="shared" si="75"/>
        <v>0</v>
      </c>
      <c r="X195" s="45">
        <f t="shared" si="76"/>
        <v>0</v>
      </c>
      <c r="Y195" s="45">
        <f t="shared" si="77"/>
        <v>334.52663475590947</v>
      </c>
      <c r="Z195" s="45">
        <f t="shared" si="78"/>
        <v>0</v>
      </c>
      <c r="AA195" s="45">
        <f t="shared" si="79"/>
        <v>0</v>
      </c>
      <c r="AB195" s="45">
        <f t="shared" si="80"/>
        <v>163.57615006100585</v>
      </c>
      <c r="AC195" s="45">
        <f t="shared" si="81"/>
        <v>0</v>
      </c>
      <c r="AD195" s="45">
        <f t="shared" si="82"/>
        <v>0</v>
      </c>
      <c r="AE195" s="45">
        <f t="shared" si="83"/>
        <v>0</v>
      </c>
      <c r="AF195" s="45">
        <f t="shared" si="84"/>
        <v>0</v>
      </c>
      <c r="AG195" s="45">
        <f t="shared" si="85"/>
        <v>0</v>
      </c>
      <c r="AH195" s="45">
        <f t="shared" si="86"/>
        <v>498.10278481691529</v>
      </c>
      <c r="AI195" s="45">
        <f t="shared" si="87"/>
        <v>-175.43363322294178</v>
      </c>
      <c r="AJ195" s="14"/>
    </row>
    <row r="196" spans="1:36" ht="14.4" x14ac:dyDescent="0.3">
      <c r="B196" s="21" t="s">
        <v>749</v>
      </c>
      <c r="C196" s="20"/>
      <c r="D196" s="45">
        <f>SUMIFS('1. Output sheet'!$F$2:$F$5000,'1. Output sheet'!$D$2:$D$5000,$B196,'1. Output sheet'!$C$2:$C$5000,D$27,'1. Output sheet'!$AC$2:$AC$5000,$B$22,'1. Output sheet'!$O$2:$O$5000,"&gt;="&amp;$B$142,'1. Output sheet'!$O$2:$O$5000,"&lt;"&amp;$C$142)+SUMIFS('1. Output sheet'!$F$2:$F$5000,'1. Output sheet'!$D$2:$D$5000,$B196,'1. Output sheet'!$C$2:$C$5000,D$27,'1. Output sheet'!$AC$2:$AC$5000,$B$23,'1. Output sheet'!$O$2:$O$5000,"&gt;="&amp;$B$142,'1. Output sheet'!$O$2:$O$5000,"&lt;"&amp;$C$142)</f>
        <v>0</v>
      </c>
      <c r="E196" s="45">
        <f>SUMIFS('1. Output sheet'!$F$2:$F$5000,'1. Output sheet'!$D$2:$D$5000,$B196,'1. Output sheet'!$C$2:$C$5000,E$27,'1. Output sheet'!$AC$2:$AC$5000,$B$22,'1. Output sheet'!$O$2:$O$5000,"&gt;="&amp;$B$142,'1. Output sheet'!$O$2:$O$5000,"&lt;"&amp;$C$142)+SUMIFS('1. Output sheet'!$F$2:$F$5000,'1. Output sheet'!$D$2:$D$5000,$B196,'1. Output sheet'!$C$2:$C$5000,E$27,'1. Output sheet'!$AC$2:$AC$5000,$B$23,'1. Output sheet'!$O$2:$O$5000,"&gt;="&amp;$B$142,'1. Output sheet'!$O$2:$O$5000,"&lt;"&amp;$C$142)</f>
        <v>0</v>
      </c>
      <c r="F196" s="45">
        <f>SUMIFS('1. Output sheet'!$F$2:$F$5000,'1. Output sheet'!$D$2:$D$5000,$B196,'1. Output sheet'!$C$2:$C$5000,F$27,'1. Output sheet'!$AC$2:$AC$5000,$B$22,'1. Output sheet'!$O$2:$O$5000,"&gt;="&amp;$B$142,'1. Output sheet'!$O$2:$O$5000,"&lt;"&amp;$C$142)+SUMIFS('1. Output sheet'!$F$2:$F$5000,'1. Output sheet'!$D$2:$D$5000,$B196,'1. Output sheet'!$C$2:$C$5000,F$27,'1. Output sheet'!$AC$2:$AC$5000,$B$23,'1. Output sheet'!$O$2:$O$5000,"&gt;="&amp;$B$142,'1. Output sheet'!$O$2:$O$5000,"&lt;"&amp;$C$142)</f>
        <v>0</v>
      </c>
      <c r="G196" s="45">
        <f>SUMIFS('1. Output sheet'!$F$2:$F$5000,'1. Output sheet'!$D$2:$D$5000,$B196,'1. Output sheet'!$C$2:$C$5000,G$27,'1. Output sheet'!$AC$2:$AC$5000,$B$22,'1. Output sheet'!$O$2:$O$5000,"&gt;="&amp;$B$142,'1. Output sheet'!$O$2:$O$5000,"&lt;"&amp;$C$142)+SUMIFS('1. Output sheet'!$F$2:$F$5000,'1. Output sheet'!$D$2:$D$5000,$B196,'1. Output sheet'!$C$2:$C$5000,G$27,'1. Output sheet'!$AC$2:$AC$5000,$B$23,'1. Output sheet'!$O$2:$O$5000,"&gt;="&amp;$B$142,'1. Output sheet'!$O$2:$O$5000,"&lt;"&amp;$C$142)</f>
        <v>0</v>
      </c>
      <c r="H196" s="45">
        <f>SUMIFS('1. Output sheet'!$F$2:$F$5000,'1. Output sheet'!$D$2:$D$5000,$B196,'1. Output sheet'!$C$2:$C$5000,H$27,'1. Output sheet'!$AC$2:$AC$5000,$B$22,'1. Output sheet'!$O$2:$O$5000,"&gt;="&amp;$B$142,'1. Output sheet'!$O$2:$O$5000,"&lt;"&amp;$C$142)+SUMIFS('1. Output sheet'!$F$2:$F$5000,'1. Output sheet'!$D$2:$D$5000,$B196,'1. Output sheet'!$C$2:$C$5000,H$27,'1. Output sheet'!$AC$2:$AC$5000,$B$23,'1. Output sheet'!$O$2:$O$5000,"&gt;="&amp;$B$142,'1. Output sheet'!$O$2:$O$5000,"&lt;"&amp;$C$142)</f>
        <v>1725</v>
      </c>
      <c r="I196" s="45">
        <f>SUMIFS('1. Output sheet'!$F$2:$F$5000,'1. Output sheet'!$D$2:$D$5000,$B196,'1. Output sheet'!$C$2:$C$5000,I$27,'1. Output sheet'!$AC$2:$AC$5000,$B$22,'1. Output sheet'!$O$2:$O$5000,"&gt;="&amp;$B$142,'1. Output sheet'!$O$2:$O$5000,"&lt;"&amp;$C$142)+SUMIFS('1. Output sheet'!$F$2:$F$5000,'1. Output sheet'!$D$2:$D$5000,$B196,'1. Output sheet'!$C$2:$C$5000,I$27,'1. Output sheet'!$AC$2:$AC$5000,$B$23,'1. Output sheet'!$O$2:$O$5000,"&gt;="&amp;$B$142,'1. Output sheet'!$O$2:$O$5000,"&lt;"&amp;$C$142)</f>
        <v>10961</v>
      </c>
      <c r="J196" s="45">
        <f>SUMIFS('1. Output sheet'!$F$2:$F$5000,'1. Output sheet'!$D$2:$D$5000,$B196,'1. Output sheet'!$C$2:$C$5000,J$27,'1. Output sheet'!$AC$2:$AC$5000,$B$22,'1. Output sheet'!$O$2:$O$5000,"&gt;="&amp;$B$142,'1. Output sheet'!$O$2:$O$5000,"&lt;"&amp;$C$142)+SUMIFS('1. Output sheet'!$F$2:$F$5000,'1. Output sheet'!$D$2:$D$5000,$B196,'1. Output sheet'!$C$2:$C$5000,J$27,'1. Output sheet'!$AC$2:$AC$5000,$B$23,'1. Output sheet'!$O$2:$O$5000,"&gt;="&amp;$B$142,'1. Output sheet'!$O$2:$O$5000,"&lt;"&amp;$C$142)</f>
        <v>19962.249999999996</v>
      </c>
      <c r="K196" s="45">
        <f>SUMIFS('1. Output sheet'!$F$2:$F$5000,'1. Output sheet'!$D$2:$D$5000,$B196,'1. Output sheet'!$C$2:$C$5000,K$27,'1. Output sheet'!$AC$2:$AC$5000,$B$22,'1. Output sheet'!$O$2:$O$5000,"&gt;="&amp;$B$142,'1. Output sheet'!$O$2:$O$5000,"&lt;"&amp;$C$142)+SUMIFS('1. Output sheet'!$F$2:$F$5000,'1. Output sheet'!$D$2:$D$5000,$B196,'1. Output sheet'!$C$2:$C$5000,K$27,'1. Output sheet'!$AC$2:$AC$5000,$B$23,'1. Output sheet'!$O$2:$O$5000,"&gt;="&amp;$B$142,'1. Output sheet'!$O$2:$O$5000,"&lt;"&amp;$C$142)</f>
        <v>0</v>
      </c>
      <c r="L196" s="45">
        <f>SUMIFS('1. Output sheet'!$F$2:$F$5000,'1. Output sheet'!$D$2:$D$5000,$B196,'1. Output sheet'!$C$2:$C$5000,L$27,'1. Output sheet'!$AC$2:$AC$5000,$B$22,'1. Output sheet'!$O$2:$O$5000,"&gt;="&amp;$B$142,'1. Output sheet'!$O$2:$O$5000,"&lt;"&amp;$C$142)+SUMIFS('1. Output sheet'!$F$2:$F$5000,'1. Output sheet'!$D$2:$D$5000,$B196,'1. Output sheet'!$C$2:$C$5000,L$27,'1. Output sheet'!$AC$2:$AC$5000,$B$23,'1. Output sheet'!$O$2:$O$5000,"&gt;="&amp;$B$142,'1. Output sheet'!$O$2:$O$5000,"&lt;"&amp;$C$142)</f>
        <v>27000</v>
      </c>
      <c r="M196" s="45">
        <f>SUMIFS('1. Output sheet'!$F$2:$F$5000,'1. Output sheet'!$D$2:$D$5000,$B196,'1. Output sheet'!$C$2:$C$5000,M$27,'1. Output sheet'!$AC$2:$AC$5000,$B$22,'1. Output sheet'!$O$2:$O$5000,"&gt;="&amp;$B$142,'1. Output sheet'!$O$2:$O$5000,"&lt;"&amp;$C$142)+SUMIFS('1. Output sheet'!$F$2:$F$5000,'1. Output sheet'!$D$2:$D$5000,$B196,'1. Output sheet'!$C$2:$C$5000,M$27,'1. Output sheet'!$AC$2:$AC$5000,$B$23,'1. Output sheet'!$O$2:$O$5000,"&gt;="&amp;$B$142,'1. Output sheet'!$O$2:$O$5000,"&lt;"&amp;$C$142)</f>
        <v>0</v>
      </c>
      <c r="N196" s="45">
        <f>SUMIFS('1. Output sheet'!$F$2:$F$5000,'1. Output sheet'!$D$2:$D$5000,$B196,'1. Output sheet'!$C$2:$C$5000,N$27,'1. Output sheet'!$AC$2:$AC$5000,$B$22,'1. Output sheet'!$O$2:$O$5000,"&gt;="&amp;$B$142,'1. Output sheet'!$O$2:$O$5000,"&lt;"&amp;$C$142)+SUMIFS('1. Output sheet'!$F$2:$F$5000,'1. Output sheet'!$D$2:$D$5000,$B196,'1. Output sheet'!$C$2:$C$5000,N$27,'1. Output sheet'!$AC$2:$AC$5000,$B$23,'1. Output sheet'!$O$2:$O$5000,"&gt;="&amp;$B$142,'1. Output sheet'!$O$2:$O$5000,"&lt;"&amp;$C$142)</f>
        <v>0</v>
      </c>
      <c r="O196" s="45">
        <f>SUMIFS('1. Output sheet'!$F$2:$F$5000,'1. Output sheet'!$D$2:$D$5000,$B196,'1. Output sheet'!$C$2:$C$5000,O$27,'1. Output sheet'!$AC$2:$AC$5000,$B$22,'1. Output sheet'!$O$2:$O$5000,"&gt;="&amp;$B$142,'1. Output sheet'!$O$2:$O$5000,"&lt;"&amp;$C$142)+SUMIFS('1. Output sheet'!$F$2:$F$5000,'1. Output sheet'!$D$2:$D$5000,$B196,'1. Output sheet'!$C$2:$C$5000,O$27,'1. Output sheet'!$AC$2:$AC$5000,$B$23,'1. Output sheet'!$O$2:$O$5000,"&gt;="&amp;$B$142,'1. Output sheet'!$O$2:$O$5000,"&lt;"&amp;$C$142)</f>
        <v>0</v>
      </c>
      <c r="P196" s="14">
        <f t="shared" si="73"/>
        <v>59648.25</v>
      </c>
      <c r="Q196" s="14">
        <f>SUMIFS('1. Output sheet'!$F$2:$F$5000,'1. Output sheet'!$D$2:$D$5000,$B196,'1. Output sheet'!$AC$2:$AC$5000,$B$22,'1. Output sheet'!$O$2:$O$5000,"&gt;="&amp;$B$80,'1. Output sheet'!$O$2:$O$5000,"&lt;"&amp;$C$80)+SUMIFS('1. Output sheet'!$F$2:$F$5000,'1. Output sheet'!$D$2:$D$5000,$B196,'1. Output sheet'!$AC$2:$AC$5000,$B$23,'1. Output sheet'!$O$2:$O$5000,"&gt;="&amp;$B$80,'1. Output sheet'!$O$2:$O$5000,"&lt;"&amp;$C$80)</f>
        <v>5270.05</v>
      </c>
      <c r="R196" s="14"/>
      <c r="T196" s="21" t="s">
        <v>749</v>
      </c>
      <c r="U196" s="20"/>
      <c r="V196" s="45">
        <f t="shared" si="74"/>
        <v>0</v>
      </c>
      <c r="W196" s="45">
        <f t="shared" si="75"/>
        <v>0</v>
      </c>
      <c r="X196" s="45">
        <f t="shared" si="76"/>
        <v>0</v>
      </c>
      <c r="Y196" s="45">
        <f t="shared" si="77"/>
        <v>0</v>
      </c>
      <c r="Z196" s="45">
        <f t="shared" si="78"/>
        <v>231.28594988134023</v>
      </c>
      <c r="AA196" s="45">
        <f t="shared" si="79"/>
        <v>1469.6378531300697</v>
      </c>
      <c r="AB196" s="45">
        <f t="shared" si="80"/>
        <v>2676.5147553732077</v>
      </c>
      <c r="AC196" s="45">
        <f t="shared" si="81"/>
        <v>0</v>
      </c>
      <c r="AD196" s="45">
        <f t="shared" si="82"/>
        <v>3620.127911186195</v>
      </c>
      <c r="AE196" s="45">
        <f t="shared" si="83"/>
        <v>0</v>
      </c>
      <c r="AF196" s="45">
        <f t="shared" si="84"/>
        <v>0</v>
      </c>
      <c r="AG196" s="45">
        <f t="shared" si="85"/>
        <v>0</v>
      </c>
      <c r="AH196" s="45">
        <f t="shared" si="86"/>
        <v>7997.5664695708128</v>
      </c>
      <c r="AI196" s="45">
        <f t="shared" si="87"/>
        <v>706.60204067951133</v>
      </c>
      <c r="AJ196" s="14"/>
    </row>
    <row r="197" spans="1:36" ht="14.4" x14ac:dyDescent="0.3">
      <c r="B197" s="21" t="s">
        <v>318</v>
      </c>
      <c r="C197" s="20"/>
      <c r="D197" s="45">
        <f>SUMIFS('1. Output sheet'!$F$2:$F$5000,'1. Output sheet'!$D$2:$D$5000,$B197,'1. Output sheet'!$C$2:$C$5000,D$27,'1. Output sheet'!$AC$2:$AC$5000,$B$22,'1. Output sheet'!$O$2:$O$5000,"&gt;="&amp;$B$142,'1. Output sheet'!$O$2:$O$5000,"&lt;"&amp;$C$142)+SUMIFS('1. Output sheet'!$F$2:$F$5000,'1. Output sheet'!$D$2:$D$5000,$B197,'1. Output sheet'!$C$2:$C$5000,D$27,'1. Output sheet'!$AC$2:$AC$5000,$B$23,'1. Output sheet'!$O$2:$O$5000,"&gt;="&amp;$B$142,'1. Output sheet'!$O$2:$O$5000,"&lt;"&amp;$C$142)</f>
        <v>0</v>
      </c>
      <c r="E197" s="45">
        <f>SUMIFS('1. Output sheet'!$F$2:$F$5000,'1. Output sheet'!$D$2:$D$5000,$B197,'1. Output sheet'!$C$2:$C$5000,E$27,'1. Output sheet'!$AC$2:$AC$5000,$B$22,'1. Output sheet'!$O$2:$O$5000,"&gt;="&amp;$B$142,'1. Output sheet'!$O$2:$O$5000,"&lt;"&amp;$C$142)+SUMIFS('1. Output sheet'!$F$2:$F$5000,'1. Output sheet'!$D$2:$D$5000,$B197,'1. Output sheet'!$C$2:$C$5000,E$27,'1. Output sheet'!$AC$2:$AC$5000,$B$23,'1. Output sheet'!$O$2:$O$5000,"&gt;="&amp;$B$142,'1. Output sheet'!$O$2:$O$5000,"&lt;"&amp;$C$142)</f>
        <v>0</v>
      </c>
      <c r="F197" s="45">
        <f>SUMIFS('1. Output sheet'!$F$2:$F$5000,'1. Output sheet'!$D$2:$D$5000,$B197,'1. Output sheet'!$C$2:$C$5000,F$27,'1. Output sheet'!$AC$2:$AC$5000,$B$22,'1. Output sheet'!$O$2:$O$5000,"&gt;="&amp;$B$142,'1. Output sheet'!$O$2:$O$5000,"&lt;"&amp;$C$142)+SUMIFS('1. Output sheet'!$F$2:$F$5000,'1. Output sheet'!$D$2:$D$5000,$B197,'1. Output sheet'!$C$2:$C$5000,F$27,'1. Output sheet'!$AC$2:$AC$5000,$B$23,'1. Output sheet'!$O$2:$O$5000,"&gt;="&amp;$B$142,'1. Output sheet'!$O$2:$O$5000,"&lt;"&amp;$C$142)</f>
        <v>0</v>
      </c>
      <c r="G197" s="45">
        <f>SUMIFS('1. Output sheet'!$F$2:$F$5000,'1. Output sheet'!$D$2:$D$5000,$B197,'1. Output sheet'!$C$2:$C$5000,G$27,'1. Output sheet'!$AC$2:$AC$5000,$B$22,'1. Output sheet'!$O$2:$O$5000,"&gt;="&amp;$B$142,'1. Output sheet'!$O$2:$O$5000,"&lt;"&amp;$C$142)+SUMIFS('1. Output sheet'!$F$2:$F$5000,'1. Output sheet'!$D$2:$D$5000,$B197,'1. Output sheet'!$C$2:$C$5000,G$27,'1. Output sheet'!$AC$2:$AC$5000,$B$23,'1. Output sheet'!$O$2:$O$5000,"&gt;="&amp;$B$142,'1. Output sheet'!$O$2:$O$5000,"&lt;"&amp;$C$142)</f>
        <v>0</v>
      </c>
      <c r="H197" s="45">
        <f>SUMIFS('1. Output sheet'!$F$2:$F$5000,'1. Output sheet'!$D$2:$D$5000,$B197,'1. Output sheet'!$C$2:$C$5000,H$27,'1. Output sheet'!$AC$2:$AC$5000,$B$22,'1. Output sheet'!$O$2:$O$5000,"&gt;="&amp;$B$142,'1. Output sheet'!$O$2:$O$5000,"&lt;"&amp;$C$142)+SUMIFS('1. Output sheet'!$F$2:$F$5000,'1. Output sheet'!$D$2:$D$5000,$B197,'1. Output sheet'!$C$2:$C$5000,H$27,'1. Output sheet'!$AC$2:$AC$5000,$B$23,'1. Output sheet'!$O$2:$O$5000,"&gt;="&amp;$B$142,'1. Output sheet'!$O$2:$O$5000,"&lt;"&amp;$C$142)</f>
        <v>0</v>
      </c>
      <c r="I197" s="45">
        <f>SUMIFS('1. Output sheet'!$F$2:$F$5000,'1. Output sheet'!$D$2:$D$5000,$B197,'1. Output sheet'!$C$2:$C$5000,I$27,'1. Output sheet'!$AC$2:$AC$5000,$B$22,'1. Output sheet'!$O$2:$O$5000,"&gt;="&amp;$B$142,'1. Output sheet'!$O$2:$O$5000,"&lt;"&amp;$C$142)+SUMIFS('1. Output sheet'!$F$2:$F$5000,'1. Output sheet'!$D$2:$D$5000,$B197,'1. Output sheet'!$C$2:$C$5000,I$27,'1. Output sheet'!$AC$2:$AC$5000,$B$23,'1. Output sheet'!$O$2:$O$5000,"&gt;="&amp;$B$142,'1. Output sheet'!$O$2:$O$5000,"&lt;"&amp;$C$142)</f>
        <v>0</v>
      </c>
      <c r="J197" s="45">
        <f>SUMIFS('1. Output sheet'!$F$2:$F$5000,'1. Output sheet'!$D$2:$D$5000,$B197,'1. Output sheet'!$C$2:$C$5000,J$27,'1. Output sheet'!$AC$2:$AC$5000,$B$22,'1. Output sheet'!$O$2:$O$5000,"&gt;="&amp;$B$142,'1. Output sheet'!$O$2:$O$5000,"&lt;"&amp;$C$142)+SUMIFS('1. Output sheet'!$F$2:$F$5000,'1. Output sheet'!$D$2:$D$5000,$B197,'1. Output sheet'!$C$2:$C$5000,J$27,'1. Output sheet'!$AC$2:$AC$5000,$B$23,'1. Output sheet'!$O$2:$O$5000,"&gt;="&amp;$B$142,'1. Output sheet'!$O$2:$O$5000,"&lt;"&amp;$C$142)</f>
        <v>0</v>
      </c>
      <c r="K197" s="45">
        <f>SUMIFS('1. Output sheet'!$F$2:$F$5000,'1. Output sheet'!$D$2:$D$5000,$B197,'1. Output sheet'!$C$2:$C$5000,K$27,'1. Output sheet'!$AC$2:$AC$5000,$B$22,'1. Output sheet'!$O$2:$O$5000,"&gt;="&amp;$B$142,'1. Output sheet'!$O$2:$O$5000,"&lt;"&amp;$C$142)+SUMIFS('1. Output sheet'!$F$2:$F$5000,'1. Output sheet'!$D$2:$D$5000,$B197,'1. Output sheet'!$C$2:$C$5000,K$27,'1. Output sheet'!$AC$2:$AC$5000,$B$23,'1. Output sheet'!$O$2:$O$5000,"&gt;="&amp;$B$142,'1. Output sheet'!$O$2:$O$5000,"&lt;"&amp;$C$142)</f>
        <v>0</v>
      </c>
      <c r="L197" s="45">
        <f>SUMIFS('1. Output sheet'!$F$2:$F$5000,'1. Output sheet'!$D$2:$D$5000,$B197,'1. Output sheet'!$C$2:$C$5000,L$27,'1. Output sheet'!$AC$2:$AC$5000,$B$22,'1. Output sheet'!$O$2:$O$5000,"&gt;="&amp;$B$142,'1. Output sheet'!$O$2:$O$5000,"&lt;"&amp;$C$142)+SUMIFS('1. Output sheet'!$F$2:$F$5000,'1. Output sheet'!$D$2:$D$5000,$B197,'1. Output sheet'!$C$2:$C$5000,L$27,'1. Output sheet'!$AC$2:$AC$5000,$B$23,'1. Output sheet'!$O$2:$O$5000,"&gt;="&amp;$B$142,'1. Output sheet'!$O$2:$O$5000,"&lt;"&amp;$C$142)</f>
        <v>0</v>
      </c>
      <c r="M197" s="45">
        <f>SUMIFS('1. Output sheet'!$F$2:$F$5000,'1. Output sheet'!$D$2:$D$5000,$B197,'1. Output sheet'!$C$2:$C$5000,M$27,'1. Output sheet'!$AC$2:$AC$5000,$B$22,'1. Output sheet'!$O$2:$O$5000,"&gt;="&amp;$B$142,'1. Output sheet'!$O$2:$O$5000,"&lt;"&amp;$C$142)+SUMIFS('1. Output sheet'!$F$2:$F$5000,'1. Output sheet'!$D$2:$D$5000,$B197,'1. Output sheet'!$C$2:$C$5000,M$27,'1. Output sheet'!$AC$2:$AC$5000,$B$23,'1. Output sheet'!$O$2:$O$5000,"&gt;="&amp;$B$142,'1. Output sheet'!$O$2:$O$5000,"&lt;"&amp;$C$142)</f>
        <v>0</v>
      </c>
      <c r="N197" s="45">
        <f>SUMIFS('1. Output sheet'!$F$2:$F$5000,'1. Output sheet'!$D$2:$D$5000,$B197,'1. Output sheet'!$C$2:$C$5000,N$27,'1. Output sheet'!$AC$2:$AC$5000,$B$22,'1. Output sheet'!$O$2:$O$5000,"&gt;="&amp;$B$142,'1. Output sheet'!$O$2:$O$5000,"&lt;"&amp;$C$142)+SUMIFS('1. Output sheet'!$F$2:$F$5000,'1. Output sheet'!$D$2:$D$5000,$B197,'1. Output sheet'!$C$2:$C$5000,N$27,'1. Output sheet'!$AC$2:$AC$5000,$B$23,'1. Output sheet'!$O$2:$O$5000,"&gt;="&amp;$B$142,'1. Output sheet'!$O$2:$O$5000,"&lt;"&amp;$C$142)</f>
        <v>14471.39</v>
      </c>
      <c r="O197" s="45">
        <f>SUMIFS('1. Output sheet'!$F$2:$F$5000,'1. Output sheet'!$D$2:$D$5000,$B197,'1. Output sheet'!$C$2:$C$5000,O$27,'1. Output sheet'!$AC$2:$AC$5000,$B$22,'1. Output sheet'!$O$2:$O$5000,"&gt;="&amp;$B$142,'1. Output sheet'!$O$2:$O$5000,"&lt;"&amp;$C$142)+SUMIFS('1. Output sheet'!$F$2:$F$5000,'1. Output sheet'!$D$2:$D$5000,$B197,'1. Output sheet'!$C$2:$C$5000,O$27,'1. Output sheet'!$AC$2:$AC$5000,$B$23,'1. Output sheet'!$O$2:$O$5000,"&gt;="&amp;$B$142,'1. Output sheet'!$O$2:$O$5000,"&lt;"&amp;$C$142)</f>
        <v>0</v>
      </c>
      <c r="P197" s="14">
        <f t="shared" si="73"/>
        <v>14471.39</v>
      </c>
      <c r="Q197" s="14">
        <f>SUMIFS('1. Output sheet'!$F$2:$F$5000,'1. Output sheet'!$D$2:$D$5000,$B197,'1. Output sheet'!$AC$2:$AC$5000,$B$22,'1. Output sheet'!$O$2:$O$5000,"&gt;="&amp;$B$80,'1. Output sheet'!$O$2:$O$5000,"&lt;"&amp;$C$80)+SUMIFS('1. Output sheet'!$F$2:$F$5000,'1. Output sheet'!$D$2:$D$5000,$B197,'1. Output sheet'!$AC$2:$AC$5000,$B$23,'1. Output sheet'!$O$2:$O$5000,"&gt;="&amp;$B$80,'1. Output sheet'!$O$2:$O$5000,"&lt;"&amp;$C$80)</f>
        <v>9785</v>
      </c>
      <c r="R197" s="14"/>
      <c r="T197" s="21" t="s">
        <v>318</v>
      </c>
      <c r="U197" s="20"/>
      <c r="V197" s="45">
        <f t="shared" si="74"/>
        <v>0</v>
      </c>
      <c r="W197" s="45">
        <f t="shared" si="75"/>
        <v>0</v>
      </c>
      <c r="X197" s="45">
        <f t="shared" si="76"/>
        <v>0</v>
      </c>
      <c r="Y197" s="45">
        <f t="shared" si="77"/>
        <v>0</v>
      </c>
      <c r="Z197" s="45">
        <f t="shared" si="78"/>
        <v>0</v>
      </c>
      <c r="AA197" s="45">
        <f t="shared" si="79"/>
        <v>0</v>
      </c>
      <c r="AB197" s="45">
        <f t="shared" si="80"/>
        <v>0</v>
      </c>
      <c r="AC197" s="45">
        <f t="shared" si="81"/>
        <v>0</v>
      </c>
      <c r="AD197" s="45">
        <f t="shared" si="82"/>
        <v>0</v>
      </c>
      <c r="AE197" s="45">
        <f t="shared" si="83"/>
        <v>0</v>
      </c>
      <c r="AF197" s="45">
        <f t="shared" si="84"/>
        <v>1940.3067723207698</v>
      </c>
      <c r="AG197" s="45">
        <f t="shared" si="85"/>
        <v>0</v>
      </c>
      <c r="AH197" s="45">
        <f t="shared" si="86"/>
        <v>1940.3067723207698</v>
      </c>
      <c r="AI197" s="45">
        <f t="shared" si="87"/>
        <v>1311.9611707761821</v>
      </c>
      <c r="AJ197" s="14"/>
    </row>
    <row r="198" spans="1:36" ht="14.4" x14ac:dyDescent="0.3">
      <c r="B198" s="21" t="s">
        <v>72</v>
      </c>
      <c r="C198" s="20"/>
      <c r="D198" s="45">
        <f>SUMIFS('1. Output sheet'!$F$2:$F$5000,'1. Output sheet'!$D$2:$D$5000,$B198,'1. Output sheet'!$C$2:$C$5000,D$27,'1. Output sheet'!$AC$2:$AC$5000,$B$22,'1. Output sheet'!$O$2:$O$5000,"&gt;="&amp;$B$142,'1. Output sheet'!$O$2:$O$5000,"&lt;"&amp;$C$142)+SUMIFS('1. Output sheet'!$F$2:$F$5000,'1. Output sheet'!$D$2:$D$5000,$B198,'1. Output sheet'!$C$2:$C$5000,D$27,'1. Output sheet'!$AC$2:$AC$5000,$B$23,'1. Output sheet'!$O$2:$O$5000,"&gt;="&amp;$B$142,'1. Output sheet'!$O$2:$O$5000,"&lt;"&amp;$C$142)</f>
        <v>0</v>
      </c>
      <c r="E198" s="45">
        <f>SUMIFS('1. Output sheet'!$F$2:$F$5000,'1. Output sheet'!$D$2:$D$5000,$B198,'1. Output sheet'!$C$2:$C$5000,E$27,'1. Output sheet'!$AC$2:$AC$5000,$B$22,'1. Output sheet'!$O$2:$O$5000,"&gt;="&amp;$B$142,'1. Output sheet'!$O$2:$O$5000,"&lt;"&amp;$C$142)+SUMIFS('1. Output sheet'!$F$2:$F$5000,'1. Output sheet'!$D$2:$D$5000,$B198,'1. Output sheet'!$C$2:$C$5000,E$27,'1. Output sheet'!$AC$2:$AC$5000,$B$23,'1. Output sheet'!$O$2:$O$5000,"&gt;="&amp;$B$142,'1. Output sheet'!$O$2:$O$5000,"&lt;"&amp;$C$142)</f>
        <v>68800</v>
      </c>
      <c r="F198" s="45">
        <f>SUMIFS('1. Output sheet'!$F$2:$F$5000,'1. Output sheet'!$D$2:$D$5000,$B198,'1. Output sheet'!$C$2:$C$5000,F$27,'1. Output sheet'!$AC$2:$AC$5000,$B$22,'1. Output sheet'!$O$2:$O$5000,"&gt;="&amp;$B$142,'1. Output sheet'!$O$2:$O$5000,"&lt;"&amp;$C$142)+SUMIFS('1. Output sheet'!$F$2:$F$5000,'1. Output sheet'!$D$2:$D$5000,$B198,'1. Output sheet'!$C$2:$C$5000,F$27,'1. Output sheet'!$AC$2:$AC$5000,$B$23,'1. Output sheet'!$O$2:$O$5000,"&gt;="&amp;$B$142,'1. Output sheet'!$O$2:$O$5000,"&lt;"&amp;$C$142)</f>
        <v>650</v>
      </c>
      <c r="G198" s="45">
        <f>SUMIFS('1. Output sheet'!$F$2:$F$5000,'1. Output sheet'!$D$2:$D$5000,$B198,'1. Output sheet'!$C$2:$C$5000,G$27,'1. Output sheet'!$AC$2:$AC$5000,$B$22,'1. Output sheet'!$O$2:$O$5000,"&gt;="&amp;$B$142,'1. Output sheet'!$O$2:$O$5000,"&lt;"&amp;$C$142)+SUMIFS('1. Output sheet'!$F$2:$F$5000,'1. Output sheet'!$D$2:$D$5000,$B198,'1. Output sheet'!$C$2:$C$5000,G$27,'1. Output sheet'!$AC$2:$AC$5000,$B$23,'1. Output sheet'!$O$2:$O$5000,"&gt;="&amp;$B$142,'1. Output sheet'!$O$2:$O$5000,"&lt;"&amp;$C$142)</f>
        <v>0</v>
      </c>
      <c r="H198" s="45">
        <f>SUMIFS('1. Output sheet'!$F$2:$F$5000,'1. Output sheet'!$D$2:$D$5000,$B198,'1. Output sheet'!$C$2:$C$5000,H$27,'1. Output sheet'!$AC$2:$AC$5000,$B$22,'1. Output sheet'!$O$2:$O$5000,"&gt;="&amp;$B$142,'1. Output sheet'!$O$2:$O$5000,"&lt;"&amp;$C$142)+SUMIFS('1. Output sheet'!$F$2:$F$5000,'1. Output sheet'!$D$2:$D$5000,$B198,'1. Output sheet'!$C$2:$C$5000,H$27,'1. Output sheet'!$AC$2:$AC$5000,$B$23,'1. Output sheet'!$O$2:$O$5000,"&gt;="&amp;$B$142,'1. Output sheet'!$O$2:$O$5000,"&lt;"&amp;$C$142)</f>
        <v>0</v>
      </c>
      <c r="I198" s="45">
        <f>SUMIFS('1. Output sheet'!$F$2:$F$5000,'1. Output sheet'!$D$2:$D$5000,$B198,'1. Output sheet'!$C$2:$C$5000,I$27,'1. Output sheet'!$AC$2:$AC$5000,$B$22,'1. Output sheet'!$O$2:$O$5000,"&gt;="&amp;$B$142,'1. Output sheet'!$O$2:$O$5000,"&lt;"&amp;$C$142)+SUMIFS('1. Output sheet'!$F$2:$F$5000,'1. Output sheet'!$D$2:$D$5000,$B198,'1. Output sheet'!$C$2:$C$5000,I$27,'1. Output sheet'!$AC$2:$AC$5000,$B$23,'1. Output sheet'!$O$2:$O$5000,"&gt;="&amp;$B$142,'1. Output sheet'!$O$2:$O$5000,"&lt;"&amp;$C$142)</f>
        <v>850</v>
      </c>
      <c r="J198" s="45">
        <f>SUMIFS('1. Output sheet'!$F$2:$F$5000,'1. Output sheet'!$D$2:$D$5000,$B198,'1. Output sheet'!$C$2:$C$5000,J$27,'1. Output sheet'!$AC$2:$AC$5000,$B$22,'1. Output sheet'!$O$2:$O$5000,"&gt;="&amp;$B$142,'1. Output sheet'!$O$2:$O$5000,"&lt;"&amp;$C$142)+SUMIFS('1. Output sheet'!$F$2:$F$5000,'1. Output sheet'!$D$2:$D$5000,$B198,'1. Output sheet'!$C$2:$C$5000,J$27,'1. Output sheet'!$AC$2:$AC$5000,$B$23,'1. Output sheet'!$O$2:$O$5000,"&gt;="&amp;$B$142,'1. Output sheet'!$O$2:$O$5000,"&lt;"&amp;$C$142)</f>
        <v>4308</v>
      </c>
      <c r="K198" s="45">
        <f>SUMIFS('1. Output sheet'!$F$2:$F$5000,'1. Output sheet'!$D$2:$D$5000,$B198,'1. Output sheet'!$C$2:$C$5000,K$27,'1. Output sheet'!$AC$2:$AC$5000,$B$22,'1. Output sheet'!$O$2:$O$5000,"&gt;="&amp;$B$142,'1. Output sheet'!$O$2:$O$5000,"&lt;"&amp;$C$142)+SUMIFS('1. Output sheet'!$F$2:$F$5000,'1. Output sheet'!$D$2:$D$5000,$B198,'1. Output sheet'!$C$2:$C$5000,K$27,'1. Output sheet'!$AC$2:$AC$5000,$B$23,'1. Output sheet'!$O$2:$O$5000,"&gt;="&amp;$B$142,'1. Output sheet'!$O$2:$O$5000,"&lt;"&amp;$C$142)</f>
        <v>0</v>
      </c>
      <c r="L198" s="45">
        <f>SUMIFS('1. Output sheet'!$F$2:$F$5000,'1. Output sheet'!$D$2:$D$5000,$B198,'1. Output sheet'!$C$2:$C$5000,L$27,'1. Output sheet'!$AC$2:$AC$5000,$B$22,'1. Output sheet'!$O$2:$O$5000,"&gt;="&amp;$B$142,'1. Output sheet'!$O$2:$O$5000,"&lt;"&amp;$C$142)+SUMIFS('1. Output sheet'!$F$2:$F$5000,'1. Output sheet'!$D$2:$D$5000,$B198,'1. Output sheet'!$C$2:$C$5000,L$27,'1. Output sheet'!$AC$2:$AC$5000,$B$23,'1. Output sheet'!$O$2:$O$5000,"&gt;="&amp;$B$142,'1. Output sheet'!$O$2:$O$5000,"&lt;"&amp;$C$142)</f>
        <v>0</v>
      </c>
      <c r="M198" s="45">
        <f>SUMIFS('1. Output sheet'!$F$2:$F$5000,'1. Output sheet'!$D$2:$D$5000,$B198,'1. Output sheet'!$C$2:$C$5000,M$27,'1. Output sheet'!$AC$2:$AC$5000,$B$22,'1. Output sheet'!$O$2:$O$5000,"&gt;="&amp;$B$142,'1. Output sheet'!$O$2:$O$5000,"&lt;"&amp;$C$142)+SUMIFS('1. Output sheet'!$F$2:$F$5000,'1. Output sheet'!$D$2:$D$5000,$B198,'1. Output sheet'!$C$2:$C$5000,M$27,'1. Output sheet'!$AC$2:$AC$5000,$B$23,'1. Output sheet'!$O$2:$O$5000,"&gt;="&amp;$B$142,'1. Output sheet'!$O$2:$O$5000,"&lt;"&amp;$C$142)</f>
        <v>0</v>
      </c>
      <c r="N198" s="45">
        <f>SUMIFS('1. Output sheet'!$F$2:$F$5000,'1. Output sheet'!$D$2:$D$5000,$B198,'1. Output sheet'!$C$2:$C$5000,N$27,'1. Output sheet'!$AC$2:$AC$5000,$B$22,'1. Output sheet'!$O$2:$O$5000,"&gt;="&amp;$B$142,'1. Output sheet'!$O$2:$O$5000,"&lt;"&amp;$C$142)+SUMIFS('1. Output sheet'!$F$2:$F$5000,'1. Output sheet'!$D$2:$D$5000,$B198,'1. Output sheet'!$C$2:$C$5000,N$27,'1. Output sheet'!$AC$2:$AC$5000,$B$23,'1. Output sheet'!$O$2:$O$5000,"&gt;="&amp;$B$142,'1. Output sheet'!$O$2:$O$5000,"&lt;"&amp;$C$142)</f>
        <v>0</v>
      </c>
      <c r="O198" s="45">
        <f>SUMIFS('1. Output sheet'!$F$2:$F$5000,'1. Output sheet'!$D$2:$D$5000,$B198,'1. Output sheet'!$C$2:$C$5000,O$27,'1. Output sheet'!$AC$2:$AC$5000,$B$22,'1. Output sheet'!$O$2:$O$5000,"&gt;="&amp;$B$142,'1. Output sheet'!$O$2:$O$5000,"&lt;"&amp;$C$142)+SUMIFS('1. Output sheet'!$F$2:$F$5000,'1. Output sheet'!$D$2:$D$5000,$B198,'1. Output sheet'!$C$2:$C$5000,O$27,'1. Output sheet'!$AC$2:$AC$5000,$B$23,'1. Output sheet'!$O$2:$O$5000,"&gt;="&amp;$B$142,'1. Output sheet'!$O$2:$O$5000,"&lt;"&amp;$C$142)</f>
        <v>5096</v>
      </c>
      <c r="P198" s="14">
        <f t="shared" si="73"/>
        <v>79704</v>
      </c>
      <c r="Q198" s="14">
        <f>SUMIFS('1. Output sheet'!$F$2:$F$5000,'1. Output sheet'!$D$2:$D$5000,$B198,'1. Output sheet'!$AC$2:$AC$5000,$B$22,'1. Output sheet'!$O$2:$O$5000,"&gt;="&amp;$B$80,'1. Output sheet'!$O$2:$O$5000,"&lt;"&amp;$C$80)+SUMIFS('1. Output sheet'!$F$2:$F$5000,'1. Output sheet'!$D$2:$D$5000,$B198,'1. Output sheet'!$AC$2:$AC$5000,$B$23,'1. Output sheet'!$O$2:$O$5000,"&gt;="&amp;$B$80,'1. Output sheet'!$O$2:$O$5000,"&lt;"&amp;$C$80)</f>
        <v>21680</v>
      </c>
      <c r="R198" s="14"/>
      <c r="T198" s="21" t="s">
        <v>72</v>
      </c>
      <c r="U198" s="20"/>
      <c r="V198" s="45">
        <f t="shared" si="74"/>
        <v>0</v>
      </c>
      <c r="W198" s="45">
        <f t="shared" si="75"/>
        <v>9224.6222329485263</v>
      </c>
      <c r="X198" s="45">
        <f t="shared" si="76"/>
        <v>87.151227491519506</v>
      </c>
      <c r="Y198" s="45">
        <f t="shared" si="77"/>
        <v>0</v>
      </c>
      <c r="Z198" s="45">
        <f t="shared" si="78"/>
        <v>0</v>
      </c>
      <c r="AA198" s="45">
        <f t="shared" si="79"/>
        <v>113.96698979660243</v>
      </c>
      <c r="AB198" s="45">
        <f t="shared" si="80"/>
        <v>577.6115200514862</v>
      </c>
      <c r="AC198" s="45">
        <f t="shared" si="81"/>
        <v>0</v>
      </c>
      <c r="AD198" s="45">
        <f t="shared" si="82"/>
        <v>0</v>
      </c>
      <c r="AE198" s="45">
        <f t="shared" si="83"/>
        <v>0</v>
      </c>
      <c r="AF198" s="45">
        <f t="shared" si="84"/>
        <v>0</v>
      </c>
      <c r="AG198" s="45">
        <f t="shared" si="85"/>
        <v>683.26562353351289</v>
      </c>
      <c r="AH198" s="45">
        <f t="shared" si="86"/>
        <v>10686.617593821647</v>
      </c>
      <c r="AI198" s="45">
        <f t="shared" si="87"/>
        <v>2906.8286338709891</v>
      </c>
      <c r="AJ198" s="14"/>
    </row>
    <row r="199" spans="1:36" ht="14.4" x14ac:dyDescent="0.3">
      <c r="B199" s="21" t="s">
        <v>4361</v>
      </c>
      <c r="C199" s="20"/>
      <c r="D199" s="45">
        <f t="shared" ref="D199:O199" si="88">D175-SUM(D182:D198)</f>
        <v>0</v>
      </c>
      <c r="E199" s="45">
        <f t="shared" si="88"/>
        <v>0</v>
      </c>
      <c r="F199" s="45">
        <f t="shared" si="88"/>
        <v>0</v>
      </c>
      <c r="G199" s="45">
        <f t="shared" si="88"/>
        <v>0</v>
      </c>
      <c r="H199" s="45">
        <f t="shared" si="88"/>
        <v>0</v>
      </c>
      <c r="I199" s="45">
        <f t="shared" si="88"/>
        <v>0</v>
      </c>
      <c r="J199" s="45">
        <f t="shared" si="88"/>
        <v>474.9999999999709</v>
      </c>
      <c r="K199" s="45">
        <f t="shared" si="88"/>
        <v>0</v>
      </c>
      <c r="L199" s="45">
        <f t="shared" si="88"/>
        <v>0</v>
      </c>
      <c r="M199" s="45">
        <f t="shared" si="88"/>
        <v>0</v>
      </c>
      <c r="N199" s="45">
        <f t="shared" si="88"/>
        <v>0</v>
      </c>
      <c r="O199" s="45">
        <f t="shared" si="88"/>
        <v>0</v>
      </c>
      <c r="P199" s="14">
        <f t="shared" si="73"/>
        <v>474.9999999999709</v>
      </c>
      <c r="Q199" s="14">
        <f>SUM(D199:O199)</f>
        <v>474.9999999999709</v>
      </c>
      <c r="R199" s="14"/>
      <c r="T199" s="21" t="s">
        <v>4361</v>
      </c>
      <c r="U199" s="20"/>
      <c r="V199" s="45">
        <f t="shared" si="74"/>
        <v>0</v>
      </c>
      <c r="W199" s="45">
        <f t="shared" si="75"/>
        <v>0</v>
      </c>
      <c r="X199" s="45">
        <f t="shared" si="76"/>
        <v>0</v>
      </c>
      <c r="Y199" s="45">
        <f t="shared" si="77"/>
        <v>0</v>
      </c>
      <c r="Z199" s="45">
        <f t="shared" si="78"/>
        <v>0</v>
      </c>
      <c r="AA199" s="45">
        <f t="shared" si="79"/>
        <v>0</v>
      </c>
      <c r="AB199" s="45">
        <f t="shared" si="80"/>
        <v>63.687435474568041</v>
      </c>
      <c r="AC199" s="45">
        <f t="shared" si="81"/>
        <v>0</v>
      </c>
      <c r="AD199" s="45">
        <f t="shared" si="82"/>
        <v>0</v>
      </c>
      <c r="AE199" s="45">
        <f t="shared" si="83"/>
        <v>0</v>
      </c>
      <c r="AF199" s="45">
        <f t="shared" si="84"/>
        <v>0</v>
      </c>
      <c r="AG199" s="45">
        <f t="shared" si="85"/>
        <v>0</v>
      </c>
      <c r="AH199" s="45">
        <f t="shared" si="86"/>
        <v>63.687435474568041</v>
      </c>
      <c r="AI199" s="45">
        <f t="shared" si="87"/>
        <v>63.687435474568041</v>
      </c>
      <c r="AJ199" s="14"/>
    </row>
    <row r="200" spans="1:36" ht="14.4" x14ac:dyDescent="0.3">
      <c r="B200" s="19" t="s">
        <v>4346</v>
      </c>
      <c r="C200" s="20"/>
      <c r="D200" s="45">
        <f t="shared" ref="D200:Q200" si="89">SUM(D182:D199)</f>
        <v>2095</v>
      </c>
      <c r="E200" s="45">
        <f t="shared" si="89"/>
        <v>68800</v>
      </c>
      <c r="F200" s="45">
        <f t="shared" si="89"/>
        <v>53303.663333333338</v>
      </c>
      <c r="G200" s="45">
        <f t="shared" si="89"/>
        <v>65298.429999999993</v>
      </c>
      <c r="H200" s="45">
        <f t="shared" si="89"/>
        <v>20826</v>
      </c>
      <c r="I200" s="45">
        <f t="shared" si="89"/>
        <v>67052.306666666671</v>
      </c>
      <c r="J200" s="45">
        <f t="shared" si="89"/>
        <v>149640.8833333333</v>
      </c>
      <c r="K200" s="45">
        <f t="shared" si="89"/>
        <v>21993.120000000003</v>
      </c>
      <c r="L200" s="45">
        <f t="shared" si="89"/>
        <v>27000</v>
      </c>
      <c r="M200" s="45">
        <f t="shared" si="89"/>
        <v>0</v>
      </c>
      <c r="N200" s="45">
        <f t="shared" si="89"/>
        <v>14471.39</v>
      </c>
      <c r="O200" s="45">
        <f t="shared" si="89"/>
        <v>4568</v>
      </c>
      <c r="P200" s="14">
        <f t="shared" si="89"/>
        <v>495048.79333333322</v>
      </c>
      <c r="Q200" s="14">
        <f t="shared" si="89"/>
        <v>175513.39333333331</v>
      </c>
      <c r="R200" s="14"/>
      <c r="T200" s="19" t="s">
        <v>4346</v>
      </c>
      <c r="U200" s="20"/>
      <c r="V200" s="45">
        <f t="shared" si="74"/>
        <v>280.89511014574362</v>
      </c>
      <c r="W200" s="45">
        <f t="shared" si="75"/>
        <v>9224.6222329485263</v>
      </c>
      <c r="X200" s="45">
        <f t="shared" si="76"/>
        <v>7146.8918296841548</v>
      </c>
      <c r="Y200" s="45">
        <f t="shared" si="77"/>
        <v>8755.1358888754785</v>
      </c>
      <c r="Z200" s="45">
        <f t="shared" si="78"/>
        <v>2792.3253288282849</v>
      </c>
      <c r="AA200" s="45">
        <f t="shared" si="79"/>
        <v>8990.2935879043034</v>
      </c>
      <c r="AB200" s="45">
        <f t="shared" si="80"/>
        <v>20063.671792946552</v>
      </c>
      <c r="AC200" s="45">
        <f t="shared" si="81"/>
        <v>2948.811391335827</v>
      </c>
      <c r="AD200" s="45">
        <f t="shared" si="82"/>
        <v>3620.127911186195</v>
      </c>
      <c r="AE200" s="45">
        <f t="shared" si="83"/>
        <v>0</v>
      </c>
      <c r="AF200" s="45">
        <f t="shared" si="84"/>
        <v>1940.3067723207698</v>
      </c>
      <c r="AG200" s="45">
        <f t="shared" si="85"/>
        <v>612.47201104809403</v>
      </c>
      <c r="AH200" s="45">
        <f t="shared" si="86"/>
        <v>66375.553857223917</v>
      </c>
      <c r="AI200" s="45">
        <f t="shared" si="87"/>
        <v>23532.627184925961</v>
      </c>
      <c r="AJ200" s="14"/>
    </row>
    <row r="203" spans="1:36" x14ac:dyDescent="0.25">
      <c r="A203" s="36" t="s">
        <v>4369</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x14ac:dyDescent="0.25">
      <c r="A204" s="34" t="s">
        <v>12</v>
      </c>
      <c r="B204" s="8">
        <v>45839</v>
      </c>
      <c r="C204" s="8">
        <v>45870</v>
      </c>
    </row>
    <row r="205" spans="1:36" ht="14.4" x14ac:dyDescent="0.3">
      <c r="A205" s="34"/>
      <c r="B205" s="5" t="s">
        <v>4352</v>
      </c>
      <c r="C205" s="5"/>
      <c r="D205" s="5"/>
      <c r="E205" s="5"/>
      <c r="F205" s="5"/>
      <c r="G205" s="5"/>
      <c r="H205" s="5"/>
      <c r="I205" s="5"/>
      <c r="J205" s="5"/>
      <c r="K205" s="5"/>
      <c r="L205" s="5"/>
      <c r="M205" s="5"/>
      <c r="N205" s="5"/>
      <c r="O205" s="5"/>
      <c r="P205" s="5"/>
      <c r="Q205" s="5"/>
      <c r="R205" s="5"/>
    </row>
    <row r="206" spans="1:36" ht="43.2" x14ac:dyDescent="0.3">
      <c r="A206" s="34"/>
      <c r="B206" s="6" t="s">
        <v>4351</v>
      </c>
      <c r="C206" s="6"/>
      <c r="D206" s="10" t="s">
        <v>705</v>
      </c>
      <c r="E206" s="10" t="s">
        <v>206</v>
      </c>
      <c r="F206" s="10" t="s">
        <v>198</v>
      </c>
      <c r="G206" s="11" t="s">
        <v>28</v>
      </c>
      <c r="H206" s="11" t="s">
        <v>795</v>
      </c>
      <c r="I206" s="11" t="s">
        <v>43</v>
      </c>
      <c r="J206" s="11" t="s">
        <v>104</v>
      </c>
      <c r="K206" s="11" t="s">
        <v>808</v>
      </c>
      <c r="L206" s="11" t="s">
        <v>755</v>
      </c>
      <c r="M206" s="11" t="s">
        <v>4353</v>
      </c>
      <c r="N206" s="11" t="s">
        <v>318</v>
      </c>
      <c r="O206" s="11" t="s">
        <v>71</v>
      </c>
      <c r="P206" s="29" t="s">
        <v>4354</v>
      </c>
      <c r="Q206" s="29" t="s">
        <v>4355</v>
      </c>
      <c r="R206" s="29" t="s">
        <v>4356</v>
      </c>
    </row>
    <row r="207" spans="1:36" ht="14.4" x14ac:dyDescent="0.3">
      <c r="A207" s="34"/>
      <c r="B207" s="37" t="s">
        <v>4357</v>
      </c>
      <c r="C207" s="37" t="s">
        <v>4348</v>
      </c>
      <c r="D207" s="13">
        <f>SUM(D208:D209)</f>
        <v>1</v>
      </c>
      <c r="E207" s="13">
        <f t="shared" ref="E207:O207" si="90">SUM(E208:E209)</f>
        <v>104</v>
      </c>
      <c r="F207" s="13">
        <f t="shared" si="90"/>
        <v>27</v>
      </c>
      <c r="G207" s="13">
        <f t="shared" si="90"/>
        <v>59</v>
      </c>
      <c r="H207" s="13">
        <f t="shared" si="90"/>
        <v>19</v>
      </c>
      <c r="I207" s="13">
        <f t="shared" si="90"/>
        <v>13</v>
      </c>
      <c r="J207" s="13">
        <f t="shared" si="90"/>
        <v>43</v>
      </c>
      <c r="K207" s="13">
        <f t="shared" si="90"/>
        <v>0</v>
      </c>
      <c r="L207" s="13">
        <f t="shared" si="90"/>
        <v>0</v>
      </c>
      <c r="M207" s="13">
        <f t="shared" si="90"/>
        <v>0</v>
      </c>
      <c r="N207" s="13">
        <f t="shared" si="90"/>
        <v>1</v>
      </c>
      <c r="O207" s="13">
        <f t="shared" si="90"/>
        <v>0</v>
      </c>
      <c r="P207" s="14">
        <f>SUM(D207:O207)</f>
        <v>267</v>
      </c>
      <c r="Q207" s="13">
        <f>SUM(Q208:Q209)</f>
        <v>282</v>
      </c>
      <c r="R207" s="14">
        <f>Q207-P207</f>
        <v>15</v>
      </c>
    </row>
    <row r="208" spans="1:36" ht="14.4" x14ac:dyDescent="0.3">
      <c r="B208" s="7" t="s">
        <v>41</v>
      </c>
      <c r="C208" s="12"/>
      <c r="D208" s="13">
        <f>COUNTIFS('1. Output sheet'!$AC$2:$AC$5000,$B208,'1. Output sheet'!$C$2:$C$5000,D$20,'1. Output sheet'!$O$2:$O$5000,"&gt;="&amp;$B$204,'1. Output sheet'!$O$2:$O$5000,"&lt;"&amp;$C$204)</f>
        <v>1</v>
      </c>
      <c r="E208" s="13">
        <f>COUNTIFS('1. Output sheet'!$AC$2:$AC$5000,$B208,'1. Output sheet'!$C$2:$C$5000,E$20,'1. Output sheet'!$O$2:$O$5000,"&gt;="&amp;$B$204,'1. Output sheet'!$O$2:$O$5000,"&lt;"&amp;$C$204)</f>
        <v>104</v>
      </c>
      <c r="F208" s="13">
        <f>COUNTIFS('1. Output sheet'!$AC$2:$AC$5000,$B208,'1. Output sheet'!$C$2:$C$5000,F$20,'1. Output sheet'!$O$2:$O$5000,"&gt;="&amp;$B$204,'1. Output sheet'!$O$2:$O$5000,"&lt;"&amp;$C$204)</f>
        <v>21</v>
      </c>
      <c r="G208" s="13">
        <f>COUNTIFS('1. Output sheet'!$AC$2:$AC$5000,$B208,'1. Output sheet'!$C$2:$C$5000,G$20,'1. Output sheet'!$O$2:$O$5000,"&gt;="&amp;$B$204,'1. Output sheet'!$O$2:$O$5000,"&lt;"&amp;$C$204)</f>
        <v>57</v>
      </c>
      <c r="H208" s="13">
        <f>COUNTIFS('1. Output sheet'!$AC$2:$AC$5000,$B208,'1. Output sheet'!$C$2:$C$5000,H$20,'1. Output sheet'!$O$2:$O$5000,"&gt;="&amp;$B$204,'1. Output sheet'!$O$2:$O$5000,"&lt;"&amp;$C$204)</f>
        <v>18</v>
      </c>
      <c r="I208" s="13">
        <f>COUNTIFS('1. Output sheet'!$AC$2:$AC$5000,$B208,'1. Output sheet'!$C$2:$C$5000,I$20,'1. Output sheet'!$O$2:$O$5000,"&gt;="&amp;$B$204,'1. Output sheet'!$O$2:$O$5000,"&lt;"&amp;$C$204)</f>
        <v>13</v>
      </c>
      <c r="J208" s="13">
        <f>COUNTIFS('1. Output sheet'!$AC$2:$AC$5000,$B208,'1. Output sheet'!$C$2:$C$5000,J$20,'1. Output sheet'!$O$2:$O$5000,"&gt;="&amp;$B$204,'1. Output sheet'!$O$2:$O$5000,"&lt;"&amp;$C$204)</f>
        <v>38</v>
      </c>
      <c r="K208" s="13">
        <f>COUNTIFS('1. Output sheet'!$AC$2:$AC$5000,$B208,'1. Output sheet'!$C$2:$C$5000,K$20,'1. Output sheet'!$O$2:$O$5000,"&gt;="&amp;$B$204,'1. Output sheet'!$O$2:$O$5000,"&lt;"&amp;$C$204)</f>
        <v>0</v>
      </c>
      <c r="L208" s="13">
        <f>COUNTIFS('1. Output sheet'!$AC$2:$AC$5000,$B208,'1. Output sheet'!$C$2:$C$5000,L$20,'1. Output sheet'!$O$2:$O$5000,"&gt;="&amp;$B$204,'1. Output sheet'!$O$2:$O$5000,"&lt;"&amp;$C$204)</f>
        <v>0</v>
      </c>
      <c r="M208" s="13">
        <f>COUNTIFS('1. Output sheet'!$AC$2:$AC$5000,$B208,'1. Output sheet'!$C$2:$C$5000,M$20,'1. Output sheet'!$O$2:$O$5000,"&gt;="&amp;$B$204,'1. Output sheet'!$O$2:$O$5000,"&lt;"&amp;$C$204)</f>
        <v>0</v>
      </c>
      <c r="N208" s="13">
        <f>COUNTIFS('1. Output sheet'!$AC$2:$AC$5000,$B208,'1. Output sheet'!$C$2:$C$5000,N$20,'1. Output sheet'!$O$2:$O$5000,"&gt;="&amp;$B$204,'1. Output sheet'!$O$2:$O$5000,"&lt;"&amp;$C$204)</f>
        <v>1</v>
      </c>
      <c r="O208" s="13">
        <f>COUNTIFS('1. Output sheet'!$AC$2:$AC$5000,$B208,'1. Output sheet'!$C$2:$C$5000,O$20,'1. Output sheet'!$O$2:$O$5000,"&gt;="&amp;$B$204,'1. Output sheet'!$O$2:$O$5000,"&lt;"&amp;$C$204)</f>
        <v>0</v>
      </c>
      <c r="P208" s="14">
        <f t="shared" ref="P208:P209" si="91">SUM(D208:O208)</f>
        <v>253</v>
      </c>
      <c r="Q208" s="13">
        <f>COUNTIFS('1. Output sheet'!$AC$2:$AC$5000,$B208,'1. Output sheet'!$O$2:$O$5000,"&gt;="&amp;$B$204,'1. Output sheet'!$O$2:$O$5000,"&lt;"&amp;$C$204)</f>
        <v>267</v>
      </c>
      <c r="R208" s="14">
        <f>Q208-P208</f>
        <v>14</v>
      </c>
    </row>
    <row r="209" spans="2:18" ht="14.4" x14ac:dyDescent="0.3">
      <c r="B209" s="7" t="s">
        <v>64</v>
      </c>
      <c r="C209" s="12"/>
      <c r="D209" s="13">
        <f>COUNTIFS('1. Output sheet'!$AC$2:$AC$5000,$B209,'1. Output sheet'!$C$2:$C$5000,D$20,'1. Output sheet'!$O$2:$O$5000,"&gt;="&amp;$B$204,'1. Output sheet'!$O$2:$O$5000,"&lt;"&amp;$C$204)</f>
        <v>0</v>
      </c>
      <c r="E209" s="13">
        <f>COUNTIFS('1. Output sheet'!$AC$2:$AC$5000,$B209,'1. Output sheet'!$C$2:$C$5000,E$20,'1. Output sheet'!$O$2:$O$5000,"&gt;="&amp;$B$204,'1. Output sheet'!$O$2:$O$5000,"&lt;"&amp;$C$204)</f>
        <v>0</v>
      </c>
      <c r="F209" s="13">
        <f>COUNTIFS('1. Output sheet'!$AC$2:$AC$5000,$B209,'1. Output sheet'!$C$2:$C$5000,F$20,'1. Output sheet'!$O$2:$O$5000,"&gt;="&amp;$B$204,'1. Output sheet'!$O$2:$O$5000,"&lt;"&amp;$C$204)</f>
        <v>6</v>
      </c>
      <c r="G209" s="13">
        <f>COUNTIFS('1. Output sheet'!$AC$2:$AC$5000,$B209,'1. Output sheet'!$C$2:$C$5000,G$20,'1. Output sheet'!$O$2:$O$5000,"&gt;="&amp;$B$204,'1. Output sheet'!$O$2:$O$5000,"&lt;"&amp;$C$204)</f>
        <v>2</v>
      </c>
      <c r="H209" s="13">
        <f>COUNTIFS('1. Output sheet'!$AC$2:$AC$5000,$B209,'1. Output sheet'!$C$2:$C$5000,H$20,'1. Output sheet'!$O$2:$O$5000,"&gt;="&amp;$B$204,'1. Output sheet'!$O$2:$O$5000,"&lt;"&amp;$C$204)</f>
        <v>1</v>
      </c>
      <c r="I209" s="13">
        <f>COUNTIFS('1. Output sheet'!$AC$2:$AC$5000,$B209,'1. Output sheet'!$C$2:$C$5000,I$20,'1. Output sheet'!$O$2:$O$5000,"&gt;="&amp;$B$204,'1. Output sheet'!$O$2:$O$5000,"&lt;"&amp;$C$204)</f>
        <v>0</v>
      </c>
      <c r="J209" s="13">
        <f>COUNTIFS('1. Output sheet'!$AC$2:$AC$5000,$B209,'1. Output sheet'!$C$2:$C$5000,J$20,'1. Output sheet'!$O$2:$O$5000,"&gt;="&amp;$B$204,'1. Output sheet'!$O$2:$O$5000,"&lt;"&amp;$C$204)</f>
        <v>5</v>
      </c>
      <c r="K209" s="13">
        <f>COUNTIFS('1. Output sheet'!$AC$2:$AC$5000,$B209,'1. Output sheet'!$C$2:$C$5000,K$20,'1. Output sheet'!$O$2:$O$5000,"&gt;="&amp;$B$204,'1. Output sheet'!$O$2:$O$5000,"&lt;"&amp;$C$204)</f>
        <v>0</v>
      </c>
      <c r="L209" s="13">
        <f>COUNTIFS('1. Output sheet'!$AC$2:$AC$5000,$B209,'1. Output sheet'!$C$2:$C$5000,L$20,'1. Output sheet'!$O$2:$O$5000,"&gt;="&amp;$B$204,'1. Output sheet'!$O$2:$O$5000,"&lt;"&amp;$C$204)</f>
        <v>0</v>
      </c>
      <c r="M209" s="13">
        <f>COUNTIFS('1. Output sheet'!$AC$2:$AC$5000,$B209,'1. Output sheet'!$C$2:$C$5000,M$20,'1. Output sheet'!$O$2:$O$5000,"&gt;="&amp;$B$204,'1. Output sheet'!$O$2:$O$5000,"&lt;"&amp;$C$204)</f>
        <v>0</v>
      </c>
      <c r="N209" s="13">
        <f>COUNTIFS('1. Output sheet'!$AC$2:$AC$5000,$B209,'1. Output sheet'!$C$2:$C$5000,N$20,'1. Output sheet'!$O$2:$O$5000,"&gt;="&amp;$B$204,'1. Output sheet'!$O$2:$O$5000,"&lt;"&amp;$C$204)</f>
        <v>0</v>
      </c>
      <c r="O209" s="13">
        <f>COUNTIFS('1. Output sheet'!$AC$2:$AC$5000,$B209,'1. Output sheet'!$C$2:$C$5000,O$20,'1. Output sheet'!$O$2:$O$5000,"&gt;="&amp;$B$204,'1. Output sheet'!$O$2:$O$5000,"&lt;"&amp;$C$204)</f>
        <v>0</v>
      </c>
      <c r="P209" s="14">
        <f t="shared" si="91"/>
        <v>14</v>
      </c>
      <c r="Q209" s="13">
        <f>COUNTIFS('1. Output sheet'!$AC$2:$AC$5000,$B209,'1. Output sheet'!$O$2:$O$5000,"&gt;="&amp;$B$204,'1. Output sheet'!$O$2:$O$5000,"&lt;"&amp;$C$204)</f>
        <v>15</v>
      </c>
      <c r="R209" s="14">
        <f>Q209-P209</f>
        <v>1</v>
      </c>
    </row>
    <row r="212" spans="2:18" ht="14.4" x14ac:dyDescent="0.3">
      <c r="B212" s="5" t="s">
        <v>4352</v>
      </c>
      <c r="C212" s="5"/>
      <c r="D212" s="5"/>
      <c r="E212" s="5"/>
      <c r="F212" s="5"/>
      <c r="G212" s="5"/>
      <c r="H212" s="5"/>
      <c r="I212" s="5"/>
      <c r="J212" s="5"/>
      <c r="K212" s="5"/>
      <c r="L212" s="5"/>
      <c r="M212" s="5"/>
      <c r="N212" s="5"/>
      <c r="O212" s="5"/>
      <c r="P212" s="5"/>
      <c r="Q212" s="5"/>
      <c r="R212" s="5"/>
    </row>
    <row r="213" spans="2:18" ht="43.2" x14ac:dyDescent="0.3">
      <c r="B213" s="19" t="s">
        <v>4358</v>
      </c>
      <c r="C213" s="20"/>
      <c r="D213" s="10" t="s">
        <v>705</v>
      </c>
      <c r="E213" s="10" t="s">
        <v>206</v>
      </c>
      <c r="F213" s="10" t="s">
        <v>198</v>
      </c>
      <c r="G213" s="11" t="s">
        <v>28</v>
      </c>
      <c r="H213" s="11" t="s">
        <v>795</v>
      </c>
      <c r="I213" s="11" t="s">
        <v>43</v>
      </c>
      <c r="J213" s="11" t="s">
        <v>104</v>
      </c>
      <c r="K213" s="11" t="s">
        <v>808</v>
      </c>
      <c r="L213" s="11" t="s">
        <v>755</v>
      </c>
      <c r="M213" s="11" t="s">
        <v>4353</v>
      </c>
      <c r="N213" s="11" t="s">
        <v>318</v>
      </c>
      <c r="O213" s="11" t="s">
        <v>71</v>
      </c>
      <c r="P213" s="29" t="s">
        <v>4359</v>
      </c>
      <c r="Q213" s="29" t="s">
        <v>4355</v>
      </c>
      <c r="R213" s="29" t="s">
        <v>4356</v>
      </c>
    </row>
    <row r="214" spans="2:18" ht="14.4" x14ac:dyDescent="0.3">
      <c r="B214" s="21" t="s">
        <v>232</v>
      </c>
      <c r="C214" s="20"/>
      <c r="D214" s="13">
        <f>COUNTIFS('1. Output sheet'!$D$2:$D$5000,$B214,'1. Output sheet'!$C$2:$C$5000,D$27,'1. Output sheet'!$AC$2:$AC$5000,$B$22,'1. Output sheet'!$O$2:$O$5000,"&gt;="&amp;$B$204,'1. Output sheet'!$O$2:$O$5000,"&lt;"&amp;$C$204)+COUNTIFS('1. Output sheet'!$D$2:$D$5000,$B214,'1. Output sheet'!$C$2:$C$5000,D$27,'1. Output sheet'!$AC$2:$AC$5000,$B$23,'1. Output sheet'!$O$2:$O$5000,"&gt;="&amp;$B$204,'1. Output sheet'!$O$2:$O$5000,"&lt;"&amp;$C$204)</f>
        <v>0</v>
      </c>
      <c r="E214" s="13">
        <f>COUNTIFS('1. Output sheet'!$D$2:$D$5000,$B214,'1. Output sheet'!$C$2:$C$5000,E$27,'1. Output sheet'!$AC$2:$AC$5000,$B$22,'1. Output sheet'!$O$2:$O$5000,"&gt;="&amp;$B$204,'1. Output sheet'!$O$2:$O$5000,"&lt;"&amp;$C$204)+COUNTIFS('1. Output sheet'!$D$2:$D$5000,$B214,'1. Output sheet'!$C$2:$C$5000,E$27,'1. Output sheet'!$AC$2:$AC$5000,$B$23,'1. Output sheet'!$O$2:$O$5000,"&gt;="&amp;$B$204,'1. Output sheet'!$O$2:$O$5000,"&lt;"&amp;$C$204)</f>
        <v>0</v>
      </c>
      <c r="F214" s="13">
        <f>COUNTIFS('1. Output sheet'!$D$2:$D$5000,$B214,'1. Output sheet'!$C$2:$C$5000,F$27,'1. Output sheet'!$AC$2:$AC$5000,$B$22,'1. Output sheet'!$O$2:$O$5000,"&gt;="&amp;$B$204,'1. Output sheet'!$O$2:$O$5000,"&lt;"&amp;$C$204)+COUNTIFS('1. Output sheet'!$D$2:$D$5000,$B214,'1. Output sheet'!$C$2:$C$5000,F$27,'1. Output sheet'!$AC$2:$AC$5000,$B$23,'1. Output sheet'!$O$2:$O$5000,"&gt;="&amp;$B$204,'1. Output sheet'!$O$2:$O$5000,"&lt;"&amp;$C$204)</f>
        <v>4</v>
      </c>
      <c r="G214" s="13">
        <f>COUNTIFS('1. Output sheet'!$D$2:$D$5000,$B214,'1. Output sheet'!$C$2:$C$5000,G$27,'1. Output sheet'!$AC$2:$AC$5000,$B$22,'1. Output sheet'!$O$2:$O$5000,"&gt;="&amp;$B$204,'1. Output sheet'!$O$2:$O$5000,"&lt;"&amp;$C$204)+COUNTIFS('1. Output sheet'!$D$2:$D$5000,$B214,'1. Output sheet'!$C$2:$C$5000,G$27,'1. Output sheet'!$AC$2:$AC$5000,$B$23,'1. Output sheet'!$O$2:$O$5000,"&gt;="&amp;$B$204,'1. Output sheet'!$O$2:$O$5000,"&lt;"&amp;$C$204)</f>
        <v>0</v>
      </c>
      <c r="H214" s="13">
        <f>COUNTIFS('1. Output sheet'!$D$2:$D$5000,$B214,'1. Output sheet'!$C$2:$C$5000,H$27,'1. Output sheet'!$AC$2:$AC$5000,$B$22,'1. Output sheet'!$O$2:$O$5000,"&gt;="&amp;$B$204,'1. Output sheet'!$O$2:$O$5000,"&lt;"&amp;$C$204)+COUNTIFS('1. Output sheet'!$D$2:$D$5000,$B214,'1. Output sheet'!$C$2:$C$5000,H$27,'1. Output sheet'!$AC$2:$AC$5000,$B$23,'1. Output sheet'!$O$2:$O$5000,"&gt;="&amp;$B$204,'1. Output sheet'!$O$2:$O$5000,"&lt;"&amp;$C$204)</f>
        <v>1</v>
      </c>
      <c r="I214" s="13">
        <f>COUNTIFS('1. Output sheet'!$D$2:$D$5000,$B214,'1. Output sheet'!$C$2:$C$5000,I$27,'1. Output sheet'!$AC$2:$AC$5000,$B$22,'1. Output sheet'!$O$2:$O$5000,"&gt;="&amp;$B$204,'1. Output sheet'!$O$2:$O$5000,"&lt;"&amp;$C$204)+COUNTIFS('1. Output sheet'!$D$2:$D$5000,$B214,'1. Output sheet'!$C$2:$C$5000,I$27,'1. Output sheet'!$AC$2:$AC$5000,$B$23,'1. Output sheet'!$O$2:$O$5000,"&gt;="&amp;$B$204,'1. Output sheet'!$O$2:$O$5000,"&lt;"&amp;$C$204)</f>
        <v>0</v>
      </c>
      <c r="J214" s="13">
        <f>COUNTIFS('1. Output sheet'!$D$2:$D$5000,$B214,'1. Output sheet'!$C$2:$C$5000,J$27,'1. Output sheet'!$AC$2:$AC$5000,$B$22,'1. Output sheet'!$O$2:$O$5000,"&gt;="&amp;$B$204,'1. Output sheet'!$O$2:$O$5000,"&lt;"&amp;$C$204)+COUNTIFS('1. Output sheet'!$D$2:$D$5000,$B214,'1. Output sheet'!$C$2:$C$5000,J$27,'1. Output sheet'!$AC$2:$AC$5000,$B$23,'1. Output sheet'!$O$2:$O$5000,"&gt;="&amp;$B$204,'1. Output sheet'!$O$2:$O$5000,"&lt;"&amp;$C$204)</f>
        <v>0</v>
      </c>
      <c r="K214" s="13">
        <f>COUNTIFS('1. Output sheet'!$D$2:$D$5000,$B214,'1. Output sheet'!$C$2:$C$5000,K$27,'1. Output sheet'!$AC$2:$AC$5000,$B$22,'1. Output sheet'!$O$2:$O$5000,"&gt;="&amp;$B$204,'1. Output sheet'!$O$2:$O$5000,"&lt;"&amp;$C$204)+COUNTIFS('1. Output sheet'!$D$2:$D$5000,$B214,'1. Output sheet'!$C$2:$C$5000,K$27,'1. Output sheet'!$AC$2:$AC$5000,$B$23,'1. Output sheet'!$O$2:$O$5000,"&gt;="&amp;$B$204,'1. Output sheet'!$O$2:$O$5000,"&lt;"&amp;$C$204)</f>
        <v>0</v>
      </c>
      <c r="L214" s="13">
        <f>COUNTIFS('1. Output sheet'!$D$2:$D$5000,$B214,'1. Output sheet'!$C$2:$C$5000,L$27,'1. Output sheet'!$AC$2:$AC$5000,$B$22,'1. Output sheet'!$O$2:$O$5000,"&gt;="&amp;$B$204,'1. Output sheet'!$O$2:$O$5000,"&lt;"&amp;$C$204)+COUNTIFS('1. Output sheet'!$D$2:$D$5000,$B214,'1. Output sheet'!$C$2:$C$5000,L$27,'1. Output sheet'!$AC$2:$AC$5000,$B$23,'1. Output sheet'!$O$2:$O$5000,"&gt;="&amp;$B$204,'1. Output sheet'!$O$2:$O$5000,"&lt;"&amp;$C$204)</f>
        <v>0</v>
      </c>
      <c r="M214" s="13">
        <f>COUNTIFS('1. Output sheet'!$D$2:$D$5000,$B214,'1. Output sheet'!$C$2:$C$5000,M$27,'1. Output sheet'!$AC$2:$AC$5000,$B$22,'1. Output sheet'!$O$2:$O$5000,"&gt;="&amp;$B$204,'1. Output sheet'!$O$2:$O$5000,"&lt;"&amp;$C$204)+COUNTIFS('1. Output sheet'!$D$2:$D$5000,$B214,'1. Output sheet'!$C$2:$C$5000,M$27,'1. Output sheet'!$AC$2:$AC$5000,$B$23,'1. Output sheet'!$O$2:$O$5000,"&gt;="&amp;$B$204,'1. Output sheet'!$O$2:$O$5000,"&lt;"&amp;$C$204)</f>
        <v>0</v>
      </c>
      <c r="N214" s="13">
        <f>COUNTIFS('1. Output sheet'!$D$2:$D$5000,$B214,'1. Output sheet'!$C$2:$C$5000,N$27,'1. Output sheet'!$AC$2:$AC$5000,$B$22,'1. Output sheet'!$O$2:$O$5000,"&gt;="&amp;$B$204,'1. Output sheet'!$O$2:$O$5000,"&lt;"&amp;$C$204)+COUNTIFS('1. Output sheet'!$D$2:$D$5000,$B214,'1. Output sheet'!$C$2:$C$5000,N$27,'1. Output sheet'!$AC$2:$AC$5000,$B$23,'1. Output sheet'!$O$2:$O$5000,"&gt;="&amp;$B$204,'1. Output sheet'!$O$2:$O$5000,"&lt;"&amp;$C$204)</f>
        <v>0</v>
      </c>
      <c r="O214" s="13">
        <f>COUNTIFS('1. Output sheet'!$D$2:$D$5000,$B214,'1. Output sheet'!$C$2:$C$5000,O$27,'1. Output sheet'!$AC$2:$AC$5000,$B$22,'1. Output sheet'!$O$2:$O$5000,"&gt;="&amp;$B$204,'1. Output sheet'!$O$2:$O$5000,"&lt;"&amp;$C$204)+COUNTIFS('1. Output sheet'!$D$2:$D$5000,$B214,'1. Output sheet'!$C$2:$C$5000,O$27,'1. Output sheet'!$AC$2:$AC$5000,$B$23,'1. Output sheet'!$O$2:$O$5000,"&gt;="&amp;$B$204,'1. Output sheet'!$O$2:$O$5000,"&lt;"&amp;$C$204)</f>
        <v>0</v>
      </c>
      <c r="P214" s="14">
        <f>SUM(D214:O214)</f>
        <v>5</v>
      </c>
      <c r="Q214" s="14">
        <f>COUNTIFS('1. Output sheet'!$D$2:$D$5000,$B214,'1. Output sheet'!$AC$2:$AC$5000,$B$22,'1. Output sheet'!$O$2:$O$5000,"&gt;="&amp;$B$142,'1. Output sheet'!$O$2:$O$5000,"&lt;"&amp;$C$142)+COUNTIFS('1. Output sheet'!$D$2:$D$5000,$B214,'1. Output sheet'!$AC$2:$AC$5000,$B$23,'1. Output sheet'!$O$2:$O$5000,"&gt;="&amp;$B$142,'1. Output sheet'!$O$2:$O$5000,"&lt;"&amp;$C$142)</f>
        <v>24</v>
      </c>
      <c r="R214" s="14">
        <f>Q214-P214</f>
        <v>19</v>
      </c>
    </row>
    <row r="215" spans="2:18" ht="14.4" x14ac:dyDescent="0.3">
      <c r="B215" s="21" t="s">
        <v>221</v>
      </c>
      <c r="C215" s="20"/>
      <c r="D215" s="13">
        <f>COUNTIFS('1. Output sheet'!$D$2:$D$5000,$B215,'1. Output sheet'!$C$2:$C$5000,D$27,'1. Output sheet'!$AC$2:$AC$5000,$B$22,'1. Output sheet'!$O$2:$O$5000,"&gt;="&amp;$B$204,'1. Output sheet'!$O$2:$O$5000,"&lt;"&amp;$C$204)+COUNTIFS('1. Output sheet'!$D$2:$D$5000,$B215,'1. Output sheet'!$C$2:$C$5000,D$27,'1. Output sheet'!$AC$2:$AC$5000,$B$23,'1. Output sheet'!$O$2:$O$5000,"&gt;="&amp;$B$204,'1. Output sheet'!$O$2:$O$5000,"&lt;"&amp;$C$204)</f>
        <v>0</v>
      </c>
      <c r="E215" s="13">
        <f>COUNTIFS('1. Output sheet'!$D$2:$D$5000,$B215,'1. Output sheet'!$C$2:$C$5000,E$27,'1. Output sheet'!$AC$2:$AC$5000,$B$22,'1. Output sheet'!$O$2:$O$5000,"&gt;="&amp;$B$204,'1. Output sheet'!$O$2:$O$5000,"&lt;"&amp;$C$204)+COUNTIFS('1. Output sheet'!$D$2:$D$5000,$B215,'1. Output sheet'!$C$2:$C$5000,E$27,'1. Output sheet'!$AC$2:$AC$5000,$B$23,'1. Output sheet'!$O$2:$O$5000,"&gt;="&amp;$B$204,'1. Output sheet'!$O$2:$O$5000,"&lt;"&amp;$C$204)</f>
        <v>0</v>
      </c>
      <c r="F215" s="13">
        <f>COUNTIFS('1. Output sheet'!$D$2:$D$5000,$B215,'1. Output sheet'!$C$2:$C$5000,F$27,'1. Output sheet'!$AC$2:$AC$5000,$B$22,'1. Output sheet'!$O$2:$O$5000,"&gt;="&amp;$B$204,'1. Output sheet'!$O$2:$O$5000,"&lt;"&amp;$C$204)+COUNTIFS('1. Output sheet'!$D$2:$D$5000,$B215,'1. Output sheet'!$C$2:$C$5000,F$27,'1. Output sheet'!$AC$2:$AC$5000,$B$23,'1. Output sheet'!$O$2:$O$5000,"&gt;="&amp;$B$204,'1. Output sheet'!$O$2:$O$5000,"&lt;"&amp;$C$204)</f>
        <v>0</v>
      </c>
      <c r="G215" s="13">
        <f>COUNTIFS('1. Output sheet'!$D$2:$D$5000,$B215,'1. Output sheet'!$C$2:$C$5000,G$27,'1. Output sheet'!$AC$2:$AC$5000,$B$22,'1. Output sheet'!$O$2:$O$5000,"&gt;="&amp;$B$204,'1. Output sheet'!$O$2:$O$5000,"&lt;"&amp;$C$204)+COUNTIFS('1. Output sheet'!$D$2:$D$5000,$B215,'1. Output sheet'!$C$2:$C$5000,G$27,'1. Output sheet'!$AC$2:$AC$5000,$B$23,'1. Output sheet'!$O$2:$O$5000,"&gt;="&amp;$B$204,'1. Output sheet'!$O$2:$O$5000,"&lt;"&amp;$C$204)</f>
        <v>0</v>
      </c>
      <c r="H215" s="13">
        <f>COUNTIFS('1. Output sheet'!$D$2:$D$5000,$B215,'1. Output sheet'!$C$2:$C$5000,H$27,'1. Output sheet'!$AC$2:$AC$5000,$B$22,'1. Output sheet'!$O$2:$O$5000,"&gt;="&amp;$B$204,'1. Output sheet'!$O$2:$O$5000,"&lt;"&amp;$C$204)+COUNTIFS('1. Output sheet'!$D$2:$D$5000,$B215,'1. Output sheet'!$C$2:$C$5000,H$27,'1. Output sheet'!$AC$2:$AC$5000,$B$23,'1. Output sheet'!$O$2:$O$5000,"&gt;="&amp;$B$204,'1. Output sheet'!$O$2:$O$5000,"&lt;"&amp;$C$204)</f>
        <v>0</v>
      </c>
      <c r="I215" s="13">
        <f>COUNTIFS('1. Output sheet'!$D$2:$D$5000,$B215,'1. Output sheet'!$C$2:$C$5000,I$27,'1. Output sheet'!$AC$2:$AC$5000,$B$22,'1. Output sheet'!$O$2:$O$5000,"&gt;="&amp;$B$204,'1. Output sheet'!$O$2:$O$5000,"&lt;"&amp;$C$204)+COUNTIFS('1. Output sheet'!$D$2:$D$5000,$B215,'1. Output sheet'!$C$2:$C$5000,I$27,'1. Output sheet'!$AC$2:$AC$5000,$B$23,'1. Output sheet'!$O$2:$O$5000,"&gt;="&amp;$B$204,'1. Output sheet'!$O$2:$O$5000,"&lt;"&amp;$C$204)</f>
        <v>0</v>
      </c>
      <c r="J215" s="13">
        <f>COUNTIFS('1. Output sheet'!$D$2:$D$5000,$B215,'1. Output sheet'!$C$2:$C$5000,J$27,'1. Output sheet'!$AC$2:$AC$5000,$B$22,'1. Output sheet'!$O$2:$O$5000,"&gt;="&amp;$B$204,'1. Output sheet'!$O$2:$O$5000,"&lt;"&amp;$C$204)+COUNTIFS('1. Output sheet'!$D$2:$D$5000,$B215,'1. Output sheet'!$C$2:$C$5000,J$27,'1. Output sheet'!$AC$2:$AC$5000,$B$23,'1. Output sheet'!$O$2:$O$5000,"&gt;="&amp;$B$204,'1. Output sheet'!$O$2:$O$5000,"&lt;"&amp;$C$204)</f>
        <v>0</v>
      </c>
      <c r="K215" s="13">
        <f>COUNTIFS('1. Output sheet'!$D$2:$D$5000,$B215,'1. Output sheet'!$C$2:$C$5000,K$27,'1. Output sheet'!$AC$2:$AC$5000,$B$22,'1. Output sheet'!$O$2:$O$5000,"&gt;="&amp;$B$204,'1. Output sheet'!$O$2:$O$5000,"&lt;"&amp;$C$204)+COUNTIFS('1. Output sheet'!$D$2:$D$5000,$B215,'1. Output sheet'!$C$2:$C$5000,K$27,'1. Output sheet'!$AC$2:$AC$5000,$B$23,'1. Output sheet'!$O$2:$O$5000,"&gt;="&amp;$B$204,'1. Output sheet'!$O$2:$O$5000,"&lt;"&amp;$C$204)</f>
        <v>0</v>
      </c>
      <c r="L215" s="13">
        <f>COUNTIFS('1. Output sheet'!$D$2:$D$5000,$B215,'1. Output sheet'!$C$2:$C$5000,L$27,'1. Output sheet'!$AC$2:$AC$5000,$B$22,'1. Output sheet'!$O$2:$O$5000,"&gt;="&amp;$B$204,'1. Output sheet'!$O$2:$O$5000,"&lt;"&amp;$C$204)+COUNTIFS('1. Output sheet'!$D$2:$D$5000,$B215,'1. Output sheet'!$C$2:$C$5000,L$27,'1. Output sheet'!$AC$2:$AC$5000,$B$23,'1. Output sheet'!$O$2:$O$5000,"&gt;="&amp;$B$204,'1. Output sheet'!$O$2:$O$5000,"&lt;"&amp;$C$204)</f>
        <v>0</v>
      </c>
      <c r="M215" s="13">
        <f>COUNTIFS('1. Output sheet'!$D$2:$D$5000,$B215,'1. Output sheet'!$C$2:$C$5000,M$27,'1. Output sheet'!$AC$2:$AC$5000,$B$22,'1. Output sheet'!$O$2:$O$5000,"&gt;="&amp;$B$204,'1. Output sheet'!$O$2:$O$5000,"&lt;"&amp;$C$204)+COUNTIFS('1. Output sheet'!$D$2:$D$5000,$B215,'1. Output sheet'!$C$2:$C$5000,M$27,'1. Output sheet'!$AC$2:$AC$5000,$B$23,'1. Output sheet'!$O$2:$O$5000,"&gt;="&amp;$B$204,'1. Output sheet'!$O$2:$O$5000,"&lt;"&amp;$C$204)</f>
        <v>0</v>
      </c>
      <c r="N215" s="13">
        <f>COUNTIFS('1. Output sheet'!$D$2:$D$5000,$B215,'1. Output sheet'!$C$2:$C$5000,N$27,'1. Output sheet'!$AC$2:$AC$5000,$B$22,'1. Output sheet'!$O$2:$O$5000,"&gt;="&amp;$B$204,'1. Output sheet'!$O$2:$O$5000,"&lt;"&amp;$C$204)+COUNTIFS('1. Output sheet'!$D$2:$D$5000,$B215,'1. Output sheet'!$C$2:$C$5000,N$27,'1. Output sheet'!$AC$2:$AC$5000,$B$23,'1. Output sheet'!$O$2:$O$5000,"&gt;="&amp;$B$204,'1. Output sheet'!$O$2:$O$5000,"&lt;"&amp;$C$204)</f>
        <v>0</v>
      </c>
      <c r="O215" s="13">
        <f>COUNTIFS('1. Output sheet'!$D$2:$D$5000,$B215,'1. Output sheet'!$C$2:$C$5000,O$27,'1. Output sheet'!$AC$2:$AC$5000,$B$22,'1. Output sheet'!$O$2:$O$5000,"&gt;="&amp;$B$204,'1. Output sheet'!$O$2:$O$5000,"&lt;"&amp;$C$204)+COUNTIFS('1. Output sheet'!$D$2:$D$5000,$B215,'1. Output sheet'!$C$2:$C$5000,O$27,'1. Output sheet'!$AC$2:$AC$5000,$B$23,'1. Output sheet'!$O$2:$O$5000,"&gt;="&amp;$B$204,'1. Output sheet'!$O$2:$O$5000,"&lt;"&amp;$C$204)</f>
        <v>0</v>
      </c>
      <c r="P215" s="14">
        <f t="shared" ref="P215:P231" si="92">SUM(D215:O215)</f>
        <v>0</v>
      </c>
      <c r="Q215" s="14">
        <f>COUNTIFS('1. Output sheet'!$D$2:$D$5000,$B215,'1. Output sheet'!$AC$2:$AC$5000,$B$22,'1. Output sheet'!$O$2:$O$5000,"&gt;="&amp;$B$142,'1. Output sheet'!$O$2:$O$5000,"&lt;"&amp;$C$142)+COUNTIFS('1. Output sheet'!$D$2:$D$5000,$B215,'1. Output sheet'!$AC$2:$AC$5000,$B$23,'1. Output sheet'!$O$2:$O$5000,"&gt;="&amp;$B$142,'1. Output sheet'!$O$2:$O$5000,"&lt;"&amp;$C$142)</f>
        <v>16</v>
      </c>
      <c r="R215" s="14">
        <f t="shared" ref="R215:R231" si="93">Q215-P215</f>
        <v>16</v>
      </c>
    </row>
    <row r="216" spans="2:18" ht="28.8" x14ac:dyDescent="0.3">
      <c r="B216" s="21" t="s">
        <v>543</v>
      </c>
      <c r="C216" s="20"/>
      <c r="D216" s="13">
        <f>COUNTIFS('1. Output sheet'!$D$2:$D$5000,$B216,'1. Output sheet'!$C$2:$C$5000,D$27,'1. Output sheet'!$AC$2:$AC$5000,$B$22,'1. Output sheet'!$O$2:$O$5000,"&gt;="&amp;$B$204,'1. Output sheet'!$O$2:$O$5000,"&lt;"&amp;$C$204)+COUNTIFS('1. Output sheet'!$D$2:$D$5000,$B216,'1. Output sheet'!$C$2:$C$5000,D$27,'1. Output sheet'!$AC$2:$AC$5000,$B$23,'1. Output sheet'!$O$2:$O$5000,"&gt;="&amp;$B$204,'1. Output sheet'!$O$2:$O$5000,"&lt;"&amp;$C$204)</f>
        <v>0</v>
      </c>
      <c r="E216" s="13">
        <f>COUNTIFS('1. Output sheet'!$D$2:$D$5000,$B216,'1. Output sheet'!$C$2:$C$5000,E$27,'1. Output sheet'!$AC$2:$AC$5000,$B$22,'1. Output sheet'!$O$2:$O$5000,"&gt;="&amp;$B$204,'1. Output sheet'!$O$2:$O$5000,"&lt;"&amp;$C$204)+COUNTIFS('1. Output sheet'!$D$2:$D$5000,$B216,'1. Output sheet'!$C$2:$C$5000,E$27,'1. Output sheet'!$AC$2:$AC$5000,$B$23,'1. Output sheet'!$O$2:$O$5000,"&gt;="&amp;$B$204,'1. Output sheet'!$O$2:$O$5000,"&lt;"&amp;$C$204)</f>
        <v>0</v>
      </c>
      <c r="F216" s="13">
        <f>COUNTIFS('1. Output sheet'!$D$2:$D$5000,$B216,'1. Output sheet'!$C$2:$C$5000,F$27,'1. Output sheet'!$AC$2:$AC$5000,$B$22,'1. Output sheet'!$O$2:$O$5000,"&gt;="&amp;$B$204,'1. Output sheet'!$O$2:$O$5000,"&lt;"&amp;$C$204)+COUNTIFS('1. Output sheet'!$D$2:$D$5000,$B216,'1. Output sheet'!$C$2:$C$5000,F$27,'1. Output sheet'!$AC$2:$AC$5000,$B$23,'1. Output sheet'!$O$2:$O$5000,"&gt;="&amp;$B$204,'1. Output sheet'!$O$2:$O$5000,"&lt;"&amp;$C$204)</f>
        <v>1</v>
      </c>
      <c r="G216" s="13">
        <f>COUNTIFS('1. Output sheet'!$D$2:$D$5000,$B216,'1. Output sheet'!$C$2:$C$5000,G$27,'1. Output sheet'!$AC$2:$AC$5000,$B$22,'1. Output sheet'!$O$2:$O$5000,"&gt;="&amp;$B$204,'1. Output sheet'!$O$2:$O$5000,"&lt;"&amp;$C$204)+COUNTIFS('1. Output sheet'!$D$2:$D$5000,$B216,'1. Output sheet'!$C$2:$C$5000,G$27,'1. Output sheet'!$AC$2:$AC$5000,$B$23,'1. Output sheet'!$O$2:$O$5000,"&gt;="&amp;$B$204,'1. Output sheet'!$O$2:$O$5000,"&lt;"&amp;$C$204)</f>
        <v>4</v>
      </c>
      <c r="H216" s="13">
        <f>COUNTIFS('1. Output sheet'!$D$2:$D$5000,$B216,'1. Output sheet'!$C$2:$C$5000,H$27,'1. Output sheet'!$AC$2:$AC$5000,$B$22,'1. Output sheet'!$O$2:$O$5000,"&gt;="&amp;$B$204,'1. Output sheet'!$O$2:$O$5000,"&lt;"&amp;$C$204)+COUNTIFS('1. Output sheet'!$D$2:$D$5000,$B216,'1. Output sheet'!$C$2:$C$5000,H$27,'1. Output sheet'!$AC$2:$AC$5000,$B$23,'1. Output sheet'!$O$2:$O$5000,"&gt;="&amp;$B$204,'1. Output sheet'!$O$2:$O$5000,"&lt;"&amp;$C$204)</f>
        <v>0</v>
      </c>
      <c r="I216" s="13">
        <f>COUNTIFS('1. Output sheet'!$D$2:$D$5000,$B216,'1. Output sheet'!$C$2:$C$5000,I$27,'1. Output sheet'!$AC$2:$AC$5000,$B$22,'1. Output sheet'!$O$2:$O$5000,"&gt;="&amp;$B$204,'1. Output sheet'!$O$2:$O$5000,"&lt;"&amp;$C$204)+COUNTIFS('1. Output sheet'!$D$2:$D$5000,$B216,'1. Output sheet'!$C$2:$C$5000,I$27,'1. Output sheet'!$AC$2:$AC$5000,$B$23,'1. Output sheet'!$O$2:$O$5000,"&gt;="&amp;$B$204,'1. Output sheet'!$O$2:$O$5000,"&lt;"&amp;$C$204)</f>
        <v>1</v>
      </c>
      <c r="J216" s="13">
        <f>COUNTIFS('1. Output sheet'!$D$2:$D$5000,$B216,'1. Output sheet'!$C$2:$C$5000,J$27,'1. Output sheet'!$AC$2:$AC$5000,$B$22,'1. Output sheet'!$O$2:$O$5000,"&gt;="&amp;$B$204,'1. Output sheet'!$O$2:$O$5000,"&lt;"&amp;$C$204)+COUNTIFS('1. Output sheet'!$D$2:$D$5000,$B216,'1. Output sheet'!$C$2:$C$5000,J$27,'1. Output sheet'!$AC$2:$AC$5000,$B$23,'1. Output sheet'!$O$2:$O$5000,"&gt;="&amp;$B$204,'1. Output sheet'!$O$2:$O$5000,"&lt;"&amp;$C$204)</f>
        <v>0</v>
      </c>
      <c r="K216" s="13">
        <f>COUNTIFS('1. Output sheet'!$D$2:$D$5000,$B216,'1. Output sheet'!$C$2:$C$5000,K$27,'1. Output sheet'!$AC$2:$AC$5000,$B$22,'1. Output sheet'!$O$2:$O$5000,"&gt;="&amp;$B$204,'1. Output sheet'!$O$2:$O$5000,"&lt;"&amp;$C$204)+COUNTIFS('1. Output sheet'!$D$2:$D$5000,$B216,'1. Output sheet'!$C$2:$C$5000,K$27,'1. Output sheet'!$AC$2:$AC$5000,$B$23,'1. Output sheet'!$O$2:$O$5000,"&gt;="&amp;$B$204,'1. Output sheet'!$O$2:$O$5000,"&lt;"&amp;$C$204)</f>
        <v>0</v>
      </c>
      <c r="L216" s="13">
        <f>COUNTIFS('1. Output sheet'!$D$2:$D$5000,$B216,'1. Output sheet'!$C$2:$C$5000,L$27,'1. Output sheet'!$AC$2:$AC$5000,$B$22,'1. Output sheet'!$O$2:$O$5000,"&gt;="&amp;$B$204,'1. Output sheet'!$O$2:$O$5000,"&lt;"&amp;$C$204)+COUNTIFS('1. Output sheet'!$D$2:$D$5000,$B216,'1. Output sheet'!$C$2:$C$5000,L$27,'1. Output sheet'!$AC$2:$AC$5000,$B$23,'1. Output sheet'!$O$2:$O$5000,"&gt;="&amp;$B$204,'1. Output sheet'!$O$2:$O$5000,"&lt;"&amp;$C$204)</f>
        <v>0</v>
      </c>
      <c r="M216" s="13">
        <f>COUNTIFS('1. Output sheet'!$D$2:$D$5000,$B216,'1. Output sheet'!$C$2:$C$5000,M$27,'1. Output sheet'!$AC$2:$AC$5000,$B$22,'1. Output sheet'!$O$2:$O$5000,"&gt;="&amp;$B$204,'1. Output sheet'!$O$2:$O$5000,"&lt;"&amp;$C$204)+COUNTIFS('1. Output sheet'!$D$2:$D$5000,$B216,'1. Output sheet'!$C$2:$C$5000,M$27,'1. Output sheet'!$AC$2:$AC$5000,$B$23,'1. Output sheet'!$O$2:$O$5000,"&gt;="&amp;$B$204,'1. Output sheet'!$O$2:$O$5000,"&lt;"&amp;$C$204)</f>
        <v>0</v>
      </c>
      <c r="N216" s="13">
        <f>COUNTIFS('1. Output sheet'!$D$2:$D$5000,$B216,'1. Output sheet'!$C$2:$C$5000,N$27,'1. Output sheet'!$AC$2:$AC$5000,$B$22,'1. Output sheet'!$O$2:$O$5000,"&gt;="&amp;$B$204,'1. Output sheet'!$O$2:$O$5000,"&lt;"&amp;$C$204)+COUNTIFS('1. Output sheet'!$D$2:$D$5000,$B216,'1. Output sheet'!$C$2:$C$5000,N$27,'1. Output sheet'!$AC$2:$AC$5000,$B$23,'1. Output sheet'!$O$2:$O$5000,"&gt;="&amp;$B$204,'1. Output sheet'!$O$2:$O$5000,"&lt;"&amp;$C$204)</f>
        <v>0</v>
      </c>
      <c r="O216" s="13">
        <f>COUNTIFS('1. Output sheet'!$D$2:$D$5000,$B216,'1. Output sheet'!$C$2:$C$5000,O$27,'1. Output sheet'!$AC$2:$AC$5000,$B$22,'1. Output sheet'!$O$2:$O$5000,"&gt;="&amp;$B$204,'1. Output sheet'!$O$2:$O$5000,"&lt;"&amp;$C$204)+COUNTIFS('1. Output sheet'!$D$2:$D$5000,$B216,'1. Output sheet'!$C$2:$C$5000,O$27,'1. Output sheet'!$AC$2:$AC$5000,$B$23,'1. Output sheet'!$O$2:$O$5000,"&gt;="&amp;$B$204,'1. Output sheet'!$O$2:$O$5000,"&lt;"&amp;$C$204)</f>
        <v>0</v>
      </c>
      <c r="P216" s="14">
        <f t="shared" si="92"/>
        <v>6</v>
      </c>
      <c r="Q216" s="14">
        <f>COUNTIFS('1. Output sheet'!$D$2:$D$5000,$B216,'1. Output sheet'!$AC$2:$AC$5000,$B$22,'1. Output sheet'!$O$2:$O$5000,"&gt;="&amp;$B$142,'1. Output sheet'!$O$2:$O$5000,"&lt;"&amp;$C$142)+COUNTIFS('1. Output sheet'!$D$2:$D$5000,$B216,'1. Output sheet'!$AC$2:$AC$5000,$B$23,'1. Output sheet'!$O$2:$O$5000,"&gt;="&amp;$B$142,'1. Output sheet'!$O$2:$O$5000,"&lt;"&amp;$C$142)</f>
        <v>41</v>
      </c>
      <c r="R216" s="14">
        <f t="shared" si="93"/>
        <v>35</v>
      </c>
    </row>
    <row r="217" spans="2:18" ht="14.4" x14ac:dyDescent="0.3">
      <c r="B217" s="21" t="s">
        <v>1169</v>
      </c>
      <c r="C217" s="20"/>
      <c r="D217" s="13">
        <f>COUNTIFS('1. Output sheet'!$D$2:$D$5000,$B217,'1. Output sheet'!$C$2:$C$5000,D$27,'1. Output sheet'!$AC$2:$AC$5000,$B$22,'1. Output sheet'!$O$2:$O$5000,"&gt;="&amp;$B$204,'1. Output sheet'!$O$2:$O$5000,"&lt;"&amp;$C$204)+COUNTIFS('1. Output sheet'!$D$2:$D$5000,$B217,'1. Output sheet'!$C$2:$C$5000,D$27,'1. Output sheet'!$AC$2:$AC$5000,$B$23,'1. Output sheet'!$O$2:$O$5000,"&gt;="&amp;$B$204,'1. Output sheet'!$O$2:$O$5000,"&lt;"&amp;$C$204)</f>
        <v>0</v>
      </c>
      <c r="E217" s="13">
        <f>COUNTIFS('1. Output sheet'!$D$2:$D$5000,$B217,'1. Output sheet'!$C$2:$C$5000,E$27,'1. Output sheet'!$AC$2:$AC$5000,$B$22,'1. Output sheet'!$O$2:$O$5000,"&gt;="&amp;$B$204,'1. Output sheet'!$O$2:$O$5000,"&lt;"&amp;$C$204)+COUNTIFS('1. Output sheet'!$D$2:$D$5000,$B217,'1. Output sheet'!$C$2:$C$5000,E$27,'1. Output sheet'!$AC$2:$AC$5000,$B$23,'1. Output sheet'!$O$2:$O$5000,"&gt;="&amp;$B$204,'1. Output sheet'!$O$2:$O$5000,"&lt;"&amp;$C$204)</f>
        <v>0</v>
      </c>
      <c r="F217" s="13">
        <f>COUNTIFS('1. Output sheet'!$D$2:$D$5000,$B217,'1. Output sheet'!$C$2:$C$5000,F$27,'1. Output sheet'!$AC$2:$AC$5000,$B$22,'1. Output sheet'!$O$2:$O$5000,"&gt;="&amp;$B$204,'1. Output sheet'!$O$2:$O$5000,"&lt;"&amp;$C$204)+COUNTIFS('1. Output sheet'!$D$2:$D$5000,$B217,'1. Output sheet'!$C$2:$C$5000,F$27,'1. Output sheet'!$AC$2:$AC$5000,$B$23,'1. Output sheet'!$O$2:$O$5000,"&gt;="&amp;$B$204,'1. Output sheet'!$O$2:$O$5000,"&lt;"&amp;$C$204)</f>
        <v>0</v>
      </c>
      <c r="G217" s="13">
        <f>COUNTIFS('1. Output sheet'!$D$2:$D$5000,$B217,'1. Output sheet'!$C$2:$C$5000,G$27,'1. Output sheet'!$AC$2:$AC$5000,$B$22,'1. Output sheet'!$O$2:$O$5000,"&gt;="&amp;$B$204,'1. Output sheet'!$O$2:$O$5000,"&lt;"&amp;$C$204)+COUNTIFS('1. Output sheet'!$D$2:$D$5000,$B217,'1. Output sheet'!$C$2:$C$5000,G$27,'1. Output sheet'!$AC$2:$AC$5000,$B$23,'1. Output sheet'!$O$2:$O$5000,"&gt;="&amp;$B$204,'1. Output sheet'!$O$2:$O$5000,"&lt;"&amp;$C$204)</f>
        <v>0</v>
      </c>
      <c r="H217" s="13">
        <f>COUNTIFS('1. Output sheet'!$D$2:$D$5000,$B217,'1. Output sheet'!$C$2:$C$5000,H$27,'1. Output sheet'!$AC$2:$AC$5000,$B$22,'1. Output sheet'!$O$2:$O$5000,"&gt;="&amp;$B$204,'1. Output sheet'!$O$2:$O$5000,"&lt;"&amp;$C$204)+COUNTIFS('1. Output sheet'!$D$2:$D$5000,$B217,'1. Output sheet'!$C$2:$C$5000,H$27,'1. Output sheet'!$AC$2:$AC$5000,$B$23,'1. Output sheet'!$O$2:$O$5000,"&gt;="&amp;$B$204,'1. Output sheet'!$O$2:$O$5000,"&lt;"&amp;$C$204)</f>
        <v>0</v>
      </c>
      <c r="I217" s="13">
        <f>COUNTIFS('1. Output sheet'!$D$2:$D$5000,$B217,'1. Output sheet'!$C$2:$C$5000,I$27,'1. Output sheet'!$AC$2:$AC$5000,$B$22,'1. Output sheet'!$O$2:$O$5000,"&gt;="&amp;$B$204,'1. Output sheet'!$O$2:$O$5000,"&lt;"&amp;$C$204)+COUNTIFS('1. Output sheet'!$D$2:$D$5000,$B217,'1. Output sheet'!$C$2:$C$5000,I$27,'1. Output sheet'!$AC$2:$AC$5000,$B$23,'1. Output sheet'!$O$2:$O$5000,"&gt;="&amp;$B$204,'1. Output sheet'!$O$2:$O$5000,"&lt;"&amp;$C$204)</f>
        <v>0</v>
      </c>
      <c r="J217" s="13">
        <f>COUNTIFS('1. Output sheet'!$D$2:$D$5000,$B217,'1. Output sheet'!$C$2:$C$5000,J$27,'1. Output sheet'!$AC$2:$AC$5000,$B$22,'1. Output sheet'!$O$2:$O$5000,"&gt;="&amp;$B$204,'1. Output sheet'!$O$2:$O$5000,"&lt;"&amp;$C$204)+COUNTIFS('1. Output sheet'!$D$2:$D$5000,$B217,'1. Output sheet'!$C$2:$C$5000,J$27,'1. Output sheet'!$AC$2:$AC$5000,$B$23,'1. Output sheet'!$O$2:$O$5000,"&gt;="&amp;$B$204,'1. Output sheet'!$O$2:$O$5000,"&lt;"&amp;$C$204)</f>
        <v>0</v>
      </c>
      <c r="K217" s="13">
        <f>COUNTIFS('1. Output sheet'!$D$2:$D$5000,$B217,'1. Output sheet'!$C$2:$C$5000,K$27,'1. Output sheet'!$AC$2:$AC$5000,$B$22,'1. Output sheet'!$O$2:$O$5000,"&gt;="&amp;$B$204,'1. Output sheet'!$O$2:$O$5000,"&lt;"&amp;$C$204)+COUNTIFS('1. Output sheet'!$D$2:$D$5000,$B217,'1. Output sheet'!$C$2:$C$5000,K$27,'1. Output sheet'!$AC$2:$AC$5000,$B$23,'1. Output sheet'!$O$2:$O$5000,"&gt;="&amp;$B$204,'1. Output sheet'!$O$2:$O$5000,"&lt;"&amp;$C$204)</f>
        <v>0</v>
      </c>
      <c r="L217" s="13">
        <f>COUNTIFS('1. Output sheet'!$D$2:$D$5000,$B217,'1. Output sheet'!$C$2:$C$5000,L$27,'1. Output sheet'!$AC$2:$AC$5000,$B$22,'1. Output sheet'!$O$2:$O$5000,"&gt;="&amp;$B$204,'1. Output sheet'!$O$2:$O$5000,"&lt;"&amp;$C$204)+COUNTIFS('1. Output sheet'!$D$2:$D$5000,$B217,'1. Output sheet'!$C$2:$C$5000,L$27,'1. Output sheet'!$AC$2:$AC$5000,$B$23,'1. Output sheet'!$O$2:$O$5000,"&gt;="&amp;$B$204,'1. Output sheet'!$O$2:$O$5000,"&lt;"&amp;$C$204)</f>
        <v>0</v>
      </c>
      <c r="M217" s="13">
        <f>COUNTIFS('1. Output sheet'!$D$2:$D$5000,$B217,'1. Output sheet'!$C$2:$C$5000,M$27,'1. Output sheet'!$AC$2:$AC$5000,$B$22,'1. Output sheet'!$O$2:$O$5000,"&gt;="&amp;$B$204,'1. Output sheet'!$O$2:$O$5000,"&lt;"&amp;$C$204)+COUNTIFS('1. Output sheet'!$D$2:$D$5000,$B217,'1. Output sheet'!$C$2:$C$5000,M$27,'1. Output sheet'!$AC$2:$AC$5000,$B$23,'1. Output sheet'!$O$2:$O$5000,"&gt;="&amp;$B$204,'1. Output sheet'!$O$2:$O$5000,"&lt;"&amp;$C$204)</f>
        <v>0</v>
      </c>
      <c r="N217" s="13">
        <f>COUNTIFS('1. Output sheet'!$D$2:$D$5000,$B217,'1. Output sheet'!$C$2:$C$5000,N$27,'1. Output sheet'!$AC$2:$AC$5000,$B$22,'1. Output sheet'!$O$2:$O$5000,"&gt;="&amp;$B$204,'1. Output sheet'!$O$2:$O$5000,"&lt;"&amp;$C$204)+COUNTIFS('1. Output sheet'!$D$2:$D$5000,$B217,'1. Output sheet'!$C$2:$C$5000,N$27,'1. Output sheet'!$AC$2:$AC$5000,$B$23,'1. Output sheet'!$O$2:$O$5000,"&gt;="&amp;$B$204,'1. Output sheet'!$O$2:$O$5000,"&lt;"&amp;$C$204)</f>
        <v>0</v>
      </c>
      <c r="O217" s="13">
        <f>COUNTIFS('1. Output sheet'!$D$2:$D$5000,$B217,'1. Output sheet'!$C$2:$C$5000,O$27,'1. Output sheet'!$AC$2:$AC$5000,$B$22,'1. Output sheet'!$O$2:$O$5000,"&gt;="&amp;$B$204,'1. Output sheet'!$O$2:$O$5000,"&lt;"&amp;$C$204)+COUNTIFS('1. Output sheet'!$D$2:$D$5000,$B217,'1. Output sheet'!$C$2:$C$5000,O$27,'1. Output sheet'!$AC$2:$AC$5000,$B$23,'1. Output sheet'!$O$2:$O$5000,"&gt;="&amp;$B$204,'1. Output sheet'!$O$2:$O$5000,"&lt;"&amp;$C$204)</f>
        <v>0</v>
      </c>
      <c r="P217" s="14">
        <f t="shared" si="92"/>
        <v>0</v>
      </c>
      <c r="Q217" s="14">
        <f>COUNTIFS('1. Output sheet'!$D$2:$D$5000,$B217,'1. Output sheet'!$AC$2:$AC$5000,$B$22,'1. Output sheet'!$O$2:$O$5000,"&gt;="&amp;$B$142,'1. Output sheet'!$O$2:$O$5000,"&lt;"&amp;$C$142)+COUNTIFS('1. Output sheet'!$D$2:$D$5000,$B217,'1. Output sheet'!$AC$2:$AC$5000,$B$23,'1. Output sheet'!$O$2:$O$5000,"&gt;="&amp;$B$142,'1. Output sheet'!$O$2:$O$5000,"&lt;"&amp;$C$142)</f>
        <v>5</v>
      </c>
      <c r="R217" s="14">
        <f t="shared" si="93"/>
        <v>5</v>
      </c>
    </row>
    <row r="218" spans="2:18" ht="14.4" x14ac:dyDescent="0.3">
      <c r="B218" s="21" t="s">
        <v>199</v>
      </c>
      <c r="C218" s="20"/>
      <c r="D218" s="13">
        <f>COUNTIFS('1. Output sheet'!$D$2:$D$5000,$B218,'1. Output sheet'!$C$2:$C$5000,D$27,'1. Output sheet'!$AC$2:$AC$5000,$B$22,'1. Output sheet'!$O$2:$O$5000,"&gt;="&amp;$B$204,'1. Output sheet'!$O$2:$O$5000,"&lt;"&amp;$C$204)+COUNTIFS('1. Output sheet'!$D$2:$D$5000,$B218,'1. Output sheet'!$C$2:$C$5000,D$27,'1. Output sheet'!$AC$2:$AC$5000,$B$23,'1. Output sheet'!$O$2:$O$5000,"&gt;="&amp;$B$204,'1. Output sheet'!$O$2:$O$5000,"&lt;"&amp;$C$204)</f>
        <v>0</v>
      </c>
      <c r="E218" s="13">
        <f>COUNTIFS('1. Output sheet'!$D$2:$D$5000,$B218,'1. Output sheet'!$C$2:$C$5000,E$27,'1. Output sheet'!$AC$2:$AC$5000,$B$22,'1. Output sheet'!$O$2:$O$5000,"&gt;="&amp;$B$204,'1. Output sheet'!$O$2:$O$5000,"&lt;"&amp;$C$204)+COUNTIFS('1. Output sheet'!$D$2:$D$5000,$B218,'1. Output sheet'!$C$2:$C$5000,E$27,'1. Output sheet'!$AC$2:$AC$5000,$B$23,'1. Output sheet'!$O$2:$O$5000,"&gt;="&amp;$B$204,'1. Output sheet'!$O$2:$O$5000,"&lt;"&amp;$C$204)</f>
        <v>0</v>
      </c>
      <c r="F218" s="13">
        <f>COUNTIFS('1. Output sheet'!$D$2:$D$5000,$B218,'1. Output sheet'!$C$2:$C$5000,F$27,'1. Output sheet'!$AC$2:$AC$5000,$B$22,'1. Output sheet'!$O$2:$O$5000,"&gt;="&amp;$B$204,'1. Output sheet'!$O$2:$O$5000,"&lt;"&amp;$C$204)+COUNTIFS('1. Output sheet'!$D$2:$D$5000,$B218,'1. Output sheet'!$C$2:$C$5000,F$27,'1. Output sheet'!$AC$2:$AC$5000,$B$23,'1. Output sheet'!$O$2:$O$5000,"&gt;="&amp;$B$204,'1. Output sheet'!$O$2:$O$5000,"&lt;"&amp;$C$204)</f>
        <v>0</v>
      </c>
      <c r="G218" s="13">
        <f>COUNTIFS('1. Output sheet'!$D$2:$D$5000,$B218,'1. Output sheet'!$C$2:$C$5000,G$27,'1. Output sheet'!$AC$2:$AC$5000,$B$22,'1. Output sheet'!$O$2:$O$5000,"&gt;="&amp;$B$204,'1. Output sheet'!$O$2:$O$5000,"&lt;"&amp;$C$204)+COUNTIFS('1. Output sheet'!$D$2:$D$5000,$B218,'1. Output sheet'!$C$2:$C$5000,G$27,'1. Output sheet'!$AC$2:$AC$5000,$B$23,'1. Output sheet'!$O$2:$O$5000,"&gt;="&amp;$B$204,'1. Output sheet'!$O$2:$O$5000,"&lt;"&amp;$C$204)</f>
        <v>0</v>
      </c>
      <c r="H218" s="13">
        <f>COUNTIFS('1. Output sheet'!$D$2:$D$5000,$B218,'1. Output sheet'!$C$2:$C$5000,H$27,'1. Output sheet'!$AC$2:$AC$5000,$B$22,'1. Output sheet'!$O$2:$O$5000,"&gt;="&amp;$B$204,'1. Output sheet'!$O$2:$O$5000,"&lt;"&amp;$C$204)+COUNTIFS('1. Output sheet'!$D$2:$D$5000,$B218,'1. Output sheet'!$C$2:$C$5000,H$27,'1. Output sheet'!$AC$2:$AC$5000,$B$23,'1. Output sheet'!$O$2:$O$5000,"&gt;="&amp;$B$204,'1. Output sheet'!$O$2:$O$5000,"&lt;"&amp;$C$204)</f>
        <v>0</v>
      </c>
      <c r="I218" s="13">
        <f>COUNTIFS('1. Output sheet'!$D$2:$D$5000,$B218,'1. Output sheet'!$C$2:$C$5000,I$27,'1. Output sheet'!$AC$2:$AC$5000,$B$22,'1. Output sheet'!$O$2:$O$5000,"&gt;="&amp;$B$204,'1. Output sheet'!$O$2:$O$5000,"&lt;"&amp;$C$204)+COUNTIFS('1. Output sheet'!$D$2:$D$5000,$B218,'1. Output sheet'!$C$2:$C$5000,I$27,'1. Output sheet'!$AC$2:$AC$5000,$B$23,'1. Output sheet'!$O$2:$O$5000,"&gt;="&amp;$B$204,'1. Output sheet'!$O$2:$O$5000,"&lt;"&amp;$C$204)</f>
        <v>0</v>
      </c>
      <c r="J218" s="13">
        <f>COUNTIFS('1. Output sheet'!$D$2:$D$5000,$B218,'1. Output sheet'!$C$2:$C$5000,J$27,'1. Output sheet'!$AC$2:$AC$5000,$B$22,'1. Output sheet'!$O$2:$O$5000,"&gt;="&amp;$B$204,'1. Output sheet'!$O$2:$O$5000,"&lt;"&amp;$C$204)+COUNTIFS('1. Output sheet'!$D$2:$D$5000,$B218,'1. Output sheet'!$C$2:$C$5000,J$27,'1. Output sheet'!$AC$2:$AC$5000,$B$23,'1. Output sheet'!$O$2:$O$5000,"&gt;="&amp;$B$204,'1. Output sheet'!$O$2:$O$5000,"&lt;"&amp;$C$204)</f>
        <v>0</v>
      </c>
      <c r="K218" s="13">
        <f>COUNTIFS('1. Output sheet'!$D$2:$D$5000,$B218,'1. Output sheet'!$C$2:$C$5000,K$27,'1. Output sheet'!$AC$2:$AC$5000,$B$22,'1. Output sheet'!$O$2:$O$5000,"&gt;="&amp;$B$204,'1. Output sheet'!$O$2:$O$5000,"&lt;"&amp;$C$204)+COUNTIFS('1. Output sheet'!$D$2:$D$5000,$B218,'1. Output sheet'!$C$2:$C$5000,K$27,'1. Output sheet'!$AC$2:$AC$5000,$B$23,'1. Output sheet'!$O$2:$O$5000,"&gt;="&amp;$B$204,'1. Output sheet'!$O$2:$O$5000,"&lt;"&amp;$C$204)</f>
        <v>0</v>
      </c>
      <c r="L218" s="13">
        <f>COUNTIFS('1. Output sheet'!$D$2:$D$5000,$B218,'1. Output sheet'!$C$2:$C$5000,L$27,'1. Output sheet'!$AC$2:$AC$5000,$B$22,'1. Output sheet'!$O$2:$O$5000,"&gt;="&amp;$B$204,'1. Output sheet'!$O$2:$O$5000,"&lt;"&amp;$C$204)+COUNTIFS('1. Output sheet'!$D$2:$D$5000,$B218,'1. Output sheet'!$C$2:$C$5000,L$27,'1. Output sheet'!$AC$2:$AC$5000,$B$23,'1. Output sheet'!$O$2:$O$5000,"&gt;="&amp;$B$204,'1. Output sheet'!$O$2:$O$5000,"&lt;"&amp;$C$204)</f>
        <v>0</v>
      </c>
      <c r="M218" s="13">
        <f>COUNTIFS('1. Output sheet'!$D$2:$D$5000,$B218,'1. Output sheet'!$C$2:$C$5000,M$27,'1. Output sheet'!$AC$2:$AC$5000,$B$22,'1. Output sheet'!$O$2:$O$5000,"&gt;="&amp;$B$204,'1. Output sheet'!$O$2:$O$5000,"&lt;"&amp;$C$204)+COUNTIFS('1. Output sheet'!$D$2:$D$5000,$B218,'1. Output sheet'!$C$2:$C$5000,M$27,'1. Output sheet'!$AC$2:$AC$5000,$B$23,'1. Output sheet'!$O$2:$O$5000,"&gt;="&amp;$B$204,'1. Output sheet'!$O$2:$O$5000,"&lt;"&amp;$C$204)</f>
        <v>0</v>
      </c>
      <c r="N218" s="13">
        <f>COUNTIFS('1. Output sheet'!$D$2:$D$5000,$B218,'1. Output sheet'!$C$2:$C$5000,N$27,'1. Output sheet'!$AC$2:$AC$5000,$B$22,'1. Output sheet'!$O$2:$O$5000,"&gt;="&amp;$B$204,'1. Output sheet'!$O$2:$O$5000,"&lt;"&amp;$C$204)+COUNTIFS('1. Output sheet'!$D$2:$D$5000,$B218,'1. Output sheet'!$C$2:$C$5000,N$27,'1. Output sheet'!$AC$2:$AC$5000,$B$23,'1. Output sheet'!$O$2:$O$5000,"&gt;="&amp;$B$204,'1. Output sheet'!$O$2:$O$5000,"&lt;"&amp;$C$204)</f>
        <v>0</v>
      </c>
      <c r="O218" s="13">
        <f>COUNTIFS('1. Output sheet'!$D$2:$D$5000,$B218,'1. Output sheet'!$C$2:$C$5000,O$27,'1. Output sheet'!$AC$2:$AC$5000,$B$22,'1. Output sheet'!$O$2:$O$5000,"&gt;="&amp;$B$204,'1. Output sheet'!$O$2:$O$5000,"&lt;"&amp;$C$204)+COUNTIFS('1. Output sheet'!$D$2:$D$5000,$B218,'1. Output sheet'!$C$2:$C$5000,O$27,'1. Output sheet'!$AC$2:$AC$5000,$B$23,'1. Output sheet'!$O$2:$O$5000,"&gt;="&amp;$B$204,'1. Output sheet'!$O$2:$O$5000,"&lt;"&amp;$C$204)</f>
        <v>0</v>
      </c>
      <c r="P218" s="14">
        <f t="shared" si="92"/>
        <v>0</v>
      </c>
      <c r="Q218" s="14">
        <f>COUNTIFS('1. Output sheet'!$D$2:$D$5000,$B218,'1. Output sheet'!$AC$2:$AC$5000,$B$22,'1. Output sheet'!$O$2:$O$5000,"&gt;="&amp;$B$142,'1. Output sheet'!$O$2:$O$5000,"&lt;"&amp;$C$142)+COUNTIFS('1. Output sheet'!$D$2:$D$5000,$B218,'1. Output sheet'!$AC$2:$AC$5000,$B$23,'1. Output sheet'!$O$2:$O$5000,"&gt;="&amp;$B$142,'1. Output sheet'!$O$2:$O$5000,"&lt;"&amp;$C$142)</f>
        <v>2</v>
      </c>
      <c r="R218" s="14">
        <f t="shared" si="93"/>
        <v>2</v>
      </c>
    </row>
    <row r="219" spans="2:18" ht="28.8" x14ac:dyDescent="0.3">
      <c r="B219" s="21" t="s">
        <v>29</v>
      </c>
      <c r="C219" s="20"/>
      <c r="D219" s="13">
        <f>COUNTIFS('1. Output sheet'!$D$2:$D$5000,$B219,'1. Output sheet'!$C$2:$C$5000,D$27,'1. Output sheet'!$AC$2:$AC$5000,$B$22,'1. Output sheet'!$O$2:$O$5000,"&gt;="&amp;$B$204,'1. Output sheet'!$O$2:$O$5000,"&lt;"&amp;$C$204)+COUNTIFS('1. Output sheet'!$D$2:$D$5000,$B219,'1. Output sheet'!$C$2:$C$5000,D$27,'1. Output sheet'!$AC$2:$AC$5000,$B$23,'1. Output sheet'!$O$2:$O$5000,"&gt;="&amp;$B$204,'1. Output sheet'!$O$2:$O$5000,"&lt;"&amp;$C$204)</f>
        <v>0</v>
      </c>
      <c r="E219" s="13">
        <f>COUNTIFS('1. Output sheet'!$D$2:$D$5000,$B219,'1. Output sheet'!$C$2:$C$5000,E$27,'1. Output sheet'!$AC$2:$AC$5000,$B$22,'1. Output sheet'!$O$2:$O$5000,"&gt;="&amp;$B$204,'1. Output sheet'!$O$2:$O$5000,"&lt;"&amp;$C$204)+COUNTIFS('1. Output sheet'!$D$2:$D$5000,$B219,'1. Output sheet'!$C$2:$C$5000,E$27,'1. Output sheet'!$AC$2:$AC$5000,$B$23,'1. Output sheet'!$O$2:$O$5000,"&gt;="&amp;$B$204,'1. Output sheet'!$O$2:$O$5000,"&lt;"&amp;$C$204)</f>
        <v>0</v>
      </c>
      <c r="F219" s="13">
        <f>COUNTIFS('1. Output sheet'!$D$2:$D$5000,$B219,'1. Output sheet'!$C$2:$C$5000,F$27,'1. Output sheet'!$AC$2:$AC$5000,$B$22,'1. Output sheet'!$O$2:$O$5000,"&gt;="&amp;$B$204,'1. Output sheet'!$O$2:$O$5000,"&lt;"&amp;$C$204)+COUNTIFS('1. Output sheet'!$D$2:$D$5000,$B219,'1. Output sheet'!$C$2:$C$5000,F$27,'1. Output sheet'!$AC$2:$AC$5000,$B$23,'1. Output sheet'!$O$2:$O$5000,"&gt;="&amp;$B$204,'1. Output sheet'!$O$2:$O$5000,"&lt;"&amp;$C$204)</f>
        <v>0</v>
      </c>
      <c r="G219" s="13">
        <f>COUNTIFS('1. Output sheet'!$D$2:$D$5000,$B219,'1. Output sheet'!$C$2:$C$5000,G$27,'1. Output sheet'!$AC$2:$AC$5000,$B$22,'1. Output sheet'!$O$2:$O$5000,"&gt;="&amp;$B$204,'1. Output sheet'!$O$2:$O$5000,"&lt;"&amp;$C$204)+COUNTIFS('1. Output sheet'!$D$2:$D$5000,$B219,'1. Output sheet'!$C$2:$C$5000,G$27,'1. Output sheet'!$AC$2:$AC$5000,$B$23,'1. Output sheet'!$O$2:$O$5000,"&gt;="&amp;$B$204,'1. Output sheet'!$O$2:$O$5000,"&lt;"&amp;$C$204)</f>
        <v>3</v>
      </c>
      <c r="H219" s="13">
        <f>COUNTIFS('1. Output sheet'!$D$2:$D$5000,$B219,'1. Output sheet'!$C$2:$C$5000,H$27,'1. Output sheet'!$AC$2:$AC$5000,$B$22,'1. Output sheet'!$O$2:$O$5000,"&gt;="&amp;$B$204,'1. Output sheet'!$O$2:$O$5000,"&lt;"&amp;$C$204)+COUNTIFS('1. Output sheet'!$D$2:$D$5000,$B219,'1. Output sheet'!$C$2:$C$5000,H$27,'1. Output sheet'!$AC$2:$AC$5000,$B$23,'1. Output sheet'!$O$2:$O$5000,"&gt;="&amp;$B$204,'1. Output sheet'!$O$2:$O$5000,"&lt;"&amp;$C$204)</f>
        <v>0</v>
      </c>
      <c r="I219" s="13">
        <f>COUNTIFS('1. Output sheet'!$D$2:$D$5000,$B219,'1. Output sheet'!$C$2:$C$5000,I$27,'1. Output sheet'!$AC$2:$AC$5000,$B$22,'1. Output sheet'!$O$2:$O$5000,"&gt;="&amp;$B$204,'1. Output sheet'!$O$2:$O$5000,"&lt;"&amp;$C$204)+COUNTIFS('1. Output sheet'!$D$2:$D$5000,$B219,'1. Output sheet'!$C$2:$C$5000,I$27,'1. Output sheet'!$AC$2:$AC$5000,$B$23,'1. Output sheet'!$O$2:$O$5000,"&gt;="&amp;$B$204,'1. Output sheet'!$O$2:$O$5000,"&lt;"&amp;$C$204)</f>
        <v>0</v>
      </c>
      <c r="J219" s="13">
        <f>COUNTIFS('1. Output sheet'!$D$2:$D$5000,$B219,'1. Output sheet'!$C$2:$C$5000,J$27,'1. Output sheet'!$AC$2:$AC$5000,$B$22,'1. Output sheet'!$O$2:$O$5000,"&gt;="&amp;$B$204,'1. Output sheet'!$O$2:$O$5000,"&lt;"&amp;$C$204)+COUNTIFS('1. Output sheet'!$D$2:$D$5000,$B219,'1. Output sheet'!$C$2:$C$5000,J$27,'1. Output sheet'!$AC$2:$AC$5000,$B$23,'1. Output sheet'!$O$2:$O$5000,"&gt;="&amp;$B$204,'1. Output sheet'!$O$2:$O$5000,"&lt;"&amp;$C$204)</f>
        <v>1</v>
      </c>
      <c r="K219" s="13">
        <f>COUNTIFS('1. Output sheet'!$D$2:$D$5000,$B219,'1. Output sheet'!$C$2:$C$5000,K$27,'1. Output sheet'!$AC$2:$AC$5000,$B$22,'1. Output sheet'!$O$2:$O$5000,"&gt;="&amp;$B$204,'1. Output sheet'!$O$2:$O$5000,"&lt;"&amp;$C$204)+COUNTIFS('1. Output sheet'!$D$2:$D$5000,$B219,'1. Output sheet'!$C$2:$C$5000,K$27,'1. Output sheet'!$AC$2:$AC$5000,$B$23,'1. Output sheet'!$O$2:$O$5000,"&gt;="&amp;$B$204,'1. Output sheet'!$O$2:$O$5000,"&lt;"&amp;$C$204)</f>
        <v>0</v>
      </c>
      <c r="L219" s="13">
        <f>COUNTIFS('1. Output sheet'!$D$2:$D$5000,$B219,'1. Output sheet'!$C$2:$C$5000,L$27,'1. Output sheet'!$AC$2:$AC$5000,$B$22,'1. Output sheet'!$O$2:$O$5000,"&gt;="&amp;$B$204,'1. Output sheet'!$O$2:$O$5000,"&lt;"&amp;$C$204)+COUNTIFS('1. Output sheet'!$D$2:$D$5000,$B219,'1. Output sheet'!$C$2:$C$5000,L$27,'1. Output sheet'!$AC$2:$AC$5000,$B$23,'1. Output sheet'!$O$2:$O$5000,"&gt;="&amp;$B$204,'1. Output sheet'!$O$2:$O$5000,"&lt;"&amp;$C$204)</f>
        <v>0</v>
      </c>
      <c r="M219" s="13">
        <f>COUNTIFS('1. Output sheet'!$D$2:$D$5000,$B219,'1. Output sheet'!$C$2:$C$5000,M$27,'1. Output sheet'!$AC$2:$AC$5000,$B$22,'1. Output sheet'!$O$2:$O$5000,"&gt;="&amp;$B$204,'1. Output sheet'!$O$2:$O$5000,"&lt;"&amp;$C$204)+COUNTIFS('1. Output sheet'!$D$2:$D$5000,$B219,'1. Output sheet'!$C$2:$C$5000,M$27,'1. Output sheet'!$AC$2:$AC$5000,$B$23,'1. Output sheet'!$O$2:$O$5000,"&gt;="&amp;$B$204,'1. Output sheet'!$O$2:$O$5000,"&lt;"&amp;$C$204)</f>
        <v>0</v>
      </c>
      <c r="N219" s="13">
        <f>COUNTIFS('1. Output sheet'!$D$2:$D$5000,$B219,'1. Output sheet'!$C$2:$C$5000,N$27,'1. Output sheet'!$AC$2:$AC$5000,$B$22,'1. Output sheet'!$O$2:$O$5000,"&gt;="&amp;$B$204,'1. Output sheet'!$O$2:$O$5000,"&lt;"&amp;$C$204)+COUNTIFS('1. Output sheet'!$D$2:$D$5000,$B219,'1. Output sheet'!$C$2:$C$5000,N$27,'1. Output sheet'!$AC$2:$AC$5000,$B$23,'1. Output sheet'!$O$2:$O$5000,"&gt;="&amp;$B$204,'1. Output sheet'!$O$2:$O$5000,"&lt;"&amp;$C$204)</f>
        <v>0</v>
      </c>
      <c r="O219" s="13">
        <f>COUNTIFS('1. Output sheet'!$D$2:$D$5000,$B219,'1. Output sheet'!$C$2:$C$5000,O$27,'1. Output sheet'!$AC$2:$AC$5000,$B$22,'1. Output sheet'!$O$2:$O$5000,"&gt;="&amp;$B$204,'1. Output sheet'!$O$2:$O$5000,"&lt;"&amp;$C$204)+COUNTIFS('1. Output sheet'!$D$2:$D$5000,$B219,'1. Output sheet'!$C$2:$C$5000,O$27,'1. Output sheet'!$AC$2:$AC$5000,$B$23,'1. Output sheet'!$O$2:$O$5000,"&gt;="&amp;$B$204,'1. Output sheet'!$O$2:$O$5000,"&lt;"&amp;$C$204)</f>
        <v>0</v>
      </c>
      <c r="P219" s="14">
        <f t="shared" si="92"/>
        <v>4</v>
      </c>
      <c r="Q219" s="14">
        <f>COUNTIFS('1. Output sheet'!$D$2:$D$5000,$B219,'1. Output sheet'!$AC$2:$AC$5000,$B$22,'1. Output sheet'!$O$2:$O$5000,"&gt;="&amp;$B$142,'1. Output sheet'!$O$2:$O$5000,"&lt;"&amp;$C$142)+COUNTIFS('1. Output sheet'!$D$2:$D$5000,$B219,'1. Output sheet'!$AC$2:$AC$5000,$B$23,'1. Output sheet'!$O$2:$O$5000,"&gt;="&amp;$B$142,'1. Output sheet'!$O$2:$O$5000,"&lt;"&amp;$C$142)</f>
        <v>53</v>
      </c>
      <c r="R219" s="14">
        <f t="shared" si="93"/>
        <v>49</v>
      </c>
    </row>
    <row r="220" spans="2:18" ht="14.4" x14ac:dyDescent="0.3">
      <c r="B220" s="21" t="s">
        <v>44</v>
      </c>
      <c r="C220" s="20"/>
      <c r="D220" s="13">
        <f>COUNTIFS('1. Output sheet'!$D$2:$D$5000,$B220,'1. Output sheet'!$C$2:$C$5000,D$27,'1. Output sheet'!$AC$2:$AC$5000,$B$22,'1. Output sheet'!$O$2:$O$5000,"&gt;="&amp;$B$204,'1. Output sheet'!$O$2:$O$5000,"&lt;"&amp;$C$204)+COUNTIFS('1. Output sheet'!$D$2:$D$5000,$B220,'1. Output sheet'!$C$2:$C$5000,D$27,'1. Output sheet'!$AC$2:$AC$5000,$B$23,'1. Output sheet'!$O$2:$O$5000,"&gt;="&amp;$B$204,'1. Output sheet'!$O$2:$O$5000,"&lt;"&amp;$C$204)</f>
        <v>0</v>
      </c>
      <c r="E220" s="13">
        <f>COUNTIFS('1. Output sheet'!$D$2:$D$5000,$B220,'1. Output sheet'!$C$2:$C$5000,E$27,'1. Output sheet'!$AC$2:$AC$5000,$B$22,'1. Output sheet'!$O$2:$O$5000,"&gt;="&amp;$B$204,'1. Output sheet'!$O$2:$O$5000,"&lt;"&amp;$C$204)+COUNTIFS('1. Output sheet'!$D$2:$D$5000,$B220,'1. Output sheet'!$C$2:$C$5000,E$27,'1. Output sheet'!$AC$2:$AC$5000,$B$23,'1. Output sheet'!$O$2:$O$5000,"&gt;="&amp;$B$204,'1. Output sheet'!$O$2:$O$5000,"&lt;"&amp;$C$204)</f>
        <v>0</v>
      </c>
      <c r="F220" s="13">
        <f>COUNTIFS('1. Output sheet'!$D$2:$D$5000,$B220,'1. Output sheet'!$C$2:$C$5000,F$27,'1. Output sheet'!$AC$2:$AC$5000,$B$22,'1. Output sheet'!$O$2:$O$5000,"&gt;="&amp;$B$204,'1. Output sheet'!$O$2:$O$5000,"&lt;"&amp;$C$204)+COUNTIFS('1. Output sheet'!$D$2:$D$5000,$B220,'1. Output sheet'!$C$2:$C$5000,F$27,'1. Output sheet'!$AC$2:$AC$5000,$B$23,'1. Output sheet'!$O$2:$O$5000,"&gt;="&amp;$B$204,'1. Output sheet'!$O$2:$O$5000,"&lt;"&amp;$C$204)</f>
        <v>1</v>
      </c>
      <c r="G220" s="13">
        <f>COUNTIFS('1. Output sheet'!$D$2:$D$5000,$B220,'1. Output sheet'!$C$2:$C$5000,G$27,'1. Output sheet'!$AC$2:$AC$5000,$B$22,'1. Output sheet'!$O$2:$O$5000,"&gt;="&amp;$B$204,'1. Output sheet'!$O$2:$O$5000,"&lt;"&amp;$C$204)+COUNTIFS('1. Output sheet'!$D$2:$D$5000,$B220,'1. Output sheet'!$C$2:$C$5000,G$27,'1. Output sheet'!$AC$2:$AC$5000,$B$23,'1. Output sheet'!$O$2:$O$5000,"&gt;="&amp;$B$204,'1. Output sheet'!$O$2:$O$5000,"&lt;"&amp;$C$204)</f>
        <v>24</v>
      </c>
      <c r="H220" s="13">
        <f>COUNTIFS('1. Output sheet'!$D$2:$D$5000,$B220,'1. Output sheet'!$C$2:$C$5000,H$27,'1. Output sheet'!$AC$2:$AC$5000,$B$22,'1. Output sheet'!$O$2:$O$5000,"&gt;="&amp;$B$204,'1. Output sheet'!$O$2:$O$5000,"&lt;"&amp;$C$204)+COUNTIFS('1. Output sheet'!$D$2:$D$5000,$B220,'1. Output sheet'!$C$2:$C$5000,H$27,'1. Output sheet'!$AC$2:$AC$5000,$B$23,'1. Output sheet'!$O$2:$O$5000,"&gt;="&amp;$B$204,'1. Output sheet'!$O$2:$O$5000,"&lt;"&amp;$C$204)</f>
        <v>0</v>
      </c>
      <c r="I220" s="13">
        <f>COUNTIFS('1. Output sheet'!$D$2:$D$5000,$B220,'1. Output sheet'!$C$2:$C$5000,I$27,'1. Output sheet'!$AC$2:$AC$5000,$B$22,'1. Output sheet'!$O$2:$O$5000,"&gt;="&amp;$B$204,'1. Output sheet'!$O$2:$O$5000,"&lt;"&amp;$C$204)+COUNTIFS('1. Output sheet'!$D$2:$D$5000,$B220,'1. Output sheet'!$C$2:$C$5000,I$27,'1. Output sheet'!$AC$2:$AC$5000,$B$23,'1. Output sheet'!$O$2:$O$5000,"&gt;="&amp;$B$204,'1. Output sheet'!$O$2:$O$5000,"&lt;"&amp;$C$204)</f>
        <v>0</v>
      </c>
      <c r="J220" s="13">
        <f>COUNTIFS('1. Output sheet'!$D$2:$D$5000,$B220,'1. Output sheet'!$C$2:$C$5000,J$27,'1. Output sheet'!$AC$2:$AC$5000,$B$22,'1. Output sheet'!$O$2:$O$5000,"&gt;="&amp;$B$204,'1. Output sheet'!$O$2:$O$5000,"&lt;"&amp;$C$204)+COUNTIFS('1. Output sheet'!$D$2:$D$5000,$B220,'1. Output sheet'!$C$2:$C$5000,J$27,'1. Output sheet'!$AC$2:$AC$5000,$B$23,'1. Output sheet'!$O$2:$O$5000,"&gt;="&amp;$B$204,'1. Output sheet'!$O$2:$O$5000,"&lt;"&amp;$C$204)</f>
        <v>0</v>
      </c>
      <c r="K220" s="13">
        <f>COUNTIFS('1. Output sheet'!$D$2:$D$5000,$B220,'1. Output sheet'!$C$2:$C$5000,K$27,'1. Output sheet'!$AC$2:$AC$5000,$B$22,'1. Output sheet'!$O$2:$O$5000,"&gt;="&amp;$B$204,'1. Output sheet'!$O$2:$O$5000,"&lt;"&amp;$C$204)+COUNTIFS('1. Output sheet'!$D$2:$D$5000,$B220,'1. Output sheet'!$C$2:$C$5000,K$27,'1. Output sheet'!$AC$2:$AC$5000,$B$23,'1. Output sheet'!$O$2:$O$5000,"&gt;="&amp;$B$204,'1. Output sheet'!$O$2:$O$5000,"&lt;"&amp;$C$204)</f>
        <v>0</v>
      </c>
      <c r="L220" s="13">
        <f>COUNTIFS('1. Output sheet'!$D$2:$D$5000,$B220,'1. Output sheet'!$C$2:$C$5000,L$27,'1. Output sheet'!$AC$2:$AC$5000,$B$22,'1. Output sheet'!$O$2:$O$5000,"&gt;="&amp;$B$204,'1. Output sheet'!$O$2:$O$5000,"&lt;"&amp;$C$204)+COUNTIFS('1. Output sheet'!$D$2:$D$5000,$B220,'1. Output sheet'!$C$2:$C$5000,L$27,'1. Output sheet'!$AC$2:$AC$5000,$B$23,'1. Output sheet'!$O$2:$O$5000,"&gt;="&amp;$B$204,'1. Output sheet'!$O$2:$O$5000,"&lt;"&amp;$C$204)</f>
        <v>0</v>
      </c>
      <c r="M220" s="13">
        <f>COUNTIFS('1. Output sheet'!$D$2:$D$5000,$B220,'1. Output sheet'!$C$2:$C$5000,M$27,'1. Output sheet'!$AC$2:$AC$5000,$B$22,'1. Output sheet'!$O$2:$O$5000,"&gt;="&amp;$B$204,'1. Output sheet'!$O$2:$O$5000,"&lt;"&amp;$C$204)+COUNTIFS('1. Output sheet'!$D$2:$D$5000,$B220,'1. Output sheet'!$C$2:$C$5000,M$27,'1. Output sheet'!$AC$2:$AC$5000,$B$23,'1. Output sheet'!$O$2:$O$5000,"&gt;="&amp;$B$204,'1. Output sheet'!$O$2:$O$5000,"&lt;"&amp;$C$204)</f>
        <v>0</v>
      </c>
      <c r="N220" s="13">
        <f>COUNTIFS('1. Output sheet'!$D$2:$D$5000,$B220,'1. Output sheet'!$C$2:$C$5000,N$27,'1. Output sheet'!$AC$2:$AC$5000,$B$22,'1. Output sheet'!$O$2:$O$5000,"&gt;="&amp;$B$204,'1. Output sheet'!$O$2:$O$5000,"&lt;"&amp;$C$204)+COUNTIFS('1. Output sheet'!$D$2:$D$5000,$B220,'1. Output sheet'!$C$2:$C$5000,N$27,'1. Output sheet'!$AC$2:$AC$5000,$B$23,'1. Output sheet'!$O$2:$O$5000,"&gt;="&amp;$B$204,'1. Output sheet'!$O$2:$O$5000,"&lt;"&amp;$C$204)</f>
        <v>0</v>
      </c>
      <c r="O220" s="13">
        <f>COUNTIFS('1. Output sheet'!$D$2:$D$5000,$B220,'1. Output sheet'!$C$2:$C$5000,O$27,'1. Output sheet'!$AC$2:$AC$5000,$B$22,'1. Output sheet'!$O$2:$O$5000,"&gt;="&amp;$B$204,'1. Output sheet'!$O$2:$O$5000,"&lt;"&amp;$C$204)+COUNTIFS('1. Output sheet'!$D$2:$D$5000,$B220,'1. Output sheet'!$C$2:$C$5000,O$27,'1. Output sheet'!$AC$2:$AC$5000,$B$23,'1. Output sheet'!$O$2:$O$5000,"&gt;="&amp;$B$204,'1. Output sheet'!$O$2:$O$5000,"&lt;"&amp;$C$204)</f>
        <v>0</v>
      </c>
      <c r="P220" s="14">
        <f t="shared" si="92"/>
        <v>25</v>
      </c>
      <c r="Q220" s="14">
        <f>COUNTIFS('1. Output sheet'!$D$2:$D$5000,$B220,'1. Output sheet'!$AC$2:$AC$5000,$B$22,'1. Output sheet'!$O$2:$O$5000,"&gt;="&amp;$B$142,'1. Output sheet'!$O$2:$O$5000,"&lt;"&amp;$C$142)+COUNTIFS('1. Output sheet'!$D$2:$D$5000,$B220,'1. Output sheet'!$AC$2:$AC$5000,$B$23,'1. Output sheet'!$O$2:$O$5000,"&gt;="&amp;$B$142,'1. Output sheet'!$O$2:$O$5000,"&lt;"&amp;$C$142)</f>
        <v>26</v>
      </c>
      <c r="R220" s="14">
        <f t="shared" si="93"/>
        <v>1</v>
      </c>
    </row>
    <row r="221" spans="2:18" ht="28.8" x14ac:dyDescent="0.3">
      <c r="B221" s="21" t="s">
        <v>762</v>
      </c>
      <c r="C221" s="20"/>
      <c r="D221" s="13">
        <f>COUNTIFS('1. Output sheet'!$D$2:$D$5000,$B221,'1. Output sheet'!$C$2:$C$5000,D$27,'1. Output sheet'!$AC$2:$AC$5000,$B$22,'1. Output sheet'!$O$2:$O$5000,"&gt;="&amp;$B$204,'1. Output sheet'!$O$2:$O$5000,"&lt;"&amp;$C$204)+COUNTIFS('1. Output sheet'!$D$2:$D$5000,$B221,'1. Output sheet'!$C$2:$C$5000,D$27,'1. Output sheet'!$AC$2:$AC$5000,$B$23,'1. Output sheet'!$O$2:$O$5000,"&gt;="&amp;$B$204,'1. Output sheet'!$O$2:$O$5000,"&lt;"&amp;$C$204)</f>
        <v>0</v>
      </c>
      <c r="E221" s="13">
        <f>COUNTIFS('1. Output sheet'!$D$2:$D$5000,$B221,'1. Output sheet'!$C$2:$C$5000,E$27,'1. Output sheet'!$AC$2:$AC$5000,$B$22,'1. Output sheet'!$O$2:$O$5000,"&gt;="&amp;$B$204,'1. Output sheet'!$O$2:$O$5000,"&lt;"&amp;$C$204)+COUNTIFS('1. Output sheet'!$D$2:$D$5000,$B221,'1. Output sheet'!$C$2:$C$5000,E$27,'1. Output sheet'!$AC$2:$AC$5000,$B$23,'1. Output sheet'!$O$2:$O$5000,"&gt;="&amp;$B$204,'1. Output sheet'!$O$2:$O$5000,"&lt;"&amp;$C$204)</f>
        <v>0</v>
      </c>
      <c r="F221" s="13">
        <f>COUNTIFS('1. Output sheet'!$D$2:$D$5000,$B221,'1. Output sheet'!$C$2:$C$5000,F$27,'1. Output sheet'!$AC$2:$AC$5000,$B$22,'1. Output sheet'!$O$2:$O$5000,"&gt;="&amp;$B$204,'1. Output sheet'!$O$2:$O$5000,"&lt;"&amp;$C$204)+COUNTIFS('1. Output sheet'!$D$2:$D$5000,$B221,'1. Output sheet'!$C$2:$C$5000,F$27,'1. Output sheet'!$AC$2:$AC$5000,$B$23,'1. Output sheet'!$O$2:$O$5000,"&gt;="&amp;$B$204,'1. Output sheet'!$O$2:$O$5000,"&lt;"&amp;$C$204)</f>
        <v>0</v>
      </c>
      <c r="G221" s="13">
        <f>COUNTIFS('1. Output sheet'!$D$2:$D$5000,$B221,'1. Output sheet'!$C$2:$C$5000,G$27,'1. Output sheet'!$AC$2:$AC$5000,$B$22,'1. Output sheet'!$O$2:$O$5000,"&gt;="&amp;$B$204,'1. Output sheet'!$O$2:$O$5000,"&lt;"&amp;$C$204)+COUNTIFS('1. Output sheet'!$D$2:$D$5000,$B221,'1. Output sheet'!$C$2:$C$5000,G$27,'1. Output sheet'!$AC$2:$AC$5000,$B$23,'1. Output sheet'!$O$2:$O$5000,"&gt;="&amp;$B$204,'1. Output sheet'!$O$2:$O$5000,"&lt;"&amp;$C$204)</f>
        <v>0</v>
      </c>
      <c r="H221" s="13">
        <f>COUNTIFS('1. Output sheet'!$D$2:$D$5000,$B221,'1. Output sheet'!$C$2:$C$5000,H$27,'1. Output sheet'!$AC$2:$AC$5000,$B$22,'1. Output sheet'!$O$2:$O$5000,"&gt;="&amp;$B$204,'1. Output sheet'!$O$2:$O$5000,"&lt;"&amp;$C$204)+COUNTIFS('1. Output sheet'!$D$2:$D$5000,$B221,'1. Output sheet'!$C$2:$C$5000,H$27,'1. Output sheet'!$AC$2:$AC$5000,$B$23,'1. Output sheet'!$O$2:$O$5000,"&gt;="&amp;$B$204,'1. Output sheet'!$O$2:$O$5000,"&lt;"&amp;$C$204)</f>
        <v>0</v>
      </c>
      <c r="I221" s="13">
        <f>COUNTIFS('1. Output sheet'!$D$2:$D$5000,$B221,'1. Output sheet'!$C$2:$C$5000,I$27,'1. Output sheet'!$AC$2:$AC$5000,$B$22,'1. Output sheet'!$O$2:$O$5000,"&gt;="&amp;$B$204,'1. Output sheet'!$O$2:$O$5000,"&lt;"&amp;$C$204)+COUNTIFS('1. Output sheet'!$D$2:$D$5000,$B221,'1. Output sheet'!$C$2:$C$5000,I$27,'1. Output sheet'!$AC$2:$AC$5000,$B$23,'1. Output sheet'!$O$2:$O$5000,"&gt;="&amp;$B$204,'1. Output sheet'!$O$2:$O$5000,"&lt;"&amp;$C$204)</f>
        <v>0</v>
      </c>
      <c r="J221" s="13">
        <f>COUNTIFS('1. Output sheet'!$D$2:$D$5000,$B221,'1. Output sheet'!$C$2:$C$5000,J$27,'1. Output sheet'!$AC$2:$AC$5000,$B$22,'1. Output sheet'!$O$2:$O$5000,"&gt;="&amp;$B$204,'1. Output sheet'!$O$2:$O$5000,"&lt;"&amp;$C$204)+COUNTIFS('1. Output sheet'!$D$2:$D$5000,$B221,'1. Output sheet'!$C$2:$C$5000,J$27,'1. Output sheet'!$AC$2:$AC$5000,$B$23,'1. Output sheet'!$O$2:$O$5000,"&gt;="&amp;$B$204,'1. Output sheet'!$O$2:$O$5000,"&lt;"&amp;$C$204)</f>
        <v>0</v>
      </c>
      <c r="K221" s="13">
        <f>COUNTIFS('1. Output sheet'!$D$2:$D$5000,$B221,'1. Output sheet'!$C$2:$C$5000,K$27,'1. Output sheet'!$AC$2:$AC$5000,$B$22,'1. Output sheet'!$O$2:$O$5000,"&gt;="&amp;$B$204,'1. Output sheet'!$O$2:$O$5000,"&lt;"&amp;$C$204)+COUNTIFS('1. Output sheet'!$D$2:$D$5000,$B221,'1. Output sheet'!$C$2:$C$5000,K$27,'1. Output sheet'!$AC$2:$AC$5000,$B$23,'1. Output sheet'!$O$2:$O$5000,"&gt;="&amp;$B$204,'1. Output sheet'!$O$2:$O$5000,"&lt;"&amp;$C$204)</f>
        <v>0</v>
      </c>
      <c r="L221" s="13">
        <f>COUNTIFS('1. Output sheet'!$D$2:$D$5000,$B221,'1. Output sheet'!$C$2:$C$5000,L$27,'1. Output sheet'!$AC$2:$AC$5000,$B$22,'1. Output sheet'!$O$2:$O$5000,"&gt;="&amp;$B$204,'1. Output sheet'!$O$2:$O$5000,"&lt;"&amp;$C$204)+COUNTIFS('1. Output sheet'!$D$2:$D$5000,$B221,'1. Output sheet'!$C$2:$C$5000,L$27,'1. Output sheet'!$AC$2:$AC$5000,$B$23,'1. Output sheet'!$O$2:$O$5000,"&gt;="&amp;$B$204,'1. Output sheet'!$O$2:$O$5000,"&lt;"&amp;$C$204)</f>
        <v>0</v>
      </c>
      <c r="M221" s="13">
        <f>COUNTIFS('1. Output sheet'!$D$2:$D$5000,$B221,'1. Output sheet'!$C$2:$C$5000,M$27,'1. Output sheet'!$AC$2:$AC$5000,$B$22,'1. Output sheet'!$O$2:$O$5000,"&gt;="&amp;$B$204,'1. Output sheet'!$O$2:$O$5000,"&lt;"&amp;$C$204)+COUNTIFS('1. Output sheet'!$D$2:$D$5000,$B221,'1. Output sheet'!$C$2:$C$5000,M$27,'1. Output sheet'!$AC$2:$AC$5000,$B$23,'1. Output sheet'!$O$2:$O$5000,"&gt;="&amp;$B$204,'1. Output sheet'!$O$2:$O$5000,"&lt;"&amp;$C$204)</f>
        <v>0</v>
      </c>
      <c r="N221" s="13">
        <f>COUNTIFS('1. Output sheet'!$D$2:$D$5000,$B221,'1. Output sheet'!$C$2:$C$5000,N$27,'1. Output sheet'!$AC$2:$AC$5000,$B$22,'1. Output sheet'!$O$2:$O$5000,"&gt;="&amp;$B$204,'1. Output sheet'!$O$2:$O$5000,"&lt;"&amp;$C$204)+COUNTIFS('1. Output sheet'!$D$2:$D$5000,$B221,'1. Output sheet'!$C$2:$C$5000,N$27,'1. Output sheet'!$AC$2:$AC$5000,$B$23,'1. Output sheet'!$O$2:$O$5000,"&gt;="&amp;$B$204,'1. Output sheet'!$O$2:$O$5000,"&lt;"&amp;$C$204)</f>
        <v>0</v>
      </c>
      <c r="O221" s="13">
        <f>COUNTIFS('1. Output sheet'!$D$2:$D$5000,$B221,'1. Output sheet'!$C$2:$C$5000,O$27,'1. Output sheet'!$AC$2:$AC$5000,$B$22,'1. Output sheet'!$O$2:$O$5000,"&gt;="&amp;$B$204,'1. Output sheet'!$O$2:$O$5000,"&lt;"&amp;$C$204)+COUNTIFS('1. Output sheet'!$D$2:$D$5000,$B221,'1. Output sheet'!$C$2:$C$5000,O$27,'1. Output sheet'!$AC$2:$AC$5000,$B$23,'1. Output sheet'!$O$2:$O$5000,"&gt;="&amp;$B$204,'1. Output sheet'!$O$2:$O$5000,"&lt;"&amp;$C$204)</f>
        <v>0</v>
      </c>
      <c r="P221" s="14">
        <f t="shared" si="92"/>
        <v>0</v>
      </c>
      <c r="Q221" s="14">
        <f>COUNTIFS('1. Output sheet'!$D$2:$D$5000,$B221,'1. Output sheet'!$AC$2:$AC$5000,$B$22,'1. Output sheet'!$O$2:$O$5000,"&gt;="&amp;$B$142,'1. Output sheet'!$O$2:$O$5000,"&lt;"&amp;$C$142)+COUNTIFS('1. Output sheet'!$D$2:$D$5000,$B221,'1. Output sheet'!$AC$2:$AC$5000,$B$23,'1. Output sheet'!$O$2:$O$5000,"&gt;="&amp;$B$142,'1. Output sheet'!$O$2:$O$5000,"&lt;"&amp;$C$142)</f>
        <v>16</v>
      </c>
      <c r="R221" s="14">
        <f t="shared" si="93"/>
        <v>16</v>
      </c>
    </row>
    <row r="222" spans="2:18" ht="14.4" x14ac:dyDescent="0.3">
      <c r="B222" s="21" t="s">
        <v>105</v>
      </c>
      <c r="C222" s="20"/>
      <c r="D222" s="13">
        <f>COUNTIFS('1. Output sheet'!$D$2:$D$5000,$B222,'1. Output sheet'!$C$2:$C$5000,D$27,'1. Output sheet'!$AC$2:$AC$5000,$B$22,'1. Output sheet'!$O$2:$O$5000,"&gt;="&amp;$B$204,'1. Output sheet'!$O$2:$O$5000,"&lt;"&amp;$C$204)+COUNTIFS('1. Output sheet'!$D$2:$D$5000,$B222,'1. Output sheet'!$C$2:$C$5000,D$27,'1. Output sheet'!$AC$2:$AC$5000,$B$23,'1. Output sheet'!$O$2:$O$5000,"&gt;="&amp;$B$204,'1. Output sheet'!$O$2:$O$5000,"&lt;"&amp;$C$204)</f>
        <v>0</v>
      </c>
      <c r="E222" s="13">
        <f>COUNTIFS('1. Output sheet'!$D$2:$D$5000,$B222,'1. Output sheet'!$C$2:$C$5000,E$27,'1. Output sheet'!$AC$2:$AC$5000,$B$22,'1. Output sheet'!$O$2:$O$5000,"&gt;="&amp;$B$204,'1. Output sheet'!$O$2:$O$5000,"&lt;"&amp;$C$204)+COUNTIFS('1. Output sheet'!$D$2:$D$5000,$B222,'1. Output sheet'!$C$2:$C$5000,E$27,'1. Output sheet'!$AC$2:$AC$5000,$B$23,'1. Output sheet'!$O$2:$O$5000,"&gt;="&amp;$B$204,'1. Output sheet'!$O$2:$O$5000,"&lt;"&amp;$C$204)</f>
        <v>0</v>
      </c>
      <c r="F222" s="13">
        <f>COUNTIFS('1. Output sheet'!$D$2:$D$5000,$B222,'1. Output sheet'!$C$2:$C$5000,F$27,'1. Output sheet'!$AC$2:$AC$5000,$B$22,'1. Output sheet'!$O$2:$O$5000,"&gt;="&amp;$B$204,'1. Output sheet'!$O$2:$O$5000,"&lt;"&amp;$C$204)+COUNTIFS('1. Output sheet'!$D$2:$D$5000,$B222,'1. Output sheet'!$C$2:$C$5000,F$27,'1. Output sheet'!$AC$2:$AC$5000,$B$23,'1. Output sheet'!$O$2:$O$5000,"&gt;="&amp;$B$204,'1. Output sheet'!$O$2:$O$5000,"&lt;"&amp;$C$204)</f>
        <v>14</v>
      </c>
      <c r="G222" s="13">
        <f>COUNTIFS('1. Output sheet'!$D$2:$D$5000,$B222,'1. Output sheet'!$C$2:$C$5000,G$27,'1. Output sheet'!$AC$2:$AC$5000,$B$22,'1. Output sheet'!$O$2:$O$5000,"&gt;="&amp;$B$204,'1. Output sheet'!$O$2:$O$5000,"&lt;"&amp;$C$204)+COUNTIFS('1. Output sheet'!$D$2:$D$5000,$B222,'1. Output sheet'!$C$2:$C$5000,G$27,'1. Output sheet'!$AC$2:$AC$5000,$B$23,'1. Output sheet'!$O$2:$O$5000,"&gt;="&amp;$B$204,'1. Output sheet'!$O$2:$O$5000,"&lt;"&amp;$C$204)</f>
        <v>8</v>
      </c>
      <c r="H222" s="13">
        <f>COUNTIFS('1. Output sheet'!$D$2:$D$5000,$B222,'1. Output sheet'!$C$2:$C$5000,H$27,'1. Output sheet'!$AC$2:$AC$5000,$B$22,'1. Output sheet'!$O$2:$O$5000,"&gt;="&amp;$B$204,'1. Output sheet'!$O$2:$O$5000,"&lt;"&amp;$C$204)+COUNTIFS('1. Output sheet'!$D$2:$D$5000,$B222,'1. Output sheet'!$C$2:$C$5000,H$27,'1. Output sheet'!$AC$2:$AC$5000,$B$23,'1. Output sheet'!$O$2:$O$5000,"&gt;="&amp;$B$204,'1. Output sheet'!$O$2:$O$5000,"&lt;"&amp;$C$204)</f>
        <v>18</v>
      </c>
      <c r="I222" s="13">
        <f>COUNTIFS('1. Output sheet'!$D$2:$D$5000,$B222,'1. Output sheet'!$C$2:$C$5000,I$27,'1. Output sheet'!$AC$2:$AC$5000,$B$22,'1. Output sheet'!$O$2:$O$5000,"&gt;="&amp;$B$204,'1. Output sheet'!$O$2:$O$5000,"&lt;"&amp;$C$204)+COUNTIFS('1. Output sheet'!$D$2:$D$5000,$B222,'1. Output sheet'!$C$2:$C$5000,I$27,'1. Output sheet'!$AC$2:$AC$5000,$B$23,'1. Output sheet'!$O$2:$O$5000,"&gt;="&amp;$B$204,'1. Output sheet'!$O$2:$O$5000,"&lt;"&amp;$C$204)</f>
        <v>12</v>
      </c>
      <c r="J222" s="13">
        <f>COUNTIFS('1. Output sheet'!$D$2:$D$5000,$B222,'1. Output sheet'!$C$2:$C$5000,J$27,'1. Output sheet'!$AC$2:$AC$5000,$B$22,'1. Output sheet'!$O$2:$O$5000,"&gt;="&amp;$B$204,'1. Output sheet'!$O$2:$O$5000,"&lt;"&amp;$C$204)+COUNTIFS('1. Output sheet'!$D$2:$D$5000,$B222,'1. Output sheet'!$C$2:$C$5000,J$27,'1. Output sheet'!$AC$2:$AC$5000,$B$23,'1. Output sheet'!$O$2:$O$5000,"&gt;="&amp;$B$204,'1. Output sheet'!$O$2:$O$5000,"&lt;"&amp;$C$204)</f>
        <v>33</v>
      </c>
      <c r="K222" s="13">
        <f>COUNTIFS('1. Output sheet'!$D$2:$D$5000,$B222,'1. Output sheet'!$C$2:$C$5000,K$27,'1. Output sheet'!$AC$2:$AC$5000,$B$22,'1. Output sheet'!$O$2:$O$5000,"&gt;="&amp;$B$204,'1. Output sheet'!$O$2:$O$5000,"&lt;"&amp;$C$204)+COUNTIFS('1. Output sheet'!$D$2:$D$5000,$B222,'1. Output sheet'!$C$2:$C$5000,K$27,'1. Output sheet'!$AC$2:$AC$5000,$B$23,'1. Output sheet'!$O$2:$O$5000,"&gt;="&amp;$B$204,'1. Output sheet'!$O$2:$O$5000,"&lt;"&amp;$C$204)</f>
        <v>0</v>
      </c>
      <c r="L222" s="13">
        <f>COUNTIFS('1. Output sheet'!$D$2:$D$5000,$B222,'1. Output sheet'!$C$2:$C$5000,L$27,'1. Output sheet'!$AC$2:$AC$5000,$B$22,'1. Output sheet'!$O$2:$O$5000,"&gt;="&amp;$B$204,'1. Output sheet'!$O$2:$O$5000,"&lt;"&amp;$C$204)+COUNTIFS('1. Output sheet'!$D$2:$D$5000,$B222,'1. Output sheet'!$C$2:$C$5000,L$27,'1. Output sheet'!$AC$2:$AC$5000,$B$23,'1. Output sheet'!$O$2:$O$5000,"&gt;="&amp;$B$204,'1. Output sheet'!$O$2:$O$5000,"&lt;"&amp;$C$204)</f>
        <v>0</v>
      </c>
      <c r="M222" s="13">
        <f>COUNTIFS('1. Output sheet'!$D$2:$D$5000,$B222,'1. Output sheet'!$C$2:$C$5000,M$27,'1. Output sheet'!$AC$2:$AC$5000,$B$22,'1. Output sheet'!$O$2:$O$5000,"&gt;="&amp;$B$204,'1. Output sheet'!$O$2:$O$5000,"&lt;"&amp;$C$204)+COUNTIFS('1. Output sheet'!$D$2:$D$5000,$B222,'1. Output sheet'!$C$2:$C$5000,M$27,'1. Output sheet'!$AC$2:$AC$5000,$B$23,'1. Output sheet'!$O$2:$O$5000,"&gt;="&amp;$B$204,'1. Output sheet'!$O$2:$O$5000,"&lt;"&amp;$C$204)</f>
        <v>0</v>
      </c>
      <c r="N222" s="13">
        <f>COUNTIFS('1. Output sheet'!$D$2:$D$5000,$B222,'1. Output sheet'!$C$2:$C$5000,N$27,'1. Output sheet'!$AC$2:$AC$5000,$B$22,'1. Output sheet'!$O$2:$O$5000,"&gt;="&amp;$B$204,'1. Output sheet'!$O$2:$O$5000,"&lt;"&amp;$C$204)+COUNTIFS('1. Output sheet'!$D$2:$D$5000,$B222,'1. Output sheet'!$C$2:$C$5000,N$27,'1. Output sheet'!$AC$2:$AC$5000,$B$23,'1. Output sheet'!$O$2:$O$5000,"&gt;="&amp;$B$204,'1. Output sheet'!$O$2:$O$5000,"&lt;"&amp;$C$204)</f>
        <v>0</v>
      </c>
      <c r="O222" s="13">
        <f>COUNTIFS('1. Output sheet'!$D$2:$D$5000,$B222,'1. Output sheet'!$C$2:$C$5000,O$27,'1. Output sheet'!$AC$2:$AC$5000,$B$22,'1. Output sheet'!$O$2:$O$5000,"&gt;="&amp;$B$204,'1. Output sheet'!$O$2:$O$5000,"&lt;"&amp;$C$204)+COUNTIFS('1. Output sheet'!$D$2:$D$5000,$B222,'1. Output sheet'!$C$2:$C$5000,O$27,'1. Output sheet'!$AC$2:$AC$5000,$B$23,'1. Output sheet'!$O$2:$O$5000,"&gt;="&amp;$B$204,'1. Output sheet'!$O$2:$O$5000,"&lt;"&amp;$C$204)</f>
        <v>0</v>
      </c>
      <c r="P222" s="14">
        <f t="shared" si="92"/>
        <v>85</v>
      </c>
      <c r="Q222" s="14">
        <f>COUNTIFS('1. Output sheet'!$D$2:$D$5000,$B222,'1. Output sheet'!$AC$2:$AC$5000,$B$22,'1. Output sheet'!$O$2:$O$5000,"&gt;="&amp;$B$142,'1. Output sheet'!$O$2:$O$5000,"&lt;"&amp;$C$142)+COUNTIFS('1. Output sheet'!$D$2:$D$5000,$B222,'1. Output sheet'!$AC$2:$AC$5000,$B$23,'1. Output sheet'!$O$2:$O$5000,"&gt;="&amp;$B$142,'1. Output sheet'!$O$2:$O$5000,"&lt;"&amp;$C$142)</f>
        <v>195</v>
      </c>
      <c r="R222" s="14">
        <f t="shared" si="93"/>
        <v>110</v>
      </c>
    </row>
    <row r="223" spans="2:18" ht="14.4" x14ac:dyDescent="0.3">
      <c r="B223" s="21" t="s">
        <v>79</v>
      </c>
      <c r="C223" s="20"/>
      <c r="D223" s="13">
        <f>COUNTIFS('1. Output sheet'!$D$2:$D$5000,$B223,'1. Output sheet'!$C$2:$C$5000,D$27,'1. Output sheet'!$AC$2:$AC$5000,$B$22,'1. Output sheet'!$O$2:$O$5000,"&gt;="&amp;$B$204,'1. Output sheet'!$O$2:$O$5000,"&lt;"&amp;$C$204)+COUNTIFS('1. Output sheet'!$D$2:$D$5000,$B223,'1. Output sheet'!$C$2:$C$5000,D$27,'1. Output sheet'!$AC$2:$AC$5000,$B$23,'1. Output sheet'!$O$2:$O$5000,"&gt;="&amp;$B$204,'1. Output sheet'!$O$2:$O$5000,"&lt;"&amp;$C$204)</f>
        <v>1</v>
      </c>
      <c r="E223" s="13">
        <f>COUNTIFS('1. Output sheet'!$D$2:$D$5000,$B223,'1. Output sheet'!$C$2:$C$5000,E$27,'1. Output sheet'!$AC$2:$AC$5000,$B$22,'1. Output sheet'!$O$2:$O$5000,"&gt;="&amp;$B$204,'1. Output sheet'!$O$2:$O$5000,"&lt;"&amp;$C$204)+COUNTIFS('1. Output sheet'!$D$2:$D$5000,$B223,'1. Output sheet'!$C$2:$C$5000,E$27,'1. Output sheet'!$AC$2:$AC$5000,$B$23,'1. Output sheet'!$O$2:$O$5000,"&gt;="&amp;$B$204,'1. Output sheet'!$O$2:$O$5000,"&lt;"&amp;$C$204)</f>
        <v>0</v>
      </c>
      <c r="F223" s="13">
        <f>COUNTIFS('1. Output sheet'!$D$2:$D$5000,$B223,'1. Output sheet'!$C$2:$C$5000,F$27,'1. Output sheet'!$AC$2:$AC$5000,$B$22,'1. Output sheet'!$O$2:$O$5000,"&gt;="&amp;$B$204,'1. Output sheet'!$O$2:$O$5000,"&lt;"&amp;$C$204)+COUNTIFS('1. Output sheet'!$D$2:$D$5000,$B223,'1. Output sheet'!$C$2:$C$5000,F$27,'1. Output sheet'!$AC$2:$AC$5000,$B$23,'1. Output sheet'!$O$2:$O$5000,"&gt;="&amp;$B$204,'1. Output sheet'!$O$2:$O$5000,"&lt;"&amp;$C$204)</f>
        <v>4</v>
      </c>
      <c r="G223" s="13">
        <f>COUNTIFS('1. Output sheet'!$D$2:$D$5000,$B223,'1. Output sheet'!$C$2:$C$5000,G$27,'1. Output sheet'!$AC$2:$AC$5000,$B$22,'1. Output sheet'!$O$2:$O$5000,"&gt;="&amp;$B$204,'1. Output sheet'!$O$2:$O$5000,"&lt;"&amp;$C$204)+COUNTIFS('1. Output sheet'!$D$2:$D$5000,$B223,'1. Output sheet'!$C$2:$C$5000,G$27,'1. Output sheet'!$AC$2:$AC$5000,$B$23,'1. Output sheet'!$O$2:$O$5000,"&gt;="&amp;$B$204,'1. Output sheet'!$O$2:$O$5000,"&lt;"&amp;$C$204)</f>
        <v>16</v>
      </c>
      <c r="H223" s="13">
        <f>COUNTIFS('1. Output sheet'!$D$2:$D$5000,$B223,'1. Output sheet'!$C$2:$C$5000,H$27,'1. Output sheet'!$AC$2:$AC$5000,$B$22,'1. Output sheet'!$O$2:$O$5000,"&gt;="&amp;$B$204,'1. Output sheet'!$O$2:$O$5000,"&lt;"&amp;$C$204)+COUNTIFS('1. Output sheet'!$D$2:$D$5000,$B223,'1. Output sheet'!$C$2:$C$5000,H$27,'1. Output sheet'!$AC$2:$AC$5000,$B$23,'1. Output sheet'!$O$2:$O$5000,"&gt;="&amp;$B$204,'1. Output sheet'!$O$2:$O$5000,"&lt;"&amp;$C$204)</f>
        <v>0</v>
      </c>
      <c r="I223" s="13">
        <f>COUNTIFS('1. Output sheet'!$D$2:$D$5000,$B223,'1. Output sheet'!$C$2:$C$5000,I$27,'1. Output sheet'!$AC$2:$AC$5000,$B$22,'1. Output sheet'!$O$2:$O$5000,"&gt;="&amp;$B$204,'1. Output sheet'!$O$2:$O$5000,"&lt;"&amp;$C$204)+COUNTIFS('1. Output sheet'!$D$2:$D$5000,$B223,'1. Output sheet'!$C$2:$C$5000,I$27,'1. Output sheet'!$AC$2:$AC$5000,$B$23,'1. Output sheet'!$O$2:$O$5000,"&gt;="&amp;$B$204,'1. Output sheet'!$O$2:$O$5000,"&lt;"&amp;$C$204)</f>
        <v>0</v>
      </c>
      <c r="J223" s="13">
        <f>COUNTIFS('1. Output sheet'!$D$2:$D$5000,$B223,'1. Output sheet'!$C$2:$C$5000,J$27,'1. Output sheet'!$AC$2:$AC$5000,$B$22,'1. Output sheet'!$O$2:$O$5000,"&gt;="&amp;$B$204,'1. Output sheet'!$O$2:$O$5000,"&lt;"&amp;$C$204)+COUNTIFS('1. Output sheet'!$D$2:$D$5000,$B223,'1. Output sheet'!$C$2:$C$5000,J$27,'1. Output sheet'!$AC$2:$AC$5000,$B$23,'1. Output sheet'!$O$2:$O$5000,"&gt;="&amp;$B$204,'1. Output sheet'!$O$2:$O$5000,"&lt;"&amp;$C$204)</f>
        <v>6</v>
      </c>
      <c r="K223" s="13">
        <f>COUNTIFS('1. Output sheet'!$D$2:$D$5000,$B223,'1. Output sheet'!$C$2:$C$5000,K$27,'1. Output sheet'!$AC$2:$AC$5000,$B$22,'1. Output sheet'!$O$2:$O$5000,"&gt;="&amp;$B$204,'1. Output sheet'!$O$2:$O$5000,"&lt;"&amp;$C$204)+COUNTIFS('1. Output sheet'!$D$2:$D$5000,$B223,'1. Output sheet'!$C$2:$C$5000,K$27,'1. Output sheet'!$AC$2:$AC$5000,$B$23,'1. Output sheet'!$O$2:$O$5000,"&gt;="&amp;$B$204,'1. Output sheet'!$O$2:$O$5000,"&lt;"&amp;$C$204)</f>
        <v>0</v>
      </c>
      <c r="L223" s="13">
        <f>COUNTIFS('1. Output sheet'!$D$2:$D$5000,$B223,'1. Output sheet'!$C$2:$C$5000,L$27,'1. Output sheet'!$AC$2:$AC$5000,$B$22,'1. Output sheet'!$O$2:$O$5000,"&gt;="&amp;$B$204,'1. Output sheet'!$O$2:$O$5000,"&lt;"&amp;$C$204)+COUNTIFS('1. Output sheet'!$D$2:$D$5000,$B223,'1. Output sheet'!$C$2:$C$5000,L$27,'1. Output sheet'!$AC$2:$AC$5000,$B$23,'1. Output sheet'!$O$2:$O$5000,"&gt;="&amp;$B$204,'1. Output sheet'!$O$2:$O$5000,"&lt;"&amp;$C$204)</f>
        <v>0</v>
      </c>
      <c r="M223" s="13">
        <f>COUNTIFS('1. Output sheet'!$D$2:$D$5000,$B223,'1. Output sheet'!$C$2:$C$5000,M$27,'1. Output sheet'!$AC$2:$AC$5000,$B$22,'1. Output sheet'!$O$2:$O$5000,"&gt;="&amp;$B$204,'1. Output sheet'!$O$2:$O$5000,"&lt;"&amp;$C$204)+COUNTIFS('1. Output sheet'!$D$2:$D$5000,$B223,'1. Output sheet'!$C$2:$C$5000,M$27,'1. Output sheet'!$AC$2:$AC$5000,$B$23,'1. Output sheet'!$O$2:$O$5000,"&gt;="&amp;$B$204,'1. Output sheet'!$O$2:$O$5000,"&lt;"&amp;$C$204)</f>
        <v>0</v>
      </c>
      <c r="N223" s="13">
        <f>COUNTIFS('1. Output sheet'!$D$2:$D$5000,$B223,'1. Output sheet'!$C$2:$C$5000,N$27,'1. Output sheet'!$AC$2:$AC$5000,$B$22,'1. Output sheet'!$O$2:$O$5000,"&gt;="&amp;$B$204,'1. Output sheet'!$O$2:$O$5000,"&lt;"&amp;$C$204)+COUNTIFS('1. Output sheet'!$D$2:$D$5000,$B223,'1. Output sheet'!$C$2:$C$5000,N$27,'1. Output sheet'!$AC$2:$AC$5000,$B$23,'1. Output sheet'!$O$2:$O$5000,"&gt;="&amp;$B$204,'1. Output sheet'!$O$2:$O$5000,"&lt;"&amp;$C$204)</f>
        <v>0</v>
      </c>
      <c r="O223" s="13">
        <f>COUNTIFS('1. Output sheet'!$D$2:$D$5000,$B223,'1. Output sheet'!$C$2:$C$5000,O$27,'1. Output sheet'!$AC$2:$AC$5000,$B$22,'1. Output sheet'!$O$2:$O$5000,"&gt;="&amp;$B$204,'1. Output sheet'!$O$2:$O$5000,"&lt;"&amp;$C$204)+COUNTIFS('1. Output sheet'!$D$2:$D$5000,$B223,'1. Output sheet'!$C$2:$C$5000,O$27,'1. Output sheet'!$AC$2:$AC$5000,$B$23,'1. Output sheet'!$O$2:$O$5000,"&gt;="&amp;$B$204,'1. Output sheet'!$O$2:$O$5000,"&lt;"&amp;$C$204)</f>
        <v>0</v>
      </c>
      <c r="P223" s="14">
        <f t="shared" si="92"/>
        <v>27</v>
      </c>
      <c r="Q223" s="14">
        <f>COUNTIFS('1. Output sheet'!$D$2:$D$5000,$B223,'1. Output sheet'!$AC$2:$AC$5000,$B$22,'1. Output sheet'!$O$2:$O$5000,"&gt;="&amp;$B$142,'1. Output sheet'!$O$2:$O$5000,"&lt;"&amp;$C$142)+COUNTIFS('1. Output sheet'!$D$2:$D$5000,$B223,'1. Output sheet'!$AC$2:$AC$5000,$B$23,'1. Output sheet'!$O$2:$O$5000,"&gt;="&amp;$B$142,'1. Output sheet'!$O$2:$O$5000,"&lt;"&amp;$C$142)</f>
        <v>38</v>
      </c>
      <c r="R223" s="14">
        <f t="shared" si="93"/>
        <v>11</v>
      </c>
    </row>
    <row r="224" spans="2:18" ht="14.4" x14ac:dyDescent="0.3">
      <c r="B224" s="21" t="s">
        <v>49</v>
      </c>
      <c r="C224" s="20"/>
      <c r="D224" s="13">
        <f>COUNTIFS('1. Output sheet'!$D$2:$D$5000,$B224,'1. Output sheet'!$C$2:$C$5000,D$27,'1. Output sheet'!$AC$2:$AC$5000,$B$22,'1. Output sheet'!$O$2:$O$5000,"&gt;="&amp;$B$204,'1. Output sheet'!$O$2:$O$5000,"&lt;"&amp;$C$204)+COUNTIFS('1. Output sheet'!$D$2:$D$5000,$B224,'1. Output sheet'!$C$2:$C$5000,D$27,'1. Output sheet'!$AC$2:$AC$5000,$B$23,'1. Output sheet'!$O$2:$O$5000,"&gt;="&amp;$B$204,'1. Output sheet'!$O$2:$O$5000,"&lt;"&amp;$C$204)</f>
        <v>0</v>
      </c>
      <c r="E224" s="13">
        <f>COUNTIFS('1. Output sheet'!$D$2:$D$5000,$B224,'1. Output sheet'!$C$2:$C$5000,E$27,'1. Output sheet'!$AC$2:$AC$5000,$B$22,'1. Output sheet'!$O$2:$O$5000,"&gt;="&amp;$B$204,'1. Output sheet'!$O$2:$O$5000,"&lt;"&amp;$C$204)+COUNTIFS('1. Output sheet'!$D$2:$D$5000,$B224,'1. Output sheet'!$C$2:$C$5000,E$27,'1. Output sheet'!$AC$2:$AC$5000,$B$23,'1. Output sheet'!$O$2:$O$5000,"&gt;="&amp;$B$204,'1. Output sheet'!$O$2:$O$5000,"&lt;"&amp;$C$204)</f>
        <v>0</v>
      </c>
      <c r="F224" s="13">
        <f>COUNTIFS('1. Output sheet'!$D$2:$D$5000,$B224,'1. Output sheet'!$C$2:$C$5000,F$27,'1. Output sheet'!$AC$2:$AC$5000,$B$22,'1. Output sheet'!$O$2:$O$5000,"&gt;="&amp;$B$204,'1. Output sheet'!$O$2:$O$5000,"&lt;"&amp;$C$204)+COUNTIFS('1. Output sheet'!$D$2:$D$5000,$B224,'1. Output sheet'!$C$2:$C$5000,F$27,'1. Output sheet'!$AC$2:$AC$5000,$B$23,'1. Output sheet'!$O$2:$O$5000,"&gt;="&amp;$B$204,'1. Output sheet'!$O$2:$O$5000,"&lt;"&amp;$C$204)</f>
        <v>2</v>
      </c>
      <c r="G224" s="13">
        <f>COUNTIFS('1. Output sheet'!$D$2:$D$5000,$B224,'1. Output sheet'!$C$2:$C$5000,G$27,'1. Output sheet'!$AC$2:$AC$5000,$B$22,'1. Output sheet'!$O$2:$O$5000,"&gt;="&amp;$B$204,'1. Output sheet'!$O$2:$O$5000,"&lt;"&amp;$C$204)+COUNTIFS('1. Output sheet'!$D$2:$D$5000,$B224,'1. Output sheet'!$C$2:$C$5000,G$27,'1. Output sheet'!$AC$2:$AC$5000,$B$23,'1. Output sheet'!$O$2:$O$5000,"&gt;="&amp;$B$204,'1. Output sheet'!$O$2:$O$5000,"&lt;"&amp;$C$204)</f>
        <v>1</v>
      </c>
      <c r="H224" s="13">
        <f>COUNTIFS('1. Output sheet'!$D$2:$D$5000,$B224,'1. Output sheet'!$C$2:$C$5000,H$27,'1. Output sheet'!$AC$2:$AC$5000,$B$22,'1. Output sheet'!$O$2:$O$5000,"&gt;="&amp;$B$204,'1. Output sheet'!$O$2:$O$5000,"&lt;"&amp;$C$204)+COUNTIFS('1. Output sheet'!$D$2:$D$5000,$B224,'1. Output sheet'!$C$2:$C$5000,H$27,'1. Output sheet'!$AC$2:$AC$5000,$B$23,'1. Output sheet'!$O$2:$O$5000,"&gt;="&amp;$B$204,'1. Output sheet'!$O$2:$O$5000,"&lt;"&amp;$C$204)</f>
        <v>0</v>
      </c>
      <c r="I224" s="13">
        <f>COUNTIFS('1. Output sheet'!$D$2:$D$5000,$B224,'1. Output sheet'!$C$2:$C$5000,I$27,'1. Output sheet'!$AC$2:$AC$5000,$B$22,'1. Output sheet'!$O$2:$O$5000,"&gt;="&amp;$B$204,'1. Output sheet'!$O$2:$O$5000,"&lt;"&amp;$C$204)+COUNTIFS('1. Output sheet'!$D$2:$D$5000,$B224,'1. Output sheet'!$C$2:$C$5000,I$27,'1. Output sheet'!$AC$2:$AC$5000,$B$23,'1. Output sheet'!$O$2:$O$5000,"&gt;="&amp;$B$204,'1. Output sheet'!$O$2:$O$5000,"&lt;"&amp;$C$204)</f>
        <v>0</v>
      </c>
      <c r="J224" s="13">
        <f>COUNTIFS('1. Output sheet'!$D$2:$D$5000,$B224,'1. Output sheet'!$C$2:$C$5000,J$27,'1. Output sheet'!$AC$2:$AC$5000,$B$22,'1. Output sheet'!$O$2:$O$5000,"&gt;="&amp;$B$204,'1. Output sheet'!$O$2:$O$5000,"&lt;"&amp;$C$204)+COUNTIFS('1. Output sheet'!$D$2:$D$5000,$B224,'1. Output sheet'!$C$2:$C$5000,J$27,'1. Output sheet'!$AC$2:$AC$5000,$B$23,'1. Output sheet'!$O$2:$O$5000,"&gt;="&amp;$B$204,'1. Output sheet'!$O$2:$O$5000,"&lt;"&amp;$C$204)</f>
        <v>0</v>
      </c>
      <c r="K224" s="13">
        <f>COUNTIFS('1. Output sheet'!$D$2:$D$5000,$B224,'1. Output sheet'!$C$2:$C$5000,K$27,'1. Output sheet'!$AC$2:$AC$5000,$B$22,'1. Output sheet'!$O$2:$O$5000,"&gt;="&amp;$B$204,'1. Output sheet'!$O$2:$O$5000,"&lt;"&amp;$C$204)+COUNTIFS('1. Output sheet'!$D$2:$D$5000,$B224,'1. Output sheet'!$C$2:$C$5000,K$27,'1. Output sheet'!$AC$2:$AC$5000,$B$23,'1. Output sheet'!$O$2:$O$5000,"&gt;="&amp;$B$204,'1. Output sheet'!$O$2:$O$5000,"&lt;"&amp;$C$204)</f>
        <v>0</v>
      </c>
      <c r="L224" s="13">
        <f>COUNTIFS('1. Output sheet'!$D$2:$D$5000,$B224,'1. Output sheet'!$C$2:$C$5000,L$27,'1. Output sheet'!$AC$2:$AC$5000,$B$22,'1. Output sheet'!$O$2:$O$5000,"&gt;="&amp;$B$204,'1. Output sheet'!$O$2:$O$5000,"&lt;"&amp;$C$204)+COUNTIFS('1. Output sheet'!$D$2:$D$5000,$B224,'1. Output sheet'!$C$2:$C$5000,L$27,'1. Output sheet'!$AC$2:$AC$5000,$B$23,'1. Output sheet'!$O$2:$O$5000,"&gt;="&amp;$B$204,'1. Output sheet'!$O$2:$O$5000,"&lt;"&amp;$C$204)</f>
        <v>0</v>
      </c>
      <c r="M224" s="13">
        <f>COUNTIFS('1. Output sheet'!$D$2:$D$5000,$B224,'1. Output sheet'!$C$2:$C$5000,M$27,'1. Output sheet'!$AC$2:$AC$5000,$B$22,'1. Output sheet'!$O$2:$O$5000,"&gt;="&amp;$B$204,'1. Output sheet'!$O$2:$O$5000,"&lt;"&amp;$C$204)+COUNTIFS('1. Output sheet'!$D$2:$D$5000,$B224,'1. Output sheet'!$C$2:$C$5000,M$27,'1. Output sheet'!$AC$2:$AC$5000,$B$23,'1. Output sheet'!$O$2:$O$5000,"&gt;="&amp;$B$204,'1. Output sheet'!$O$2:$O$5000,"&lt;"&amp;$C$204)</f>
        <v>0</v>
      </c>
      <c r="N224" s="13">
        <f>COUNTIFS('1. Output sheet'!$D$2:$D$5000,$B224,'1. Output sheet'!$C$2:$C$5000,N$27,'1. Output sheet'!$AC$2:$AC$5000,$B$22,'1. Output sheet'!$O$2:$O$5000,"&gt;="&amp;$B$204,'1. Output sheet'!$O$2:$O$5000,"&lt;"&amp;$C$204)+COUNTIFS('1. Output sheet'!$D$2:$D$5000,$B224,'1. Output sheet'!$C$2:$C$5000,N$27,'1. Output sheet'!$AC$2:$AC$5000,$B$23,'1. Output sheet'!$O$2:$O$5000,"&gt;="&amp;$B$204,'1. Output sheet'!$O$2:$O$5000,"&lt;"&amp;$C$204)</f>
        <v>0</v>
      </c>
      <c r="O224" s="13">
        <f>COUNTIFS('1. Output sheet'!$D$2:$D$5000,$B224,'1. Output sheet'!$C$2:$C$5000,O$27,'1. Output sheet'!$AC$2:$AC$5000,$B$22,'1. Output sheet'!$O$2:$O$5000,"&gt;="&amp;$B$204,'1. Output sheet'!$O$2:$O$5000,"&lt;"&amp;$C$204)+COUNTIFS('1. Output sheet'!$D$2:$D$5000,$B224,'1. Output sheet'!$C$2:$C$5000,O$27,'1. Output sheet'!$AC$2:$AC$5000,$B$23,'1. Output sheet'!$O$2:$O$5000,"&gt;="&amp;$B$204,'1. Output sheet'!$O$2:$O$5000,"&lt;"&amp;$C$204)</f>
        <v>0</v>
      </c>
      <c r="P224" s="14">
        <f t="shared" si="92"/>
        <v>3</v>
      </c>
      <c r="Q224" s="14">
        <f>COUNTIFS('1. Output sheet'!$D$2:$D$5000,$B224,'1. Output sheet'!$AC$2:$AC$5000,$B$22,'1. Output sheet'!$O$2:$O$5000,"&gt;="&amp;$B$142,'1. Output sheet'!$O$2:$O$5000,"&lt;"&amp;$C$142)+COUNTIFS('1. Output sheet'!$D$2:$D$5000,$B224,'1. Output sheet'!$AC$2:$AC$5000,$B$23,'1. Output sheet'!$O$2:$O$5000,"&gt;="&amp;$B$142,'1. Output sheet'!$O$2:$O$5000,"&lt;"&amp;$C$142)</f>
        <v>5</v>
      </c>
      <c r="R224" s="14">
        <f t="shared" si="93"/>
        <v>2</v>
      </c>
    </row>
    <row r="225" spans="2:36" ht="14.4" x14ac:dyDescent="0.3">
      <c r="B225" s="21" t="s">
        <v>638</v>
      </c>
      <c r="C225" s="20"/>
      <c r="D225" s="13">
        <f>COUNTIFS('1. Output sheet'!$D$2:$D$5000,$B225,'1. Output sheet'!$C$2:$C$5000,D$27,'1. Output sheet'!$AC$2:$AC$5000,$B$22,'1. Output sheet'!$O$2:$O$5000,"&gt;="&amp;$B$204,'1. Output sheet'!$O$2:$O$5000,"&lt;"&amp;$C$204)+COUNTIFS('1. Output sheet'!$D$2:$D$5000,$B225,'1. Output sheet'!$C$2:$C$5000,D$27,'1. Output sheet'!$AC$2:$AC$5000,$B$23,'1. Output sheet'!$O$2:$O$5000,"&gt;="&amp;$B$204,'1. Output sheet'!$O$2:$O$5000,"&lt;"&amp;$C$204)</f>
        <v>0</v>
      </c>
      <c r="E225" s="13">
        <f>COUNTIFS('1. Output sheet'!$D$2:$D$5000,$B225,'1. Output sheet'!$C$2:$C$5000,E$27,'1. Output sheet'!$AC$2:$AC$5000,$B$22,'1. Output sheet'!$O$2:$O$5000,"&gt;="&amp;$B$204,'1. Output sheet'!$O$2:$O$5000,"&lt;"&amp;$C$204)+COUNTIFS('1. Output sheet'!$D$2:$D$5000,$B225,'1. Output sheet'!$C$2:$C$5000,E$27,'1. Output sheet'!$AC$2:$AC$5000,$B$23,'1. Output sheet'!$O$2:$O$5000,"&gt;="&amp;$B$204,'1. Output sheet'!$O$2:$O$5000,"&lt;"&amp;$C$204)</f>
        <v>0</v>
      </c>
      <c r="F225" s="13">
        <f>COUNTIFS('1. Output sheet'!$D$2:$D$5000,$B225,'1. Output sheet'!$C$2:$C$5000,F$27,'1. Output sheet'!$AC$2:$AC$5000,$B$22,'1. Output sheet'!$O$2:$O$5000,"&gt;="&amp;$B$204,'1. Output sheet'!$O$2:$O$5000,"&lt;"&amp;$C$204)+COUNTIFS('1. Output sheet'!$D$2:$D$5000,$B225,'1. Output sheet'!$C$2:$C$5000,F$27,'1. Output sheet'!$AC$2:$AC$5000,$B$23,'1. Output sheet'!$O$2:$O$5000,"&gt;="&amp;$B$204,'1. Output sheet'!$O$2:$O$5000,"&lt;"&amp;$C$204)</f>
        <v>0</v>
      </c>
      <c r="G225" s="13">
        <f>COUNTIFS('1. Output sheet'!$D$2:$D$5000,$B225,'1. Output sheet'!$C$2:$C$5000,G$27,'1. Output sheet'!$AC$2:$AC$5000,$B$22,'1. Output sheet'!$O$2:$O$5000,"&gt;="&amp;$B$204,'1. Output sheet'!$O$2:$O$5000,"&lt;"&amp;$C$204)+COUNTIFS('1. Output sheet'!$D$2:$D$5000,$B225,'1. Output sheet'!$C$2:$C$5000,G$27,'1. Output sheet'!$AC$2:$AC$5000,$B$23,'1. Output sheet'!$O$2:$O$5000,"&gt;="&amp;$B$204,'1. Output sheet'!$O$2:$O$5000,"&lt;"&amp;$C$204)</f>
        <v>0</v>
      </c>
      <c r="H225" s="13">
        <f>COUNTIFS('1. Output sheet'!$D$2:$D$5000,$B225,'1. Output sheet'!$C$2:$C$5000,H$27,'1. Output sheet'!$AC$2:$AC$5000,$B$22,'1. Output sheet'!$O$2:$O$5000,"&gt;="&amp;$B$204,'1. Output sheet'!$O$2:$O$5000,"&lt;"&amp;$C$204)+COUNTIFS('1. Output sheet'!$D$2:$D$5000,$B225,'1. Output sheet'!$C$2:$C$5000,H$27,'1. Output sheet'!$AC$2:$AC$5000,$B$23,'1. Output sheet'!$O$2:$O$5000,"&gt;="&amp;$B$204,'1. Output sheet'!$O$2:$O$5000,"&lt;"&amp;$C$204)</f>
        <v>0</v>
      </c>
      <c r="I225" s="13">
        <f>COUNTIFS('1. Output sheet'!$D$2:$D$5000,$B225,'1. Output sheet'!$C$2:$C$5000,I$27,'1. Output sheet'!$AC$2:$AC$5000,$B$22,'1. Output sheet'!$O$2:$O$5000,"&gt;="&amp;$B$204,'1. Output sheet'!$O$2:$O$5000,"&lt;"&amp;$C$204)+COUNTIFS('1. Output sheet'!$D$2:$D$5000,$B225,'1. Output sheet'!$C$2:$C$5000,I$27,'1. Output sheet'!$AC$2:$AC$5000,$B$23,'1. Output sheet'!$O$2:$O$5000,"&gt;="&amp;$B$204,'1. Output sheet'!$O$2:$O$5000,"&lt;"&amp;$C$204)</f>
        <v>0</v>
      </c>
      <c r="J225" s="13">
        <f>COUNTIFS('1. Output sheet'!$D$2:$D$5000,$B225,'1. Output sheet'!$C$2:$C$5000,J$27,'1. Output sheet'!$AC$2:$AC$5000,$B$22,'1. Output sheet'!$O$2:$O$5000,"&gt;="&amp;$B$204,'1. Output sheet'!$O$2:$O$5000,"&lt;"&amp;$C$204)+COUNTIFS('1. Output sheet'!$D$2:$D$5000,$B225,'1. Output sheet'!$C$2:$C$5000,J$27,'1. Output sheet'!$AC$2:$AC$5000,$B$23,'1. Output sheet'!$O$2:$O$5000,"&gt;="&amp;$B$204,'1. Output sheet'!$O$2:$O$5000,"&lt;"&amp;$C$204)</f>
        <v>0</v>
      </c>
      <c r="K225" s="13">
        <f>COUNTIFS('1. Output sheet'!$D$2:$D$5000,$B225,'1. Output sheet'!$C$2:$C$5000,K$27,'1. Output sheet'!$AC$2:$AC$5000,$B$22,'1. Output sheet'!$O$2:$O$5000,"&gt;="&amp;$B$204,'1. Output sheet'!$O$2:$O$5000,"&lt;"&amp;$C$204)+COUNTIFS('1. Output sheet'!$D$2:$D$5000,$B225,'1. Output sheet'!$C$2:$C$5000,K$27,'1. Output sheet'!$AC$2:$AC$5000,$B$23,'1. Output sheet'!$O$2:$O$5000,"&gt;="&amp;$B$204,'1. Output sheet'!$O$2:$O$5000,"&lt;"&amp;$C$204)</f>
        <v>0</v>
      </c>
      <c r="L225" s="13">
        <f>COUNTIFS('1. Output sheet'!$D$2:$D$5000,$B225,'1. Output sheet'!$C$2:$C$5000,L$27,'1. Output sheet'!$AC$2:$AC$5000,$B$22,'1. Output sheet'!$O$2:$O$5000,"&gt;="&amp;$B$204,'1. Output sheet'!$O$2:$O$5000,"&lt;"&amp;$C$204)+COUNTIFS('1. Output sheet'!$D$2:$D$5000,$B225,'1. Output sheet'!$C$2:$C$5000,L$27,'1. Output sheet'!$AC$2:$AC$5000,$B$23,'1. Output sheet'!$O$2:$O$5000,"&gt;="&amp;$B$204,'1. Output sheet'!$O$2:$O$5000,"&lt;"&amp;$C$204)</f>
        <v>0</v>
      </c>
      <c r="M225" s="13">
        <f>COUNTIFS('1. Output sheet'!$D$2:$D$5000,$B225,'1. Output sheet'!$C$2:$C$5000,M$27,'1. Output sheet'!$AC$2:$AC$5000,$B$22,'1. Output sheet'!$O$2:$O$5000,"&gt;="&amp;$B$204,'1. Output sheet'!$O$2:$O$5000,"&lt;"&amp;$C$204)+COUNTIFS('1. Output sheet'!$D$2:$D$5000,$B225,'1. Output sheet'!$C$2:$C$5000,M$27,'1. Output sheet'!$AC$2:$AC$5000,$B$23,'1. Output sheet'!$O$2:$O$5000,"&gt;="&amp;$B$204,'1. Output sheet'!$O$2:$O$5000,"&lt;"&amp;$C$204)</f>
        <v>0</v>
      </c>
      <c r="N225" s="13">
        <f>COUNTIFS('1. Output sheet'!$D$2:$D$5000,$B225,'1. Output sheet'!$C$2:$C$5000,N$27,'1. Output sheet'!$AC$2:$AC$5000,$B$22,'1. Output sheet'!$O$2:$O$5000,"&gt;="&amp;$B$204,'1. Output sheet'!$O$2:$O$5000,"&lt;"&amp;$C$204)+COUNTIFS('1. Output sheet'!$D$2:$D$5000,$B225,'1. Output sheet'!$C$2:$C$5000,N$27,'1. Output sheet'!$AC$2:$AC$5000,$B$23,'1. Output sheet'!$O$2:$O$5000,"&gt;="&amp;$B$204,'1. Output sheet'!$O$2:$O$5000,"&lt;"&amp;$C$204)</f>
        <v>0</v>
      </c>
      <c r="O225" s="13">
        <f>COUNTIFS('1. Output sheet'!$D$2:$D$5000,$B225,'1. Output sheet'!$C$2:$C$5000,O$27,'1. Output sheet'!$AC$2:$AC$5000,$B$22,'1. Output sheet'!$O$2:$O$5000,"&gt;="&amp;$B$204,'1. Output sheet'!$O$2:$O$5000,"&lt;"&amp;$C$204)+COUNTIFS('1. Output sheet'!$D$2:$D$5000,$B225,'1. Output sheet'!$C$2:$C$5000,O$27,'1. Output sheet'!$AC$2:$AC$5000,$B$23,'1. Output sheet'!$O$2:$O$5000,"&gt;="&amp;$B$204,'1. Output sheet'!$O$2:$O$5000,"&lt;"&amp;$C$204)</f>
        <v>0</v>
      </c>
      <c r="P225" s="14">
        <f t="shared" si="92"/>
        <v>0</v>
      </c>
      <c r="Q225" s="14">
        <f>COUNTIFS('1. Output sheet'!$D$2:$D$5000,$B225,'1. Output sheet'!$AC$2:$AC$5000,$B$22,'1. Output sheet'!$O$2:$O$5000,"&gt;="&amp;$B$142,'1. Output sheet'!$O$2:$O$5000,"&lt;"&amp;$C$142)+COUNTIFS('1. Output sheet'!$D$2:$D$5000,$B225,'1. Output sheet'!$AC$2:$AC$5000,$B$23,'1. Output sheet'!$O$2:$O$5000,"&gt;="&amp;$B$142,'1. Output sheet'!$O$2:$O$5000,"&lt;"&amp;$C$142)</f>
        <v>6</v>
      </c>
      <c r="R225" s="14">
        <f t="shared" si="93"/>
        <v>6</v>
      </c>
    </row>
    <row r="226" spans="2:36" ht="14.4" x14ac:dyDescent="0.3">
      <c r="B226" s="21" t="s">
        <v>2484</v>
      </c>
      <c r="C226" s="20"/>
      <c r="D226" s="13">
        <f>COUNTIFS('1. Output sheet'!$D$2:$D$5000,$B226,'1. Output sheet'!$C$2:$C$5000,D$27,'1. Output sheet'!$AC$2:$AC$5000,$B$22,'1. Output sheet'!$O$2:$O$5000,"&gt;="&amp;$B$204,'1. Output sheet'!$O$2:$O$5000,"&lt;"&amp;$C$204)+COUNTIFS('1. Output sheet'!$D$2:$D$5000,$B226,'1. Output sheet'!$C$2:$C$5000,D$27,'1. Output sheet'!$AC$2:$AC$5000,$B$23,'1. Output sheet'!$O$2:$O$5000,"&gt;="&amp;$B$204,'1. Output sheet'!$O$2:$O$5000,"&lt;"&amp;$C$204)</f>
        <v>0</v>
      </c>
      <c r="E226" s="13">
        <f>COUNTIFS('1. Output sheet'!$D$2:$D$5000,$B226,'1. Output sheet'!$C$2:$C$5000,E$27,'1. Output sheet'!$AC$2:$AC$5000,$B$22,'1. Output sheet'!$O$2:$O$5000,"&gt;="&amp;$B$204,'1. Output sheet'!$O$2:$O$5000,"&lt;"&amp;$C$204)+COUNTIFS('1. Output sheet'!$D$2:$D$5000,$B226,'1. Output sheet'!$C$2:$C$5000,E$27,'1. Output sheet'!$AC$2:$AC$5000,$B$23,'1. Output sheet'!$O$2:$O$5000,"&gt;="&amp;$B$204,'1. Output sheet'!$O$2:$O$5000,"&lt;"&amp;$C$204)</f>
        <v>0</v>
      </c>
      <c r="F226" s="13">
        <f>COUNTIFS('1. Output sheet'!$D$2:$D$5000,$B226,'1. Output sheet'!$C$2:$C$5000,F$27,'1. Output sheet'!$AC$2:$AC$5000,$B$22,'1. Output sheet'!$O$2:$O$5000,"&gt;="&amp;$B$204,'1. Output sheet'!$O$2:$O$5000,"&lt;"&amp;$C$204)+COUNTIFS('1. Output sheet'!$D$2:$D$5000,$B226,'1. Output sheet'!$C$2:$C$5000,F$27,'1. Output sheet'!$AC$2:$AC$5000,$B$23,'1. Output sheet'!$O$2:$O$5000,"&gt;="&amp;$B$204,'1. Output sheet'!$O$2:$O$5000,"&lt;"&amp;$C$204)</f>
        <v>0</v>
      </c>
      <c r="G226" s="13">
        <f>COUNTIFS('1. Output sheet'!$D$2:$D$5000,$B226,'1. Output sheet'!$C$2:$C$5000,G$27,'1. Output sheet'!$AC$2:$AC$5000,$B$22,'1. Output sheet'!$O$2:$O$5000,"&gt;="&amp;$B$204,'1. Output sheet'!$O$2:$O$5000,"&lt;"&amp;$C$204)+COUNTIFS('1. Output sheet'!$D$2:$D$5000,$B226,'1. Output sheet'!$C$2:$C$5000,G$27,'1. Output sheet'!$AC$2:$AC$5000,$B$23,'1. Output sheet'!$O$2:$O$5000,"&gt;="&amp;$B$204,'1. Output sheet'!$O$2:$O$5000,"&lt;"&amp;$C$204)</f>
        <v>0</v>
      </c>
      <c r="H226" s="13">
        <f>COUNTIFS('1. Output sheet'!$D$2:$D$5000,$B226,'1. Output sheet'!$C$2:$C$5000,H$27,'1. Output sheet'!$AC$2:$AC$5000,$B$22,'1. Output sheet'!$O$2:$O$5000,"&gt;="&amp;$B$204,'1. Output sheet'!$O$2:$O$5000,"&lt;"&amp;$C$204)+COUNTIFS('1. Output sheet'!$D$2:$D$5000,$B226,'1. Output sheet'!$C$2:$C$5000,H$27,'1. Output sheet'!$AC$2:$AC$5000,$B$23,'1. Output sheet'!$O$2:$O$5000,"&gt;="&amp;$B$204,'1. Output sheet'!$O$2:$O$5000,"&lt;"&amp;$C$204)</f>
        <v>0</v>
      </c>
      <c r="I226" s="13">
        <f>COUNTIFS('1. Output sheet'!$D$2:$D$5000,$B226,'1. Output sheet'!$C$2:$C$5000,I$27,'1. Output sheet'!$AC$2:$AC$5000,$B$22,'1. Output sheet'!$O$2:$O$5000,"&gt;="&amp;$B$204,'1. Output sheet'!$O$2:$O$5000,"&lt;"&amp;$C$204)+COUNTIFS('1. Output sheet'!$D$2:$D$5000,$B226,'1. Output sheet'!$C$2:$C$5000,I$27,'1. Output sheet'!$AC$2:$AC$5000,$B$23,'1. Output sheet'!$O$2:$O$5000,"&gt;="&amp;$B$204,'1. Output sheet'!$O$2:$O$5000,"&lt;"&amp;$C$204)</f>
        <v>0</v>
      </c>
      <c r="J226" s="13">
        <f>COUNTIFS('1. Output sheet'!$D$2:$D$5000,$B226,'1. Output sheet'!$C$2:$C$5000,J$27,'1. Output sheet'!$AC$2:$AC$5000,$B$22,'1. Output sheet'!$O$2:$O$5000,"&gt;="&amp;$B$204,'1. Output sheet'!$O$2:$O$5000,"&lt;"&amp;$C$204)+COUNTIFS('1. Output sheet'!$D$2:$D$5000,$B226,'1. Output sheet'!$C$2:$C$5000,J$27,'1. Output sheet'!$AC$2:$AC$5000,$B$23,'1. Output sheet'!$O$2:$O$5000,"&gt;="&amp;$B$204,'1. Output sheet'!$O$2:$O$5000,"&lt;"&amp;$C$204)</f>
        <v>0</v>
      </c>
      <c r="K226" s="13">
        <f>COUNTIFS('1. Output sheet'!$D$2:$D$5000,$B226,'1. Output sheet'!$C$2:$C$5000,K$27,'1. Output sheet'!$AC$2:$AC$5000,$B$22,'1. Output sheet'!$O$2:$O$5000,"&gt;="&amp;$B$204,'1. Output sheet'!$O$2:$O$5000,"&lt;"&amp;$C$204)+COUNTIFS('1. Output sheet'!$D$2:$D$5000,$B226,'1. Output sheet'!$C$2:$C$5000,K$27,'1. Output sheet'!$AC$2:$AC$5000,$B$23,'1. Output sheet'!$O$2:$O$5000,"&gt;="&amp;$B$204,'1. Output sheet'!$O$2:$O$5000,"&lt;"&amp;$C$204)</f>
        <v>0</v>
      </c>
      <c r="L226" s="13">
        <f>COUNTIFS('1. Output sheet'!$D$2:$D$5000,$B226,'1. Output sheet'!$C$2:$C$5000,L$27,'1. Output sheet'!$AC$2:$AC$5000,$B$22,'1. Output sheet'!$O$2:$O$5000,"&gt;="&amp;$B$204,'1. Output sheet'!$O$2:$O$5000,"&lt;"&amp;$C$204)+COUNTIFS('1. Output sheet'!$D$2:$D$5000,$B226,'1. Output sheet'!$C$2:$C$5000,L$27,'1. Output sheet'!$AC$2:$AC$5000,$B$23,'1. Output sheet'!$O$2:$O$5000,"&gt;="&amp;$B$204,'1. Output sheet'!$O$2:$O$5000,"&lt;"&amp;$C$204)</f>
        <v>0</v>
      </c>
      <c r="M226" s="13">
        <f>COUNTIFS('1. Output sheet'!$D$2:$D$5000,$B226,'1. Output sheet'!$C$2:$C$5000,M$27,'1. Output sheet'!$AC$2:$AC$5000,$B$22,'1. Output sheet'!$O$2:$O$5000,"&gt;="&amp;$B$204,'1. Output sheet'!$O$2:$O$5000,"&lt;"&amp;$C$204)+COUNTIFS('1. Output sheet'!$D$2:$D$5000,$B226,'1. Output sheet'!$C$2:$C$5000,M$27,'1. Output sheet'!$AC$2:$AC$5000,$B$23,'1. Output sheet'!$O$2:$O$5000,"&gt;="&amp;$B$204,'1. Output sheet'!$O$2:$O$5000,"&lt;"&amp;$C$204)</f>
        <v>0</v>
      </c>
      <c r="N226" s="13">
        <f>COUNTIFS('1. Output sheet'!$D$2:$D$5000,$B226,'1. Output sheet'!$C$2:$C$5000,N$27,'1. Output sheet'!$AC$2:$AC$5000,$B$22,'1. Output sheet'!$O$2:$O$5000,"&gt;="&amp;$B$204,'1. Output sheet'!$O$2:$O$5000,"&lt;"&amp;$C$204)+COUNTIFS('1. Output sheet'!$D$2:$D$5000,$B226,'1. Output sheet'!$C$2:$C$5000,N$27,'1. Output sheet'!$AC$2:$AC$5000,$B$23,'1. Output sheet'!$O$2:$O$5000,"&gt;="&amp;$B$204,'1. Output sheet'!$O$2:$O$5000,"&lt;"&amp;$C$204)</f>
        <v>0</v>
      </c>
      <c r="O226" s="13">
        <f>COUNTIFS('1. Output sheet'!$D$2:$D$5000,$B226,'1. Output sheet'!$C$2:$C$5000,O$27,'1. Output sheet'!$AC$2:$AC$5000,$B$22,'1. Output sheet'!$O$2:$O$5000,"&gt;="&amp;$B$204,'1. Output sheet'!$O$2:$O$5000,"&lt;"&amp;$C$204)+COUNTIFS('1. Output sheet'!$D$2:$D$5000,$B226,'1. Output sheet'!$C$2:$C$5000,O$27,'1. Output sheet'!$AC$2:$AC$5000,$B$23,'1. Output sheet'!$O$2:$O$5000,"&gt;="&amp;$B$204,'1. Output sheet'!$O$2:$O$5000,"&lt;"&amp;$C$204)</f>
        <v>0</v>
      </c>
      <c r="P226" s="14">
        <f t="shared" si="92"/>
        <v>0</v>
      </c>
      <c r="Q226" s="14">
        <f>COUNTIFS('1. Output sheet'!$D$2:$D$5000,$B226,'1. Output sheet'!$AC$2:$AC$5000,$B$22,'1. Output sheet'!$O$2:$O$5000,"&gt;="&amp;$B$142,'1. Output sheet'!$O$2:$O$5000,"&lt;"&amp;$C$142)+COUNTIFS('1. Output sheet'!$D$2:$D$5000,$B226,'1. Output sheet'!$AC$2:$AC$5000,$B$23,'1. Output sheet'!$O$2:$O$5000,"&gt;="&amp;$B$142,'1. Output sheet'!$O$2:$O$5000,"&lt;"&amp;$C$142)</f>
        <v>0</v>
      </c>
      <c r="R226" s="14">
        <f t="shared" si="93"/>
        <v>0</v>
      </c>
    </row>
    <row r="227" spans="2:36" ht="14.4" x14ac:dyDescent="0.3">
      <c r="B227" s="21" t="s">
        <v>2837</v>
      </c>
      <c r="C227" s="20"/>
      <c r="D227" s="13">
        <f>COUNTIFS('1. Output sheet'!$D$2:$D$5000,$B227,'1. Output sheet'!$C$2:$C$5000,D$27,'1. Output sheet'!$AC$2:$AC$5000,$B$22,'1. Output sheet'!$O$2:$O$5000,"&gt;="&amp;$B$204,'1. Output sheet'!$O$2:$O$5000,"&lt;"&amp;$C$204)+COUNTIFS('1. Output sheet'!$D$2:$D$5000,$B227,'1. Output sheet'!$C$2:$C$5000,D$27,'1. Output sheet'!$AC$2:$AC$5000,$B$23,'1. Output sheet'!$O$2:$O$5000,"&gt;="&amp;$B$204,'1. Output sheet'!$O$2:$O$5000,"&lt;"&amp;$C$204)</f>
        <v>0</v>
      </c>
      <c r="E227" s="13">
        <f>COUNTIFS('1. Output sheet'!$D$2:$D$5000,$B227,'1. Output sheet'!$C$2:$C$5000,E$27,'1. Output sheet'!$AC$2:$AC$5000,$B$22,'1. Output sheet'!$O$2:$O$5000,"&gt;="&amp;$B$204,'1. Output sheet'!$O$2:$O$5000,"&lt;"&amp;$C$204)+COUNTIFS('1. Output sheet'!$D$2:$D$5000,$B227,'1. Output sheet'!$C$2:$C$5000,E$27,'1. Output sheet'!$AC$2:$AC$5000,$B$23,'1. Output sheet'!$O$2:$O$5000,"&gt;="&amp;$B$204,'1. Output sheet'!$O$2:$O$5000,"&lt;"&amp;$C$204)</f>
        <v>0</v>
      </c>
      <c r="F227" s="13">
        <f>COUNTIFS('1. Output sheet'!$D$2:$D$5000,$B227,'1. Output sheet'!$C$2:$C$5000,F$27,'1. Output sheet'!$AC$2:$AC$5000,$B$22,'1. Output sheet'!$O$2:$O$5000,"&gt;="&amp;$B$204,'1. Output sheet'!$O$2:$O$5000,"&lt;"&amp;$C$204)+COUNTIFS('1. Output sheet'!$D$2:$D$5000,$B227,'1. Output sheet'!$C$2:$C$5000,F$27,'1. Output sheet'!$AC$2:$AC$5000,$B$23,'1. Output sheet'!$O$2:$O$5000,"&gt;="&amp;$B$204,'1. Output sheet'!$O$2:$O$5000,"&lt;"&amp;$C$204)</f>
        <v>0</v>
      </c>
      <c r="G227" s="13">
        <f>COUNTIFS('1. Output sheet'!$D$2:$D$5000,$B227,'1. Output sheet'!$C$2:$C$5000,G$27,'1. Output sheet'!$AC$2:$AC$5000,$B$22,'1. Output sheet'!$O$2:$O$5000,"&gt;="&amp;$B$204,'1. Output sheet'!$O$2:$O$5000,"&lt;"&amp;$C$204)+COUNTIFS('1. Output sheet'!$D$2:$D$5000,$B227,'1. Output sheet'!$C$2:$C$5000,G$27,'1. Output sheet'!$AC$2:$AC$5000,$B$23,'1. Output sheet'!$O$2:$O$5000,"&gt;="&amp;$B$204,'1. Output sheet'!$O$2:$O$5000,"&lt;"&amp;$C$204)</f>
        <v>2</v>
      </c>
      <c r="H227" s="13">
        <f>COUNTIFS('1. Output sheet'!$D$2:$D$5000,$B227,'1. Output sheet'!$C$2:$C$5000,H$27,'1. Output sheet'!$AC$2:$AC$5000,$B$22,'1. Output sheet'!$O$2:$O$5000,"&gt;="&amp;$B$204,'1. Output sheet'!$O$2:$O$5000,"&lt;"&amp;$C$204)+COUNTIFS('1. Output sheet'!$D$2:$D$5000,$B227,'1. Output sheet'!$C$2:$C$5000,H$27,'1. Output sheet'!$AC$2:$AC$5000,$B$23,'1. Output sheet'!$O$2:$O$5000,"&gt;="&amp;$B$204,'1. Output sheet'!$O$2:$O$5000,"&lt;"&amp;$C$204)</f>
        <v>0</v>
      </c>
      <c r="I227" s="13">
        <f>COUNTIFS('1. Output sheet'!$D$2:$D$5000,$B227,'1. Output sheet'!$C$2:$C$5000,I$27,'1. Output sheet'!$AC$2:$AC$5000,$B$22,'1. Output sheet'!$O$2:$O$5000,"&gt;="&amp;$B$204,'1. Output sheet'!$O$2:$O$5000,"&lt;"&amp;$C$204)+COUNTIFS('1. Output sheet'!$D$2:$D$5000,$B227,'1. Output sheet'!$C$2:$C$5000,I$27,'1. Output sheet'!$AC$2:$AC$5000,$B$23,'1. Output sheet'!$O$2:$O$5000,"&gt;="&amp;$B$204,'1. Output sheet'!$O$2:$O$5000,"&lt;"&amp;$C$204)</f>
        <v>0</v>
      </c>
      <c r="J227" s="13">
        <f>COUNTIFS('1. Output sheet'!$D$2:$D$5000,$B227,'1. Output sheet'!$C$2:$C$5000,J$27,'1. Output sheet'!$AC$2:$AC$5000,$B$22,'1. Output sheet'!$O$2:$O$5000,"&gt;="&amp;$B$204,'1. Output sheet'!$O$2:$O$5000,"&lt;"&amp;$C$204)+COUNTIFS('1. Output sheet'!$D$2:$D$5000,$B227,'1. Output sheet'!$C$2:$C$5000,J$27,'1. Output sheet'!$AC$2:$AC$5000,$B$23,'1. Output sheet'!$O$2:$O$5000,"&gt;="&amp;$B$204,'1. Output sheet'!$O$2:$O$5000,"&lt;"&amp;$C$204)</f>
        <v>0</v>
      </c>
      <c r="K227" s="13">
        <f>COUNTIFS('1. Output sheet'!$D$2:$D$5000,$B227,'1. Output sheet'!$C$2:$C$5000,K$27,'1. Output sheet'!$AC$2:$AC$5000,$B$22,'1. Output sheet'!$O$2:$O$5000,"&gt;="&amp;$B$204,'1. Output sheet'!$O$2:$O$5000,"&lt;"&amp;$C$204)+COUNTIFS('1. Output sheet'!$D$2:$D$5000,$B227,'1. Output sheet'!$C$2:$C$5000,K$27,'1. Output sheet'!$AC$2:$AC$5000,$B$23,'1. Output sheet'!$O$2:$O$5000,"&gt;="&amp;$B$204,'1. Output sheet'!$O$2:$O$5000,"&lt;"&amp;$C$204)</f>
        <v>0</v>
      </c>
      <c r="L227" s="13">
        <f>COUNTIFS('1. Output sheet'!$D$2:$D$5000,$B227,'1. Output sheet'!$C$2:$C$5000,L$27,'1. Output sheet'!$AC$2:$AC$5000,$B$22,'1. Output sheet'!$O$2:$O$5000,"&gt;="&amp;$B$204,'1. Output sheet'!$O$2:$O$5000,"&lt;"&amp;$C$204)+COUNTIFS('1. Output sheet'!$D$2:$D$5000,$B227,'1. Output sheet'!$C$2:$C$5000,L$27,'1. Output sheet'!$AC$2:$AC$5000,$B$23,'1. Output sheet'!$O$2:$O$5000,"&gt;="&amp;$B$204,'1. Output sheet'!$O$2:$O$5000,"&lt;"&amp;$C$204)</f>
        <v>0</v>
      </c>
      <c r="M227" s="13">
        <f>COUNTIFS('1. Output sheet'!$D$2:$D$5000,$B227,'1. Output sheet'!$C$2:$C$5000,M$27,'1. Output sheet'!$AC$2:$AC$5000,$B$22,'1. Output sheet'!$O$2:$O$5000,"&gt;="&amp;$B$204,'1. Output sheet'!$O$2:$O$5000,"&lt;"&amp;$C$204)+COUNTIFS('1. Output sheet'!$D$2:$D$5000,$B227,'1. Output sheet'!$C$2:$C$5000,M$27,'1. Output sheet'!$AC$2:$AC$5000,$B$23,'1. Output sheet'!$O$2:$O$5000,"&gt;="&amp;$B$204,'1. Output sheet'!$O$2:$O$5000,"&lt;"&amp;$C$204)</f>
        <v>0</v>
      </c>
      <c r="N227" s="13">
        <f>COUNTIFS('1. Output sheet'!$D$2:$D$5000,$B227,'1. Output sheet'!$C$2:$C$5000,N$27,'1. Output sheet'!$AC$2:$AC$5000,$B$22,'1. Output sheet'!$O$2:$O$5000,"&gt;="&amp;$B$204,'1. Output sheet'!$O$2:$O$5000,"&lt;"&amp;$C$204)+COUNTIFS('1. Output sheet'!$D$2:$D$5000,$B227,'1. Output sheet'!$C$2:$C$5000,N$27,'1. Output sheet'!$AC$2:$AC$5000,$B$23,'1. Output sheet'!$O$2:$O$5000,"&gt;="&amp;$B$204,'1. Output sheet'!$O$2:$O$5000,"&lt;"&amp;$C$204)</f>
        <v>0</v>
      </c>
      <c r="O227" s="13">
        <f>COUNTIFS('1. Output sheet'!$D$2:$D$5000,$B227,'1. Output sheet'!$C$2:$C$5000,O$27,'1. Output sheet'!$AC$2:$AC$5000,$B$22,'1. Output sheet'!$O$2:$O$5000,"&gt;="&amp;$B$204,'1. Output sheet'!$O$2:$O$5000,"&lt;"&amp;$C$204)+COUNTIFS('1. Output sheet'!$D$2:$D$5000,$B227,'1. Output sheet'!$C$2:$C$5000,O$27,'1. Output sheet'!$AC$2:$AC$5000,$B$23,'1. Output sheet'!$O$2:$O$5000,"&gt;="&amp;$B$204,'1. Output sheet'!$O$2:$O$5000,"&lt;"&amp;$C$204)</f>
        <v>0</v>
      </c>
      <c r="P227" s="14">
        <f t="shared" si="92"/>
        <v>2</v>
      </c>
      <c r="Q227" s="14">
        <f>COUNTIFS('1. Output sheet'!$D$2:$D$5000,$B227,'1. Output sheet'!$AC$2:$AC$5000,$B$22,'1. Output sheet'!$O$2:$O$5000,"&gt;="&amp;$B$142,'1. Output sheet'!$O$2:$O$5000,"&lt;"&amp;$C$142)+COUNTIFS('1. Output sheet'!$D$2:$D$5000,$B227,'1. Output sheet'!$AC$2:$AC$5000,$B$23,'1. Output sheet'!$O$2:$O$5000,"&gt;="&amp;$B$142,'1. Output sheet'!$O$2:$O$5000,"&lt;"&amp;$C$142)</f>
        <v>2</v>
      </c>
      <c r="R227" s="14">
        <f t="shared" si="93"/>
        <v>0</v>
      </c>
    </row>
    <row r="228" spans="2:36" ht="14.4" x14ac:dyDescent="0.3">
      <c r="B228" s="21" t="s">
        <v>749</v>
      </c>
      <c r="C228" s="20"/>
      <c r="D228" s="13">
        <f>COUNTIFS('1. Output sheet'!$D$2:$D$5000,$B228,'1. Output sheet'!$C$2:$C$5000,D$27,'1. Output sheet'!$AC$2:$AC$5000,$B$22,'1. Output sheet'!$O$2:$O$5000,"&gt;="&amp;$B$204,'1. Output sheet'!$O$2:$O$5000,"&lt;"&amp;$C$204)+COUNTIFS('1. Output sheet'!$D$2:$D$5000,$B228,'1. Output sheet'!$C$2:$C$5000,D$27,'1. Output sheet'!$AC$2:$AC$5000,$B$23,'1. Output sheet'!$O$2:$O$5000,"&gt;="&amp;$B$204,'1. Output sheet'!$O$2:$O$5000,"&lt;"&amp;$C$204)</f>
        <v>0</v>
      </c>
      <c r="E228" s="13">
        <f>COUNTIFS('1. Output sheet'!$D$2:$D$5000,$B228,'1. Output sheet'!$C$2:$C$5000,E$27,'1. Output sheet'!$AC$2:$AC$5000,$B$22,'1. Output sheet'!$O$2:$O$5000,"&gt;="&amp;$B$204,'1. Output sheet'!$O$2:$O$5000,"&lt;"&amp;$C$204)+COUNTIFS('1. Output sheet'!$D$2:$D$5000,$B228,'1. Output sheet'!$C$2:$C$5000,E$27,'1. Output sheet'!$AC$2:$AC$5000,$B$23,'1. Output sheet'!$O$2:$O$5000,"&gt;="&amp;$B$204,'1. Output sheet'!$O$2:$O$5000,"&lt;"&amp;$C$204)</f>
        <v>0</v>
      </c>
      <c r="F228" s="13">
        <f>COUNTIFS('1. Output sheet'!$D$2:$D$5000,$B228,'1. Output sheet'!$C$2:$C$5000,F$27,'1. Output sheet'!$AC$2:$AC$5000,$B$22,'1. Output sheet'!$O$2:$O$5000,"&gt;="&amp;$B$204,'1. Output sheet'!$O$2:$O$5000,"&lt;"&amp;$C$204)+COUNTIFS('1. Output sheet'!$D$2:$D$5000,$B228,'1. Output sheet'!$C$2:$C$5000,F$27,'1. Output sheet'!$AC$2:$AC$5000,$B$23,'1. Output sheet'!$O$2:$O$5000,"&gt;="&amp;$B$204,'1. Output sheet'!$O$2:$O$5000,"&lt;"&amp;$C$204)</f>
        <v>0</v>
      </c>
      <c r="G228" s="13">
        <f>COUNTIFS('1. Output sheet'!$D$2:$D$5000,$B228,'1. Output sheet'!$C$2:$C$5000,G$27,'1. Output sheet'!$AC$2:$AC$5000,$B$22,'1. Output sheet'!$O$2:$O$5000,"&gt;="&amp;$B$204,'1. Output sheet'!$O$2:$O$5000,"&lt;"&amp;$C$204)+COUNTIFS('1. Output sheet'!$D$2:$D$5000,$B228,'1. Output sheet'!$C$2:$C$5000,G$27,'1. Output sheet'!$AC$2:$AC$5000,$B$23,'1. Output sheet'!$O$2:$O$5000,"&gt;="&amp;$B$204,'1. Output sheet'!$O$2:$O$5000,"&lt;"&amp;$C$204)</f>
        <v>1</v>
      </c>
      <c r="H228" s="13">
        <f>COUNTIFS('1. Output sheet'!$D$2:$D$5000,$B228,'1. Output sheet'!$C$2:$C$5000,H$27,'1. Output sheet'!$AC$2:$AC$5000,$B$22,'1. Output sheet'!$O$2:$O$5000,"&gt;="&amp;$B$204,'1. Output sheet'!$O$2:$O$5000,"&lt;"&amp;$C$204)+COUNTIFS('1. Output sheet'!$D$2:$D$5000,$B228,'1. Output sheet'!$C$2:$C$5000,H$27,'1. Output sheet'!$AC$2:$AC$5000,$B$23,'1. Output sheet'!$O$2:$O$5000,"&gt;="&amp;$B$204,'1. Output sheet'!$O$2:$O$5000,"&lt;"&amp;$C$204)</f>
        <v>0</v>
      </c>
      <c r="I228" s="13">
        <f>COUNTIFS('1. Output sheet'!$D$2:$D$5000,$B228,'1. Output sheet'!$C$2:$C$5000,I$27,'1. Output sheet'!$AC$2:$AC$5000,$B$22,'1. Output sheet'!$O$2:$O$5000,"&gt;="&amp;$B$204,'1. Output sheet'!$O$2:$O$5000,"&lt;"&amp;$C$204)+COUNTIFS('1. Output sheet'!$D$2:$D$5000,$B228,'1. Output sheet'!$C$2:$C$5000,I$27,'1. Output sheet'!$AC$2:$AC$5000,$B$23,'1. Output sheet'!$O$2:$O$5000,"&gt;="&amp;$B$204,'1. Output sheet'!$O$2:$O$5000,"&lt;"&amp;$C$204)</f>
        <v>0</v>
      </c>
      <c r="J228" s="13">
        <f>COUNTIFS('1. Output sheet'!$D$2:$D$5000,$B228,'1. Output sheet'!$C$2:$C$5000,J$27,'1. Output sheet'!$AC$2:$AC$5000,$B$22,'1. Output sheet'!$O$2:$O$5000,"&gt;="&amp;$B$204,'1. Output sheet'!$O$2:$O$5000,"&lt;"&amp;$C$204)+COUNTIFS('1. Output sheet'!$D$2:$D$5000,$B228,'1. Output sheet'!$C$2:$C$5000,J$27,'1. Output sheet'!$AC$2:$AC$5000,$B$23,'1. Output sheet'!$O$2:$O$5000,"&gt;="&amp;$B$204,'1. Output sheet'!$O$2:$O$5000,"&lt;"&amp;$C$204)</f>
        <v>0</v>
      </c>
      <c r="K228" s="13">
        <f>COUNTIFS('1. Output sheet'!$D$2:$D$5000,$B228,'1. Output sheet'!$C$2:$C$5000,K$27,'1. Output sheet'!$AC$2:$AC$5000,$B$22,'1. Output sheet'!$O$2:$O$5000,"&gt;="&amp;$B$204,'1. Output sheet'!$O$2:$O$5000,"&lt;"&amp;$C$204)+COUNTIFS('1. Output sheet'!$D$2:$D$5000,$B228,'1. Output sheet'!$C$2:$C$5000,K$27,'1. Output sheet'!$AC$2:$AC$5000,$B$23,'1. Output sheet'!$O$2:$O$5000,"&gt;="&amp;$B$204,'1. Output sheet'!$O$2:$O$5000,"&lt;"&amp;$C$204)</f>
        <v>0</v>
      </c>
      <c r="L228" s="13">
        <f>COUNTIFS('1. Output sheet'!$D$2:$D$5000,$B228,'1. Output sheet'!$C$2:$C$5000,L$27,'1. Output sheet'!$AC$2:$AC$5000,$B$22,'1. Output sheet'!$O$2:$O$5000,"&gt;="&amp;$B$204,'1. Output sheet'!$O$2:$O$5000,"&lt;"&amp;$C$204)+COUNTIFS('1. Output sheet'!$D$2:$D$5000,$B228,'1. Output sheet'!$C$2:$C$5000,L$27,'1. Output sheet'!$AC$2:$AC$5000,$B$23,'1. Output sheet'!$O$2:$O$5000,"&gt;="&amp;$B$204,'1. Output sheet'!$O$2:$O$5000,"&lt;"&amp;$C$204)</f>
        <v>0</v>
      </c>
      <c r="M228" s="13">
        <f>COUNTIFS('1. Output sheet'!$D$2:$D$5000,$B228,'1. Output sheet'!$C$2:$C$5000,M$27,'1. Output sheet'!$AC$2:$AC$5000,$B$22,'1. Output sheet'!$O$2:$O$5000,"&gt;="&amp;$B$204,'1. Output sheet'!$O$2:$O$5000,"&lt;"&amp;$C$204)+COUNTIFS('1. Output sheet'!$D$2:$D$5000,$B228,'1. Output sheet'!$C$2:$C$5000,M$27,'1. Output sheet'!$AC$2:$AC$5000,$B$23,'1. Output sheet'!$O$2:$O$5000,"&gt;="&amp;$B$204,'1. Output sheet'!$O$2:$O$5000,"&lt;"&amp;$C$204)</f>
        <v>0</v>
      </c>
      <c r="N228" s="13">
        <f>COUNTIFS('1. Output sheet'!$D$2:$D$5000,$B228,'1. Output sheet'!$C$2:$C$5000,N$27,'1. Output sheet'!$AC$2:$AC$5000,$B$22,'1. Output sheet'!$O$2:$O$5000,"&gt;="&amp;$B$204,'1. Output sheet'!$O$2:$O$5000,"&lt;"&amp;$C$204)+COUNTIFS('1. Output sheet'!$D$2:$D$5000,$B228,'1. Output sheet'!$C$2:$C$5000,N$27,'1. Output sheet'!$AC$2:$AC$5000,$B$23,'1. Output sheet'!$O$2:$O$5000,"&gt;="&amp;$B$204,'1. Output sheet'!$O$2:$O$5000,"&lt;"&amp;$C$204)</f>
        <v>0</v>
      </c>
      <c r="O228" s="13">
        <f>COUNTIFS('1. Output sheet'!$D$2:$D$5000,$B228,'1. Output sheet'!$C$2:$C$5000,O$27,'1. Output sheet'!$AC$2:$AC$5000,$B$22,'1. Output sheet'!$O$2:$O$5000,"&gt;="&amp;$B$204,'1. Output sheet'!$O$2:$O$5000,"&lt;"&amp;$C$204)+COUNTIFS('1. Output sheet'!$D$2:$D$5000,$B228,'1. Output sheet'!$C$2:$C$5000,O$27,'1. Output sheet'!$AC$2:$AC$5000,$B$23,'1. Output sheet'!$O$2:$O$5000,"&gt;="&amp;$B$204,'1. Output sheet'!$O$2:$O$5000,"&lt;"&amp;$C$204)</f>
        <v>0</v>
      </c>
      <c r="P228" s="14">
        <f t="shared" si="92"/>
        <v>1</v>
      </c>
      <c r="Q228" s="14">
        <f>COUNTIFS('1. Output sheet'!$D$2:$D$5000,$B228,'1. Output sheet'!$AC$2:$AC$5000,$B$22,'1. Output sheet'!$O$2:$O$5000,"&gt;="&amp;$B$142,'1. Output sheet'!$O$2:$O$5000,"&lt;"&amp;$C$142)+COUNTIFS('1. Output sheet'!$D$2:$D$5000,$B228,'1. Output sheet'!$AC$2:$AC$5000,$B$23,'1. Output sheet'!$O$2:$O$5000,"&gt;="&amp;$B$142,'1. Output sheet'!$O$2:$O$5000,"&lt;"&amp;$C$142)</f>
        <v>18</v>
      </c>
      <c r="R228" s="14">
        <f t="shared" si="93"/>
        <v>17</v>
      </c>
    </row>
    <row r="229" spans="2:36" ht="14.4" x14ac:dyDescent="0.3">
      <c r="B229" s="21" t="s">
        <v>318</v>
      </c>
      <c r="C229" s="20"/>
      <c r="D229" s="13">
        <f>COUNTIFS('1. Output sheet'!$D$2:$D$5000,$B229,'1. Output sheet'!$C$2:$C$5000,D$27,'1. Output sheet'!$AC$2:$AC$5000,$B$22,'1. Output sheet'!$O$2:$O$5000,"&gt;="&amp;$B$204,'1. Output sheet'!$O$2:$O$5000,"&lt;"&amp;$C$204)+COUNTIFS('1. Output sheet'!$D$2:$D$5000,$B229,'1. Output sheet'!$C$2:$C$5000,D$27,'1. Output sheet'!$AC$2:$AC$5000,$B$23,'1. Output sheet'!$O$2:$O$5000,"&gt;="&amp;$B$204,'1. Output sheet'!$O$2:$O$5000,"&lt;"&amp;$C$204)</f>
        <v>0</v>
      </c>
      <c r="E229" s="13">
        <f>COUNTIFS('1. Output sheet'!$D$2:$D$5000,$B229,'1. Output sheet'!$C$2:$C$5000,E$27,'1. Output sheet'!$AC$2:$AC$5000,$B$22,'1. Output sheet'!$O$2:$O$5000,"&gt;="&amp;$B$204,'1. Output sheet'!$O$2:$O$5000,"&lt;"&amp;$C$204)+COUNTIFS('1. Output sheet'!$D$2:$D$5000,$B229,'1. Output sheet'!$C$2:$C$5000,E$27,'1. Output sheet'!$AC$2:$AC$5000,$B$23,'1. Output sheet'!$O$2:$O$5000,"&gt;="&amp;$B$204,'1. Output sheet'!$O$2:$O$5000,"&lt;"&amp;$C$204)</f>
        <v>0</v>
      </c>
      <c r="F229" s="13">
        <f>COUNTIFS('1. Output sheet'!$D$2:$D$5000,$B229,'1. Output sheet'!$C$2:$C$5000,F$27,'1. Output sheet'!$AC$2:$AC$5000,$B$22,'1. Output sheet'!$O$2:$O$5000,"&gt;="&amp;$B$204,'1. Output sheet'!$O$2:$O$5000,"&lt;"&amp;$C$204)+COUNTIFS('1. Output sheet'!$D$2:$D$5000,$B229,'1. Output sheet'!$C$2:$C$5000,F$27,'1. Output sheet'!$AC$2:$AC$5000,$B$23,'1. Output sheet'!$O$2:$O$5000,"&gt;="&amp;$B$204,'1. Output sheet'!$O$2:$O$5000,"&lt;"&amp;$C$204)</f>
        <v>0</v>
      </c>
      <c r="G229" s="13">
        <f>COUNTIFS('1. Output sheet'!$D$2:$D$5000,$B229,'1. Output sheet'!$C$2:$C$5000,G$27,'1. Output sheet'!$AC$2:$AC$5000,$B$22,'1. Output sheet'!$O$2:$O$5000,"&gt;="&amp;$B$204,'1. Output sheet'!$O$2:$O$5000,"&lt;"&amp;$C$204)+COUNTIFS('1. Output sheet'!$D$2:$D$5000,$B229,'1. Output sheet'!$C$2:$C$5000,G$27,'1. Output sheet'!$AC$2:$AC$5000,$B$23,'1. Output sheet'!$O$2:$O$5000,"&gt;="&amp;$B$204,'1. Output sheet'!$O$2:$O$5000,"&lt;"&amp;$C$204)</f>
        <v>0</v>
      </c>
      <c r="H229" s="13">
        <f>COUNTIFS('1. Output sheet'!$D$2:$D$5000,$B229,'1. Output sheet'!$C$2:$C$5000,H$27,'1. Output sheet'!$AC$2:$AC$5000,$B$22,'1. Output sheet'!$O$2:$O$5000,"&gt;="&amp;$B$204,'1. Output sheet'!$O$2:$O$5000,"&lt;"&amp;$C$204)+COUNTIFS('1. Output sheet'!$D$2:$D$5000,$B229,'1. Output sheet'!$C$2:$C$5000,H$27,'1. Output sheet'!$AC$2:$AC$5000,$B$23,'1. Output sheet'!$O$2:$O$5000,"&gt;="&amp;$B$204,'1. Output sheet'!$O$2:$O$5000,"&lt;"&amp;$C$204)</f>
        <v>0</v>
      </c>
      <c r="I229" s="13">
        <f>COUNTIFS('1. Output sheet'!$D$2:$D$5000,$B229,'1. Output sheet'!$C$2:$C$5000,I$27,'1. Output sheet'!$AC$2:$AC$5000,$B$22,'1. Output sheet'!$O$2:$O$5000,"&gt;="&amp;$B$204,'1. Output sheet'!$O$2:$O$5000,"&lt;"&amp;$C$204)+COUNTIFS('1. Output sheet'!$D$2:$D$5000,$B229,'1. Output sheet'!$C$2:$C$5000,I$27,'1. Output sheet'!$AC$2:$AC$5000,$B$23,'1. Output sheet'!$O$2:$O$5000,"&gt;="&amp;$B$204,'1. Output sheet'!$O$2:$O$5000,"&lt;"&amp;$C$204)</f>
        <v>0</v>
      </c>
      <c r="J229" s="13">
        <f>COUNTIFS('1. Output sheet'!$D$2:$D$5000,$B229,'1. Output sheet'!$C$2:$C$5000,J$27,'1. Output sheet'!$AC$2:$AC$5000,$B$22,'1. Output sheet'!$O$2:$O$5000,"&gt;="&amp;$B$204,'1. Output sheet'!$O$2:$O$5000,"&lt;"&amp;$C$204)+COUNTIFS('1. Output sheet'!$D$2:$D$5000,$B229,'1. Output sheet'!$C$2:$C$5000,J$27,'1. Output sheet'!$AC$2:$AC$5000,$B$23,'1. Output sheet'!$O$2:$O$5000,"&gt;="&amp;$B$204,'1. Output sheet'!$O$2:$O$5000,"&lt;"&amp;$C$204)</f>
        <v>0</v>
      </c>
      <c r="K229" s="13">
        <f>COUNTIFS('1. Output sheet'!$D$2:$D$5000,$B229,'1. Output sheet'!$C$2:$C$5000,K$27,'1. Output sheet'!$AC$2:$AC$5000,$B$22,'1. Output sheet'!$O$2:$O$5000,"&gt;="&amp;$B$204,'1. Output sheet'!$O$2:$O$5000,"&lt;"&amp;$C$204)+COUNTIFS('1. Output sheet'!$D$2:$D$5000,$B229,'1. Output sheet'!$C$2:$C$5000,K$27,'1. Output sheet'!$AC$2:$AC$5000,$B$23,'1. Output sheet'!$O$2:$O$5000,"&gt;="&amp;$B$204,'1. Output sheet'!$O$2:$O$5000,"&lt;"&amp;$C$204)</f>
        <v>0</v>
      </c>
      <c r="L229" s="13">
        <f>COUNTIFS('1. Output sheet'!$D$2:$D$5000,$B229,'1. Output sheet'!$C$2:$C$5000,L$27,'1. Output sheet'!$AC$2:$AC$5000,$B$22,'1. Output sheet'!$O$2:$O$5000,"&gt;="&amp;$B$204,'1. Output sheet'!$O$2:$O$5000,"&lt;"&amp;$C$204)+COUNTIFS('1. Output sheet'!$D$2:$D$5000,$B229,'1. Output sheet'!$C$2:$C$5000,L$27,'1. Output sheet'!$AC$2:$AC$5000,$B$23,'1. Output sheet'!$O$2:$O$5000,"&gt;="&amp;$B$204,'1. Output sheet'!$O$2:$O$5000,"&lt;"&amp;$C$204)</f>
        <v>0</v>
      </c>
      <c r="M229" s="13">
        <f>COUNTIFS('1. Output sheet'!$D$2:$D$5000,$B229,'1. Output sheet'!$C$2:$C$5000,M$27,'1. Output sheet'!$AC$2:$AC$5000,$B$22,'1. Output sheet'!$O$2:$O$5000,"&gt;="&amp;$B$204,'1. Output sheet'!$O$2:$O$5000,"&lt;"&amp;$C$204)+COUNTIFS('1. Output sheet'!$D$2:$D$5000,$B229,'1. Output sheet'!$C$2:$C$5000,M$27,'1. Output sheet'!$AC$2:$AC$5000,$B$23,'1. Output sheet'!$O$2:$O$5000,"&gt;="&amp;$B$204,'1. Output sheet'!$O$2:$O$5000,"&lt;"&amp;$C$204)</f>
        <v>0</v>
      </c>
      <c r="N229" s="13">
        <f>COUNTIFS('1. Output sheet'!$D$2:$D$5000,$B229,'1. Output sheet'!$C$2:$C$5000,N$27,'1. Output sheet'!$AC$2:$AC$5000,$B$22,'1. Output sheet'!$O$2:$O$5000,"&gt;="&amp;$B$204,'1. Output sheet'!$O$2:$O$5000,"&lt;"&amp;$C$204)+COUNTIFS('1. Output sheet'!$D$2:$D$5000,$B229,'1. Output sheet'!$C$2:$C$5000,N$27,'1. Output sheet'!$AC$2:$AC$5000,$B$23,'1. Output sheet'!$O$2:$O$5000,"&gt;="&amp;$B$204,'1. Output sheet'!$O$2:$O$5000,"&lt;"&amp;$C$204)</f>
        <v>1</v>
      </c>
      <c r="O229" s="13">
        <f>COUNTIFS('1. Output sheet'!$D$2:$D$5000,$B229,'1. Output sheet'!$C$2:$C$5000,O$27,'1. Output sheet'!$AC$2:$AC$5000,$B$22,'1. Output sheet'!$O$2:$O$5000,"&gt;="&amp;$B$204,'1. Output sheet'!$O$2:$O$5000,"&lt;"&amp;$C$204)+COUNTIFS('1. Output sheet'!$D$2:$D$5000,$B229,'1. Output sheet'!$C$2:$C$5000,O$27,'1. Output sheet'!$AC$2:$AC$5000,$B$23,'1. Output sheet'!$O$2:$O$5000,"&gt;="&amp;$B$204,'1. Output sheet'!$O$2:$O$5000,"&lt;"&amp;$C$204)</f>
        <v>0</v>
      </c>
      <c r="P229" s="14">
        <f t="shared" si="92"/>
        <v>1</v>
      </c>
      <c r="Q229" s="14">
        <f>COUNTIFS('1. Output sheet'!$D$2:$D$5000,$B229,'1. Output sheet'!$AC$2:$AC$5000,$B$22,'1. Output sheet'!$O$2:$O$5000,"&gt;="&amp;$B$142,'1. Output sheet'!$O$2:$O$5000,"&lt;"&amp;$C$142)+COUNTIFS('1. Output sheet'!$D$2:$D$5000,$B229,'1. Output sheet'!$AC$2:$AC$5000,$B$23,'1. Output sheet'!$O$2:$O$5000,"&gt;="&amp;$B$142,'1. Output sheet'!$O$2:$O$5000,"&lt;"&amp;$C$142)</f>
        <v>13</v>
      </c>
      <c r="R229" s="14">
        <f t="shared" si="93"/>
        <v>12</v>
      </c>
    </row>
    <row r="230" spans="2:36" ht="14.4" x14ac:dyDescent="0.3">
      <c r="B230" s="21" t="s">
        <v>72</v>
      </c>
      <c r="C230" s="20"/>
      <c r="D230" s="13">
        <f>COUNTIFS('1. Output sheet'!$D$2:$D$5000,$B230,'1. Output sheet'!$C$2:$C$5000,D$27,'1. Output sheet'!$AC$2:$AC$5000,$B$22,'1. Output sheet'!$O$2:$O$5000,"&gt;="&amp;$B$204,'1. Output sheet'!$O$2:$O$5000,"&lt;"&amp;$C$204)+COUNTIFS('1. Output sheet'!$D$2:$D$5000,$B230,'1. Output sheet'!$C$2:$C$5000,D$27,'1. Output sheet'!$AC$2:$AC$5000,$B$23,'1. Output sheet'!$O$2:$O$5000,"&gt;="&amp;$B$204,'1. Output sheet'!$O$2:$O$5000,"&lt;"&amp;$C$204)</f>
        <v>0</v>
      </c>
      <c r="E230" s="13">
        <f>COUNTIFS('1. Output sheet'!$D$2:$D$5000,$B230,'1. Output sheet'!$C$2:$C$5000,E$27,'1. Output sheet'!$AC$2:$AC$5000,$B$22,'1. Output sheet'!$O$2:$O$5000,"&gt;="&amp;$B$204,'1. Output sheet'!$O$2:$O$5000,"&lt;"&amp;$C$204)+COUNTIFS('1. Output sheet'!$D$2:$D$5000,$B230,'1. Output sheet'!$C$2:$C$5000,E$27,'1. Output sheet'!$AC$2:$AC$5000,$B$23,'1. Output sheet'!$O$2:$O$5000,"&gt;="&amp;$B$204,'1. Output sheet'!$O$2:$O$5000,"&lt;"&amp;$C$204)</f>
        <v>104</v>
      </c>
      <c r="F230" s="13">
        <f>COUNTIFS('1. Output sheet'!$D$2:$D$5000,$B230,'1. Output sheet'!$C$2:$C$5000,F$27,'1. Output sheet'!$AC$2:$AC$5000,$B$22,'1. Output sheet'!$O$2:$O$5000,"&gt;="&amp;$B$204,'1. Output sheet'!$O$2:$O$5000,"&lt;"&amp;$C$204)+COUNTIFS('1. Output sheet'!$D$2:$D$5000,$B230,'1. Output sheet'!$C$2:$C$5000,F$27,'1. Output sheet'!$AC$2:$AC$5000,$B$23,'1. Output sheet'!$O$2:$O$5000,"&gt;="&amp;$B$204,'1. Output sheet'!$O$2:$O$5000,"&lt;"&amp;$C$204)</f>
        <v>1</v>
      </c>
      <c r="G230" s="13">
        <f>COUNTIFS('1. Output sheet'!$D$2:$D$5000,$B230,'1. Output sheet'!$C$2:$C$5000,G$27,'1. Output sheet'!$AC$2:$AC$5000,$B$22,'1. Output sheet'!$O$2:$O$5000,"&gt;="&amp;$B$204,'1. Output sheet'!$O$2:$O$5000,"&lt;"&amp;$C$204)+COUNTIFS('1. Output sheet'!$D$2:$D$5000,$B230,'1. Output sheet'!$C$2:$C$5000,G$27,'1. Output sheet'!$AC$2:$AC$5000,$B$23,'1. Output sheet'!$O$2:$O$5000,"&gt;="&amp;$B$204,'1. Output sheet'!$O$2:$O$5000,"&lt;"&amp;$C$204)</f>
        <v>0</v>
      </c>
      <c r="H230" s="13">
        <f>COUNTIFS('1. Output sheet'!$D$2:$D$5000,$B230,'1. Output sheet'!$C$2:$C$5000,H$27,'1. Output sheet'!$AC$2:$AC$5000,$B$22,'1. Output sheet'!$O$2:$O$5000,"&gt;="&amp;$B$204,'1. Output sheet'!$O$2:$O$5000,"&lt;"&amp;$C$204)+COUNTIFS('1. Output sheet'!$D$2:$D$5000,$B230,'1. Output sheet'!$C$2:$C$5000,H$27,'1. Output sheet'!$AC$2:$AC$5000,$B$23,'1. Output sheet'!$O$2:$O$5000,"&gt;="&amp;$B$204,'1. Output sheet'!$O$2:$O$5000,"&lt;"&amp;$C$204)</f>
        <v>0</v>
      </c>
      <c r="I230" s="13">
        <f>COUNTIFS('1. Output sheet'!$D$2:$D$5000,$B230,'1. Output sheet'!$C$2:$C$5000,I$27,'1. Output sheet'!$AC$2:$AC$5000,$B$22,'1. Output sheet'!$O$2:$O$5000,"&gt;="&amp;$B$204,'1. Output sheet'!$O$2:$O$5000,"&lt;"&amp;$C$204)+COUNTIFS('1. Output sheet'!$D$2:$D$5000,$B230,'1. Output sheet'!$C$2:$C$5000,I$27,'1. Output sheet'!$AC$2:$AC$5000,$B$23,'1. Output sheet'!$O$2:$O$5000,"&gt;="&amp;$B$204,'1. Output sheet'!$O$2:$O$5000,"&lt;"&amp;$C$204)</f>
        <v>0</v>
      </c>
      <c r="J230" s="13">
        <f>COUNTIFS('1. Output sheet'!$D$2:$D$5000,$B230,'1. Output sheet'!$C$2:$C$5000,J$27,'1. Output sheet'!$AC$2:$AC$5000,$B$22,'1. Output sheet'!$O$2:$O$5000,"&gt;="&amp;$B$204,'1. Output sheet'!$O$2:$O$5000,"&lt;"&amp;$C$204)+COUNTIFS('1. Output sheet'!$D$2:$D$5000,$B230,'1. Output sheet'!$C$2:$C$5000,J$27,'1. Output sheet'!$AC$2:$AC$5000,$B$23,'1. Output sheet'!$O$2:$O$5000,"&gt;="&amp;$B$204,'1. Output sheet'!$O$2:$O$5000,"&lt;"&amp;$C$204)</f>
        <v>0</v>
      </c>
      <c r="K230" s="13">
        <f>COUNTIFS('1. Output sheet'!$D$2:$D$5000,$B230,'1. Output sheet'!$C$2:$C$5000,K$27,'1. Output sheet'!$AC$2:$AC$5000,$B$22,'1. Output sheet'!$O$2:$O$5000,"&gt;="&amp;$B$204,'1. Output sheet'!$O$2:$O$5000,"&lt;"&amp;$C$204)+COUNTIFS('1. Output sheet'!$D$2:$D$5000,$B230,'1. Output sheet'!$C$2:$C$5000,K$27,'1. Output sheet'!$AC$2:$AC$5000,$B$23,'1. Output sheet'!$O$2:$O$5000,"&gt;="&amp;$B$204,'1. Output sheet'!$O$2:$O$5000,"&lt;"&amp;$C$204)</f>
        <v>0</v>
      </c>
      <c r="L230" s="13">
        <f>COUNTIFS('1. Output sheet'!$D$2:$D$5000,$B230,'1. Output sheet'!$C$2:$C$5000,L$27,'1. Output sheet'!$AC$2:$AC$5000,$B$22,'1. Output sheet'!$O$2:$O$5000,"&gt;="&amp;$B$204,'1. Output sheet'!$O$2:$O$5000,"&lt;"&amp;$C$204)+COUNTIFS('1. Output sheet'!$D$2:$D$5000,$B230,'1. Output sheet'!$C$2:$C$5000,L$27,'1. Output sheet'!$AC$2:$AC$5000,$B$23,'1. Output sheet'!$O$2:$O$5000,"&gt;="&amp;$B$204,'1. Output sheet'!$O$2:$O$5000,"&lt;"&amp;$C$204)</f>
        <v>0</v>
      </c>
      <c r="M230" s="13">
        <f>COUNTIFS('1. Output sheet'!$D$2:$D$5000,$B230,'1. Output sheet'!$C$2:$C$5000,M$27,'1. Output sheet'!$AC$2:$AC$5000,$B$22,'1. Output sheet'!$O$2:$O$5000,"&gt;="&amp;$B$204,'1. Output sheet'!$O$2:$O$5000,"&lt;"&amp;$C$204)+COUNTIFS('1. Output sheet'!$D$2:$D$5000,$B230,'1. Output sheet'!$C$2:$C$5000,M$27,'1. Output sheet'!$AC$2:$AC$5000,$B$23,'1. Output sheet'!$O$2:$O$5000,"&gt;="&amp;$B$204,'1. Output sheet'!$O$2:$O$5000,"&lt;"&amp;$C$204)</f>
        <v>0</v>
      </c>
      <c r="N230" s="13">
        <f>COUNTIFS('1. Output sheet'!$D$2:$D$5000,$B230,'1. Output sheet'!$C$2:$C$5000,N$27,'1. Output sheet'!$AC$2:$AC$5000,$B$22,'1. Output sheet'!$O$2:$O$5000,"&gt;="&amp;$B$204,'1. Output sheet'!$O$2:$O$5000,"&lt;"&amp;$C$204)+COUNTIFS('1. Output sheet'!$D$2:$D$5000,$B230,'1. Output sheet'!$C$2:$C$5000,N$27,'1. Output sheet'!$AC$2:$AC$5000,$B$23,'1. Output sheet'!$O$2:$O$5000,"&gt;="&amp;$B$204,'1. Output sheet'!$O$2:$O$5000,"&lt;"&amp;$C$204)</f>
        <v>0</v>
      </c>
      <c r="O230" s="13">
        <f>COUNTIFS('1. Output sheet'!$D$2:$D$5000,$B230,'1. Output sheet'!$C$2:$C$5000,O$27,'1. Output sheet'!$AC$2:$AC$5000,$B$22,'1. Output sheet'!$O$2:$O$5000,"&gt;="&amp;$B$204,'1. Output sheet'!$O$2:$O$5000,"&lt;"&amp;$C$204)+COUNTIFS('1. Output sheet'!$D$2:$D$5000,$B230,'1. Output sheet'!$C$2:$C$5000,O$27,'1. Output sheet'!$AC$2:$AC$5000,$B$23,'1. Output sheet'!$O$2:$O$5000,"&gt;="&amp;$B$204,'1. Output sheet'!$O$2:$O$5000,"&lt;"&amp;$C$204)</f>
        <v>0</v>
      </c>
      <c r="P230" s="14">
        <f t="shared" si="92"/>
        <v>105</v>
      </c>
      <c r="Q230" s="14">
        <f>COUNTIFS('1. Output sheet'!$D$2:$D$5000,$B230,'1. Output sheet'!$AC$2:$AC$5000,$B$22,'1. Output sheet'!$O$2:$O$5000,"&gt;="&amp;$B$142,'1. Output sheet'!$O$2:$O$5000,"&lt;"&amp;$C$142)+COUNTIFS('1. Output sheet'!$D$2:$D$5000,$B230,'1. Output sheet'!$AC$2:$AC$5000,$B$23,'1. Output sheet'!$O$2:$O$5000,"&gt;="&amp;$B$142,'1. Output sheet'!$O$2:$O$5000,"&lt;"&amp;$C$142)</f>
        <v>91</v>
      </c>
      <c r="R230" s="14">
        <f t="shared" si="93"/>
        <v>-14</v>
      </c>
    </row>
    <row r="231" spans="2:36" ht="14.4" x14ac:dyDescent="0.3">
      <c r="B231" s="21" t="s">
        <v>4361</v>
      </c>
      <c r="C231" s="20"/>
      <c r="D231" s="13">
        <f t="shared" ref="D231:O231" si="94">D207-SUM(D214:D230)</f>
        <v>0</v>
      </c>
      <c r="E231" s="13">
        <f t="shared" si="94"/>
        <v>0</v>
      </c>
      <c r="F231" s="13">
        <f t="shared" si="94"/>
        <v>0</v>
      </c>
      <c r="G231" s="13">
        <f t="shared" si="94"/>
        <v>0</v>
      </c>
      <c r="H231" s="13">
        <f t="shared" si="94"/>
        <v>0</v>
      </c>
      <c r="I231" s="13">
        <f t="shared" si="94"/>
        <v>0</v>
      </c>
      <c r="J231" s="13">
        <f t="shared" si="94"/>
        <v>3</v>
      </c>
      <c r="K231" s="13">
        <f t="shared" si="94"/>
        <v>0</v>
      </c>
      <c r="L231" s="13">
        <f t="shared" si="94"/>
        <v>0</v>
      </c>
      <c r="M231" s="13">
        <f t="shared" si="94"/>
        <v>0</v>
      </c>
      <c r="N231" s="13">
        <f t="shared" si="94"/>
        <v>0</v>
      </c>
      <c r="O231" s="13">
        <f t="shared" si="94"/>
        <v>0</v>
      </c>
      <c r="P231" s="14">
        <f t="shared" si="92"/>
        <v>3</v>
      </c>
      <c r="Q231" s="14">
        <f>P231</f>
        <v>3</v>
      </c>
      <c r="R231" s="14">
        <f t="shared" si="93"/>
        <v>0</v>
      </c>
    </row>
    <row r="232" spans="2:36" ht="14.4" x14ac:dyDescent="0.3">
      <c r="B232" s="19" t="s">
        <v>4346</v>
      </c>
      <c r="C232" s="20"/>
      <c r="D232" s="13">
        <f>SUM(D214:D231)</f>
        <v>1</v>
      </c>
      <c r="E232" s="13">
        <f t="shared" ref="E232:O232" si="95">SUM(E214:E231)</f>
        <v>104</v>
      </c>
      <c r="F232" s="13">
        <f t="shared" si="95"/>
        <v>27</v>
      </c>
      <c r="G232" s="13">
        <f t="shared" si="95"/>
        <v>59</v>
      </c>
      <c r="H232" s="13">
        <f t="shared" si="95"/>
        <v>19</v>
      </c>
      <c r="I232" s="13">
        <f t="shared" si="95"/>
        <v>13</v>
      </c>
      <c r="J232" s="13">
        <f t="shared" si="95"/>
        <v>43</v>
      </c>
      <c r="K232" s="13">
        <f t="shared" si="95"/>
        <v>0</v>
      </c>
      <c r="L232" s="13">
        <f t="shared" si="95"/>
        <v>0</v>
      </c>
      <c r="M232" s="13">
        <f t="shared" si="95"/>
        <v>0</v>
      </c>
      <c r="N232" s="13">
        <f t="shared" si="95"/>
        <v>1</v>
      </c>
      <c r="O232" s="13">
        <f t="shared" si="95"/>
        <v>0</v>
      </c>
      <c r="P232" s="14">
        <f>SUM(P214:P231)</f>
        <v>267</v>
      </c>
      <c r="Q232" s="14">
        <f t="shared" ref="Q232" si="96">SUM(Q214:Q231)</f>
        <v>554</v>
      </c>
      <c r="R232" s="14">
        <f t="shared" ref="R232" si="97">SUM(R214:R231)</f>
        <v>287</v>
      </c>
    </row>
    <row r="234" spans="2:36" x14ac:dyDescent="0.25">
      <c r="T234">
        <v>0.13407881152541462</v>
      </c>
    </row>
    <row r="235" spans="2:36" ht="14.4" x14ac:dyDescent="0.3">
      <c r="B235" s="5" t="s">
        <v>4362</v>
      </c>
      <c r="C235" s="5"/>
      <c r="D235" s="5"/>
      <c r="E235" s="5"/>
      <c r="F235" s="5"/>
      <c r="G235" s="5"/>
      <c r="H235" s="5"/>
      <c r="I235" s="5"/>
      <c r="J235" s="5"/>
      <c r="K235" s="5"/>
      <c r="L235" s="5"/>
      <c r="M235" s="5"/>
      <c r="N235" s="5"/>
      <c r="O235" s="5"/>
      <c r="P235" s="5"/>
      <c r="Q235" s="5"/>
      <c r="R235" s="5"/>
      <c r="T235" s="5" t="s">
        <v>4362</v>
      </c>
      <c r="U235" s="5"/>
      <c r="V235" s="5"/>
      <c r="W235" s="5"/>
      <c r="X235" s="5"/>
      <c r="Y235" s="5"/>
      <c r="Z235" s="5"/>
      <c r="AA235" s="5"/>
      <c r="AB235" s="5"/>
      <c r="AC235" s="5"/>
      <c r="AD235" s="5"/>
      <c r="AE235" s="5"/>
      <c r="AF235" s="5"/>
      <c r="AG235" s="5"/>
      <c r="AH235" s="5"/>
      <c r="AI235" s="5"/>
      <c r="AJ235" s="5"/>
    </row>
    <row r="236" spans="2:36" ht="43.2" x14ac:dyDescent="0.3">
      <c r="B236" s="6" t="s">
        <v>4363</v>
      </c>
      <c r="C236" s="6"/>
      <c r="D236" s="10" t="s">
        <v>705</v>
      </c>
      <c r="E236" s="10" t="s">
        <v>206</v>
      </c>
      <c r="F236" s="10" t="s">
        <v>198</v>
      </c>
      <c r="G236" s="11" t="s">
        <v>28</v>
      </c>
      <c r="H236" s="11" t="s">
        <v>795</v>
      </c>
      <c r="I236" s="11" t="s">
        <v>43</v>
      </c>
      <c r="J236" s="11" t="s">
        <v>104</v>
      </c>
      <c r="K236" s="11" t="s">
        <v>808</v>
      </c>
      <c r="L236" s="11" t="s">
        <v>755</v>
      </c>
      <c r="M236" s="11" t="s">
        <v>4353</v>
      </c>
      <c r="N236" s="11" t="s">
        <v>318</v>
      </c>
      <c r="O236" s="11" t="s">
        <v>71</v>
      </c>
      <c r="P236" s="29" t="s">
        <v>4354</v>
      </c>
      <c r="Q236" s="29" t="s">
        <v>4355</v>
      </c>
      <c r="R236" s="29" t="s">
        <v>4356</v>
      </c>
      <c r="T236" s="6" t="s">
        <v>4364</v>
      </c>
      <c r="U236" s="6"/>
      <c r="V236" s="10" t="s">
        <v>705</v>
      </c>
      <c r="W236" s="10" t="s">
        <v>206</v>
      </c>
      <c r="X236" s="10" t="s">
        <v>198</v>
      </c>
      <c r="Y236" s="11" t="s">
        <v>28</v>
      </c>
      <c r="Z236" s="11" t="s">
        <v>795</v>
      </c>
      <c r="AA236" s="11" t="s">
        <v>43</v>
      </c>
      <c r="AB236" s="11" t="s">
        <v>104</v>
      </c>
      <c r="AC236" s="11" t="s">
        <v>808</v>
      </c>
      <c r="AD236" s="11" t="s">
        <v>755</v>
      </c>
      <c r="AE236" s="11" t="s">
        <v>4353</v>
      </c>
      <c r="AF236" s="11" t="s">
        <v>318</v>
      </c>
      <c r="AG236" s="11" t="s">
        <v>71</v>
      </c>
      <c r="AH236" s="29" t="s">
        <v>4354</v>
      </c>
      <c r="AI236" s="29"/>
      <c r="AJ236" s="29"/>
    </row>
    <row r="237" spans="2:36" ht="14.4" x14ac:dyDescent="0.3">
      <c r="B237" s="37" t="s">
        <v>4351</v>
      </c>
      <c r="C237" s="37" t="s">
        <v>4348</v>
      </c>
      <c r="D237" s="13">
        <f>SUM(D238:D239)</f>
        <v>4600</v>
      </c>
      <c r="E237" s="13">
        <f t="shared" ref="E237:O237" si="98">SUM(E238:E239)</f>
        <v>86750</v>
      </c>
      <c r="F237" s="13">
        <f t="shared" si="98"/>
        <v>22178.543333333335</v>
      </c>
      <c r="G237" s="13">
        <f t="shared" si="98"/>
        <v>42164.5</v>
      </c>
      <c r="H237" s="13">
        <f t="shared" si="98"/>
        <v>18614.5</v>
      </c>
      <c r="I237" s="13">
        <f t="shared" si="98"/>
        <v>9490</v>
      </c>
      <c r="J237" s="13">
        <f t="shared" si="98"/>
        <v>46651.253333333334</v>
      </c>
      <c r="K237" s="13">
        <f t="shared" si="98"/>
        <v>0</v>
      </c>
      <c r="L237" s="13">
        <f t="shared" si="98"/>
        <v>0</v>
      </c>
      <c r="M237" s="13">
        <f t="shared" si="98"/>
        <v>0</v>
      </c>
      <c r="N237" s="13">
        <f t="shared" si="98"/>
        <v>2047</v>
      </c>
      <c r="O237" s="13">
        <f t="shared" si="98"/>
        <v>0</v>
      </c>
      <c r="P237" s="14">
        <f t="shared" ref="P237:P239" si="99">SUM(D237:O237)</f>
        <v>232495.79666666666</v>
      </c>
      <c r="Q237" s="13">
        <f>SUM(Q238:Q239)</f>
        <v>243541.29666666672</v>
      </c>
      <c r="R237" s="14">
        <f>Q237-P237</f>
        <v>11045.500000000058</v>
      </c>
      <c r="T237" s="12" t="s">
        <v>4351</v>
      </c>
      <c r="U237" s="12"/>
      <c r="V237" s="13">
        <f t="shared" ref="V237:AH239" si="100">D237*$T$48</f>
        <v>616.76253301690724</v>
      </c>
      <c r="W237" s="13">
        <f t="shared" si="100"/>
        <v>11631.336899829719</v>
      </c>
      <c r="X237" s="13">
        <f t="shared" si="100"/>
        <v>2973.6727314982413</v>
      </c>
      <c r="Y237" s="13">
        <f t="shared" si="100"/>
        <v>5653.3660485633445</v>
      </c>
      <c r="Z237" s="13">
        <f t="shared" si="100"/>
        <v>2495.8100371398305</v>
      </c>
      <c r="AA237" s="13">
        <f t="shared" si="100"/>
        <v>1272.4079213761847</v>
      </c>
      <c r="AB237" s="13">
        <f t="shared" si="100"/>
        <v>6254.9446031043708</v>
      </c>
      <c r="AC237" s="13">
        <f t="shared" si="100"/>
        <v>0</v>
      </c>
      <c r="AD237" s="13">
        <f t="shared" si="100"/>
        <v>0</v>
      </c>
      <c r="AE237" s="13">
        <f t="shared" si="100"/>
        <v>0</v>
      </c>
      <c r="AF237" s="13">
        <f t="shared" si="100"/>
        <v>274.45932719252374</v>
      </c>
      <c r="AG237" s="13">
        <f t="shared" si="100"/>
        <v>0</v>
      </c>
      <c r="AH237" s="14">
        <f t="shared" si="100"/>
        <v>31172.76010172112</v>
      </c>
      <c r="AI237" s="14"/>
      <c r="AJ237" s="14"/>
    </row>
    <row r="238" spans="2:36" ht="14.4" x14ac:dyDescent="0.3">
      <c r="B238" s="7" t="s">
        <v>41</v>
      </c>
      <c r="C238" s="12"/>
      <c r="D238" s="13">
        <f>SUMIFS('1. Output sheet'!$F$2:$F$5000,'1. Output sheet'!$AC$2:$AC$5000,$B238,'1. Output sheet'!$C$2:$C$5000,D$20,'1. Output sheet'!$O$2:$O$5000,"&gt;="&amp;$B$204,'1. Output sheet'!$O$2:$O$5000,"&lt;"&amp;$C$204)</f>
        <v>4600</v>
      </c>
      <c r="E238" s="13">
        <f>SUMIFS('1. Output sheet'!$F$2:$F$5000,'1. Output sheet'!$AC$2:$AC$5000,$B238,'1. Output sheet'!$C$2:$C$5000,E$20,'1. Output sheet'!$O$2:$O$5000,"&gt;="&amp;$B$204,'1. Output sheet'!$O$2:$O$5000,"&lt;"&amp;$C$204)</f>
        <v>86750</v>
      </c>
      <c r="F238" s="13">
        <f>SUMIFS('1. Output sheet'!$F$2:$F$5000,'1. Output sheet'!$AC$2:$AC$5000,$B238,'1. Output sheet'!$C$2:$C$5000,F$20,'1. Output sheet'!$O$2:$O$5000,"&gt;="&amp;$B$204,'1. Output sheet'!$O$2:$O$5000,"&lt;"&amp;$C$204)</f>
        <v>16030.5</v>
      </c>
      <c r="G238" s="13">
        <f>SUMIFS('1. Output sheet'!$F$2:$F$5000,'1. Output sheet'!$AC$2:$AC$5000,$B238,'1. Output sheet'!$C$2:$C$5000,G$20,'1. Output sheet'!$O$2:$O$5000,"&gt;="&amp;$B$204,'1. Output sheet'!$O$2:$O$5000,"&lt;"&amp;$C$204)</f>
        <v>42164.5</v>
      </c>
      <c r="H238" s="13">
        <f>SUMIFS('1. Output sheet'!$F$2:$F$5000,'1. Output sheet'!$AC$2:$AC$5000,$B238,'1. Output sheet'!$C$2:$C$5000,H$20,'1. Output sheet'!$O$2:$O$5000,"&gt;="&amp;$B$204,'1. Output sheet'!$O$2:$O$5000,"&lt;"&amp;$C$204)</f>
        <v>18584.5</v>
      </c>
      <c r="I238" s="13">
        <f>SUMIFS('1. Output sheet'!$F$2:$F$5000,'1. Output sheet'!$AC$2:$AC$5000,$B238,'1. Output sheet'!$C$2:$C$5000,I$20,'1. Output sheet'!$O$2:$O$5000,"&gt;="&amp;$B$204,'1. Output sheet'!$O$2:$O$5000,"&lt;"&amp;$C$204)</f>
        <v>9490</v>
      </c>
      <c r="J238" s="13">
        <f>SUMIFS('1. Output sheet'!$F$2:$F$5000,'1. Output sheet'!$AC$2:$AC$5000,$B238,'1. Output sheet'!$C$2:$C$5000,J$20,'1. Output sheet'!$O$2:$O$5000,"&gt;="&amp;$B$204,'1. Output sheet'!$O$2:$O$5000,"&lt;"&amp;$C$204)</f>
        <v>46832.25</v>
      </c>
      <c r="K238" s="13">
        <f>SUMIFS('1. Output sheet'!$F$2:$F$5000,'1. Output sheet'!$AC$2:$AC$5000,$B238,'1. Output sheet'!$C$2:$C$5000,K$20,'1. Output sheet'!$O$2:$O$5000,"&gt;="&amp;$B$204,'1. Output sheet'!$O$2:$O$5000,"&lt;"&amp;$C$204)</f>
        <v>0</v>
      </c>
      <c r="L238" s="13">
        <f>SUMIFS('1. Output sheet'!$F$2:$F$5000,'1. Output sheet'!$AC$2:$AC$5000,$B238,'1. Output sheet'!$C$2:$C$5000,L$20,'1. Output sheet'!$O$2:$O$5000,"&gt;="&amp;$B$204,'1. Output sheet'!$O$2:$O$5000,"&lt;"&amp;$C$204)</f>
        <v>0</v>
      </c>
      <c r="M238" s="13">
        <f>SUMIFS('1. Output sheet'!$F$2:$F$5000,'1. Output sheet'!$AC$2:$AC$5000,$B238,'1. Output sheet'!$C$2:$C$5000,M$20,'1. Output sheet'!$O$2:$O$5000,"&gt;="&amp;$B$204,'1. Output sheet'!$O$2:$O$5000,"&lt;"&amp;$C$204)</f>
        <v>0</v>
      </c>
      <c r="N238" s="13">
        <f>SUMIFS('1. Output sheet'!$F$2:$F$5000,'1. Output sheet'!$AC$2:$AC$5000,$B238,'1. Output sheet'!$C$2:$C$5000,N$20,'1. Output sheet'!$O$2:$O$5000,"&gt;="&amp;$B$204,'1. Output sheet'!$O$2:$O$5000,"&lt;"&amp;$C$204)</f>
        <v>2047</v>
      </c>
      <c r="O238" s="13">
        <f>SUMIFS('1. Output sheet'!$F$2:$F$5000,'1. Output sheet'!$AC$2:$AC$5000,$B238,'1. Output sheet'!$C$2:$C$5000,O$20,'1. Output sheet'!$O$2:$O$5000,"&gt;="&amp;$B$204,'1. Output sheet'!$O$2:$O$5000,"&lt;"&amp;$C$204)</f>
        <v>0</v>
      </c>
      <c r="P238" s="14">
        <f t="shared" si="99"/>
        <v>226498.75</v>
      </c>
      <c r="Q238" s="13">
        <f>SUMIFS('1. Output sheet'!$F$2:$F$5000,'1. Output sheet'!$AC$2:$AC$5000,$B238,'1. Output sheet'!$O$2:$O$5000,"&gt;="&amp;$B$204,'1. Output sheet'!$O$2:$O$5000,"&lt;"&amp;$C$204)</f>
        <v>237544.25000000006</v>
      </c>
      <c r="R238" s="14">
        <f t="shared" ref="R238:R239" si="101">Q238-P238</f>
        <v>11045.500000000058</v>
      </c>
      <c r="T238" s="7" t="s">
        <v>41</v>
      </c>
      <c r="U238" s="12"/>
      <c r="V238" s="13">
        <f t="shared" si="100"/>
        <v>616.76253301690724</v>
      </c>
      <c r="W238" s="13">
        <f t="shared" si="100"/>
        <v>11631.336899829719</v>
      </c>
      <c r="X238" s="13">
        <f t="shared" si="100"/>
        <v>2149.3503881581591</v>
      </c>
      <c r="Y238" s="13">
        <f t="shared" si="100"/>
        <v>5653.3660485633445</v>
      </c>
      <c r="Z238" s="13">
        <f t="shared" si="100"/>
        <v>2491.7876727940679</v>
      </c>
      <c r="AA238" s="13">
        <f t="shared" si="100"/>
        <v>1272.4079213761847</v>
      </c>
      <c r="AB238" s="13">
        <f t="shared" si="100"/>
        <v>6279.2124210610991</v>
      </c>
      <c r="AC238" s="13">
        <f t="shared" si="100"/>
        <v>0</v>
      </c>
      <c r="AD238" s="13">
        <f t="shared" si="100"/>
        <v>0</v>
      </c>
      <c r="AE238" s="13">
        <f t="shared" si="100"/>
        <v>0</v>
      </c>
      <c r="AF238" s="13">
        <f t="shared" si="100"/>
        <v>274.45932719252374</v>
      </c>
      <c r="AG238" s="13">
        <f t="shared" si="100"/>
        <v>0</v>
      </c>
      <c r="AH238" s="14">
        <f t="shared" si="100"/>
        <v>30368.683211992004</v>
      </c>
      <c r="AI238" s="14"/>
      <c r="AJ238" s="14"/>
    </row>
    <row r="239" spans="2:36" ht="14.4" x14ac:dyDescent="0.3">
      <c r="B239" s="7" t="s">
        <v>64</v>
      </c>
      <c r="C239" s="12"/>
      <c r="D239" s="13">
        <f>SUMIFS('1. Output sheet'!$F$2:$F$5000,'1. Output sheet'!$AC$2:$AC$5000,$B239,'1. Output sheet'!$C$2:$C$5000,D$20,'1. Output sheet'!$O$2:$O$5000,"&gt;="&amp;$B$204,'1. Output sheet'!$O$2:$O$5000,"&lt;"&amp;$C$204)</f>
        <v>0</v>
      </c>
      <c r="E239" s="13">
        <f>SUMIFS('1. Output sheet'!$F$2:$F$5000,'1. Output sheet'!$AC$2:$AC$5000,$B239,'1. Output sheet'!$C$2:$C$5000,E$20,'1. Output sheet'!$O$2:$O$5000,"&gt;="&amp;$B$204,'1. Output sheet'!$O$2:$O$5000,"&lt;"&amp;$C$204)</f>
        <v>0</v>
      </c>
      <c r="F239" s="13">
        <f>SUMIFS('1. Output sheet'!$F$2:$F$5000,'1. Output sheet'!$AC$2:$AC$5000,$B239,'1. Output sheet'!$C$2:$C$5000,F$20,'1. Output sheet'!$O$2:$O$5000,"&gt;="&amp;$B$204,'1. Output sheet'!$O$2:$O$5000,"&lt;"&amp;$C$204)</f>
        <v>6148.0433333333331</v>
      </c>
      <c r="G239" s="13">
        <f>SUMIFS('1. Output sheet'!$F$2:$F$5000,'1. Output sheet'!$AC$2:$AC$5000,$B239,'1. Output sheet'!$C$2:$C$5000,G$20,'1. Output sheet'!$O$2:$O$5000,"&gt;="&amp;$B$204,'1. Output sheet'!$O$2:$O$5000,"&lt;"&amp;$C$204)</f>
        <v>0</v>
      </c>
      <c r="H239" s="13">
        <f>SUMIFS('1. Output sheet'!$F$2:$F$5000,'1. Output sheet'!$AC$2:$AC$5000,$B239,'1. Output sheet'!$C$2:$C$5000,H$20,'1. Output sheet'!$O$2:$O$5000,"&gt;="&amp;$B$204,'1. Output sheet'!$O$2:$O$5000,"&lt;"&amp;$C$204)</f>
        <v>30</v>
      </c>
      <c r="I239" s="13">
        <f>SUMIFS('1. Output sheet'!$F$2:$F$5000,'1. Output sheet'!$AC$2:$AC$5000,$B239,'1. Output sheet'!$C$2:$C$5000,I$20,'1. Output sheet'!$O$2:$O$5000,"&gt;="&amp;$B$204,'1. Output sheet'!$O$2:$O$5000,"&lt;"&amp;$C$204)</f>
        <v>0</v>
      </c>
      <c r="J239" s="13">
        <f>SUMIFS('1. Output sheet'!$F$2:$F$5000,'1. Output sheet'!$AC$2:$AC$5000,$B239,'1. Output sheet'!$C$2:$C$5000,J$20,'1. Output sheet'!$O$2:$O$5000,"&gt;="&amp;$B$204,'1. Output sheet'!$O$2:$O$5000,"&lt;"&amp;$C$204)</f>
        <v>-180.9966666666669</v>
      </c>
      <c r="K239" s="13">
        <f>SUMIFS('1. Output sheet'!$F$2:$F$5000,'1. Output sheet'!$AC$2:$AC$5000,$B239,'1. Output sheet'!$C$2:$C$5000,K$20,'1. Output sheet'!$O$2:$O$5000,"&gt;="&amp;$B$204,'1. Output sheet'!$O$2:$O$5000,"&lt;"&amp;$C$204)</f>
        <v>0</v>
      </c>
      <c r="L239" s="13">
        <f>SUMIFS('1. Output sheet'!$F$2:$F$5000,'1. Output sheet'!$AC$2:$AC$5000,$B239,'1. Output sheet'!$C$2:$C$5000,L$20,'1. Output sheet'!$O$2:$O$5000,"&gt;="&amp;$B$204,'1. Output sheet'!$O$2:$O$5000,"&lt;"&amp;$C$204)</f>
        <v>0</v>
      </c>
      <c r="M239" s="13">
        <f>SUMIFS('1. Output sheet'!$F$2:$F$5000,'1. Output sheet'!$AC$2:$AC$5000,$B239,'1. Output sheet'!$C$2:$C$5000,M$20,'1. Output sheet'!$O$2:$O$5000,"&gt;="&amp;$B$204,'1. Output sheet'!$O$2:$O$5000,"&lt;"&amp;$C$204)</f>
        <v>0</v>
      </c>
      <c r="N239" s="13">
        <f>SUMIFS('1. Output sheet'!$F$2:$F$5000,'1. Output sheet'!$AC$2:$AC$5000,$B239,'1. Output sheet'!$C$2:$C$5000,N$20,'1. Output sheet'!$O$2:$O$5000,"&gt;="&amp;$B$204,'1. Output sheet'!$O$2:$O$5000,"&lt;"&amp;$C$204)</f>
        <v>0</v>
      </c>
      <c r="O239" s="13">
        <f>SUMIFS('1. Output sheet'!$F$2:$F$5000,'1. Output sheet'!$AC$2:$AC$5000,$B239,'1. Output sheet'!$C$2:$C$5000,O$20,'1. Output sheet'!$O$2:$O$5000,"&gt;="&amp;$B$204,'1. Output sheet'!$O$2:$O$5000,"&lt;"&amp;$C$204)</f>
        <v>0</v>
      </c>
      <c r="P239" s="14">
        <f t="shared" si="99"/>
        <v>5997.0466666666662</v>
      </c>
      <c r="Q239" s="13">
        <f>SUMIFS('1. Output sheet'!$F$2:$F$5000,'1. Output sheet'!$AC$2:$AC$5000,$B239,'1. Output sheet'!$O$2:$O$5000,"&gt;="&amp;$B$204,'1. Output sheet'!$O$2:$O$5000,"&lt;"&amp;$C$204)</f>
        <v>5997.0466666666662</v>
      </c>
      <c r="R239" s="14">
        <f t="shared" si="101"/>
        <v>0</v>
      </c>
      <c r="T239" s="7" t="s">
        <v>64</v>
      </c>
      <c r="U239" s="12"/>
      <c r="V239" s="13">
        <f t="shared" si="100"/>
        <v>0</v>
      </c>
      <c r="W239" s="13">
        <f t="shared" si="100"/>
        <v>0</v>
      </c>
      <c r="X239" s="13">
        <f t="shared" si="100"/>
        <v>824.32234334008183</v>
      </c>
      <c r="Y239" s="13">
        <f t="shared" si="100"/>
        <v>0</v>
      </c>
      <c r="Z239" s="13">
        <f t="shared" si="100"/>
        <v>4.0223643457624387</v>
      </c>
      <c r="AA239" s="13">
        <f t="shared" si="100"/>
        <v>0</v>
      </c>
      <c r="AB239" s="13">
        <f t="shared" si="100"/>
        <v>-24.267817956728326</v>
      </c>
      <c r="AC239" s="13">
        <f t="shared" si="100"/>
        <v>0</v>
      </c>
      <c r="AD239" s="13">
        <f t="shared" si="100"/>
        <v>0</v>
      </c>
      <c r="AE239" s="13">
        <f t="shared" si="100"/>
        <v>0</v>
      </c>
      <c r="AF239" s="13">
        <f t="shared" si="100"/>
        <v>0</v>
      </c>
      <c r="AG239" s="13">
        <f t="shared" si="100"/>
        <v>0</v>
      </c>
      <c r="AH239" s="14">
        <f t="shared" si="100"/>
        <v>804.07688972911592</v>
      </c>
      <c r="AI239" s="14"/>
      <c r="AJ239" s="14"/>
    </row>
    <row r="242" spans="2:36" ht="14.4" x14ac:dyDescent="0.3">
      <c r="B242" s="5" t="s">
        <v>4365</v>
      </c>
      <c r="C242" s="5"/>
      <c r="D242" s="5"/>
      <c r="E242" s="5"/>
      <c r="F242" s="5"/>
      <c r="G242" s="5"/>
      <c r="H242" s="5"/>
      <c r="I242" s="5"/>
      <c r="J242" s="5"/>
      <c r="K242" s="5"/>
      <c r="L242" s="5"/>
      <c r="M242" s="5"/>
      <c r="N242" s="5"/>
      <c r="O242" s="5"/>
      <c r="P242" s="5"/>
      <c r="Q242" s="5"/>
      <c r="R242" s="5"/>
      <c r="T242" s="5" t="s">
        <v>4365</v>
      </c>
      <c r="U242" s="5" t="s">
        <v>4364</v>
      </c>
      <c r="V242" s="5"/>
      <c r="W242" s="5"/>
      <c r="X242" s="5"/>
      <c r="Y242" s="5"/>
      <c r="Z242" s="5"/>
      <c r="AA242" s="5"/>
      <c r="AB242" s="5"/>
      <c r="AC242" s="5"/>
      <c r="AD242" s="5"/>
      <c r="AE242" s="5"/>
      <c r="AF242" s="5"/>
      <c r="AG242" s="5"/>
      <c r="AH242" s="5"/>
      <c r="AI242" s="5"/>
      <c r="AJ242" s="5"/>
    </row>
    <row r="243" spans="2:36" ht="43.2" x14ac:dyDescent="0.3">
      <c r="B243" s="19" t="s">
        <v>4358</v>
      </c>
      <c r="C243" s="20"/>
      <c r="D243" s="10" t="s">
        <v>705</v>
      </c>
      <c r="E243" s="10" t="s">
        <v>206</v>
      </c>
      <c r="F243" s="10" t="s">
        <v>198</v>
      </c>
      <c r="G243" s="11" t="s">
        <v>28</v>
      </c>
      <c r="H243" s="11" t="s">
        <v>795</v>
      </c>
      <c r="I243" s="11" t="s">
        <v>43</v>
      </c>
      <c r="J243" s="11" t="s">
        <v>104</v>
      </c>
      <c r="K243" s="11" t="s">
        <v>808</v>
      </c>
      <c r="L243" s="11" t="s">
        <v>755</v>
      </c>
      <c r="M243" s="11" t="s">
        <v>4353</v>
      </c>
      <c r="N243" s="11" t="s">
        <v>318</v>
      </c>
      <c r="O243" s="11" t="s">
        <v>71</v>
      </c>
      <c r="P243" s="29" t="s">
        <v>4359</v>
      </c>
      <c r="Q243" s="29" t="s">
        <v>4360</v>
      </c>
      <c r="R243" s="29"/>
      <c r="T243" s="19" t="s">
        <v>4358</v>
      </c>
      <c r="U243" s="20"/>
      <c r="V243" s="10" t="s">
        <v>705</v>
      </c>
      <c r="W243" s="10" t="s">
        <v>206</v>
      </c>
      <c r="X243" s="10" t="s">
        <v>198</v>
      </c>
      <c r="Y243" s="11" t="s">
        <v>28</v>
      </c>
      <c r="Z243" s="11" t="s">
        <v>795</v>
      </c>
      <c r="AA243" s="11" t="s">
        <v>43</v>
      </c>
      <c r="AB243" s="11" t="s">
        <v>104</v>
      </c>
      <c r="AC243" s="11" t="s">
        <v>808</v>
      </c>
      <c r="AD243" s="11" t="s">
        <v>755</v>
      </c>
      <c r="AE243" s="11" t="s">
        <v>4353</v>
      </c>
      <c r="AF243" s="11" t="s">
        <v>318</v>
      </c>
      <c r="AG243" s="11" t="s">
        <v>71</v>
      </c>
      <c r="AH243" s="29" t="s">
        <v>4359</v>
      </c>
      <c r="AI243" s="29" t="s">
        <v>4360</v>
      </c>
      <c r="AJ243" s="29"/>
    </row>
    <row r="244" spans="2:36" ht="14.4" x14ac:dyDescent="0.3">
      <c r="B244" s="21" t="s">
        <v>232</v>
      </c>
      <c r="C244" s="20"/>
      <c r="D244" s="45">
        <f>SUMIFS('1. Output sheet'!$F$2:$F$5000,'1. Output sheet'!$D$2:$D$5000,$B244,'1. Output sheet'!$C$2:$C$5000,D$27,'1. Output sheet'!$AC$2:$AC$5000,$B$22,'1. Output sheet'!$O$2:$O$5000,"&gt;="&amp;$B$204,'1. Output sheet'!$O$2:$O$5000,"&lt;"&amp;$C$204)+SUMIFS('1. Output sheet'!$F$2:$F$5000,'1. Output sheet'!$D$2:$D$5000,$B244,'1. Output sheet'!$C$2:$C$5000,D$27,'1. Output sheet'!$AC$2:$AC$5000,$B$23,'1. Output sheet'!$O$2:$O$5000,"&gt;="&amp;$B$204,'1. Output sheet'!$O$2:$O$5000,"&lt;"&amp;$C$204)</f>
        <v>0</v>
      </c>
      <c r="E244" s="45">
        <f>SUMIFS('1. Output sheet'!$F$2:$F$5000,'1. Output sheet'!$D$2:$D$5000,$B244,'1. Output sheet'!$C$2:$C$5000,E$27,'1. Output sheet'!$AC$2:$AC$5000,$B$22,'1. Output sheet'!$O$2:$O$5000,"&gt;="&amp;$B$204,'1. Output sheet'!$O$2:$O$5000,"&lt;"&amp;$C$204)+SUMIFS('1. Output sheet'!$F$2:$F$5000,'1. Output sheet'!$D$2:$D$5000,$B244,'1. Output sheet'!$C$2:$C$5000,E$27,'1. Output sheet'!$AC$2:$AC$5000,$B$23,'1. Output sheet'!$O$2:$O$5000,"&gt;="&amp;$B$204,'1. Output sheet'!$O$2:$O$5000,"&lt;"&amp;$C$204)</f>
        <v>0</v>
      </c>
      <c r="F244" s="45">
        <f>SUMIFS('1. Output sheet'!$F$2:$F$5000,'1. Output sheet'!$D$2:$D$5000,$B244,'1. Output sheet'!$C$2:$C$5000,F$27,'1. Output sheet'!$AC$2:$AC$5000,$B$22,'1. Output sheet'!$O$2:$O$5000,"&gt;="&amp;$B$204,'1. Output sheet'!$O$2:$O$5000,"&lt;"&amp;$C$204)+SUMIFS('1. Output sheet'!$F$2:$F$5000,'1. Output sheet'!$D$2:$D$5000,$B244,'1. Output sheet'!$C$2:$C$5000,F$27,'1. Output sheet'!$AC$2:$AC$5000,$B$23,'1. Output sheet'!$O$2:$O$5000,"&gt;="&amp;$B$204,'1. Output sheet'!$O$2:$O$5000,"&lt;"&amp;$C$204)</f>
        <v>1977</v>
      </c>
      <c r="G244" s="45">
        <f>SUMIFS('1. Output sheet'!$F$2:$F$5000,'1. Output sheet'!$D$2:$D$5000,$B244,'1. Output sheet'!$C$2:$C$5000,G$27,'1. Output sheet'!$AC$2:$AC$5000,$B$22,'1. Output sheet'!$O$2:$O$5000,"&gt;="&amp;$B$204,'1. Output sheet'!$O$2:$O$5000,"&lt;"&amp;$C$204)+SUMIFS('1. Output sheet'!$F$2:$F$5000,'1. Output sheet'!$D$2:$D$5000,$B244,'1. Output sheet'!$C$2:$C$5000,G$27,'1. Output sheet'!$AC$2:$AC$5000,$B$23,'1. Output sheet'!$O$2:$O$5000,"&gt;="&amp;$B$204,'1. Output sheet'!$O$2:$O$5000,"&lt;"&amp;$C$204)</f>
        <v>0</v>
      </c>
      <c r="H244" s="45">
        <f>SUMIFS('1. Output sheet'!$F$2:$F$5000,'1. Output sheet'!$D$2:$D$5000,$B244,'1. Output sheet'!$C$2:$C$5000,H$27,'1. Output sheet'!$AC$2:$AC$5000,$B$22,'1. Output sheet'!$O$2:$O$5000,"&gt;="&amp;$B$204,'1. Output sheet'!$O$2:$O$5000,"&lt;"&amp;$C$204)+SUMIFS('1. Output sheet'!$F$2:$F$5000,'1. Output sheet'!$D$2:$D$5000,$B244,'1. Output sheet'!$C$2:$C$5000,H$27,'1. Output sheet'!$AC$2:$AC$5000,$B$23,'1. Output sheet'!$O$2:$O$5000,"&gt;="&amp;$B$204,'1. Output sheet'!$O$2:$O$5000,"&lt;"&amp;$C$204)</f>
        <v>845</v>
      </c>
      <c r="I244" s="45">
        <f>SUMIFS('1. Output sheet'!$F$2:$F$5000,'1. Output sheet'!$D$2:$D$5000,$B244,'1. Output sheet'!$C$2:$C$5000,I$27,'1. Output sheet'!$AC$2:$AC$5000,$B$22,'1. Output sheet'!$O$2:$O$5000,"&gt;="&amp;$B$204,'1. Output sheet'!$O$2:$O$5000,"&lt;"&amp;$C$204)+SUMIFS('1. Output sheet'!$F$2:$F$5000,'1. Output sheet'!$D$2:$D$5000,$B244,'1. Output sheet'!$C$2:$C$5000,I$27,'1. Output sheet'!$AC$2:$AC$5000,$B$23,'1. Output sheet'!$O$2:$O$5000,"&gt;="&amp;$B$204,'1. Output sheet'!$O$2:$O$5000,"&lt;"&amp;$C$204)</f>
        <v>0</v>
      </c>
      <c r="J244" s="45">
        <f>SUMIFS('1. Output sheet'!$F$2:$F$5000,'1. Output sheet'!$D$2:$D$5000,$B244,'1. Output sheet'!$C$2:$C$5000,J$27,'1. Output sheet'!$AC$2:$AC$5000,$B$22,'1. Output sheet'!$O$2:$O$5000,"&gt;="&amp;$B$204,'1. Output sheet'!$O$2:$O$5000,"&lt;"&amp;$C$204)+SUMIFS('1. Output sheet'!$F$2:$F$5000,'1. Output sheet'!$D$2:$D$5000,$B244,'1. Output sheet'!$C$2:$C$5000,J$27,'1. Output sheet'!$AC$2:$AC$5000,$B$23,'1. Output sheet'!$O$2:$O$5000,"&gt;="&amp;$B$204,'1. Output sheet'!$O$2:$O$5000,"&lt;"&amp;$C$204)</f>
        <v>0</v>
      </c>
      <c r="K244" s="45">
        <f>SUMIFS('1. Output sheet'!$F$2:$F$5000,'1. Output sheet'!$D$2:$D$5000,$B244,'1. Output sheet'!$C$2:$C$5000,K$27,'1. Output sheet'!$AC$2:$AC$5000,$B$22,'1. Output sheet'!$O$2:$O$5000,"&gt;="&amp;$B$204,'1. Output sheet'!$O$2:$O$5000,"&lt;"&amp;$C$204)+SUMIFS('1. Output sheet'!$F$2:$F$5000,'1. Output sheet'!$D$2:$D$5000,$B244,'1. Output sheet'!$C$2:$C$5000,K$27,'1. Output sheet'!$AC$2:$AC$5000,$B$23,'1. Output sheet'!$O$2:$O$5000,"&gt;="&amp;$B$204,'1. Output sheet'!$O$2:$O$5000,"&lt;"&amp;$C$204)</f>
        <v>0</v>
      </c>
      <c r="L244" s="45">
        <f>SUMIFS('1. Output sheet'!$F$2:$F$5000,'1. Output sheet'!$D$2:$D$5000,$B244,'1. Output sheet'!$C$2:$C$5000,L$27,'1. Output sheet'!$AC$2:$AC$5000,$B$22,'1. Output sheet'!$O$2:$O$5000,"&gt;="&amp;$B$204,'1. Output sheet'!$O$2:$O$5000,"&lt;"&amp;$C$204)+SUMIFS('1. Output sheet'!$F$2:$F$5000,'1. Output sheet'!$D$2:$D$5000,$B244,'1. Output sheet'!$C$2:$C$5000,L$27,'1. Output sheet'!$AC$2:$AC$5000,$B$23,'1. Output sheet'!$O$2:$O$5000,"&gt;="&amp;$B$204,'1. Output sheet'!$O$2:$O$5000,"&lt;"&amp;$C$204)</f>
        <v>0</v>
      </c>
      <c r="M244" s="45">
        <f>SUMIFS('1. Output sheet'!$F$2:$F$5000,'1. Output sheet'!$D$2:$D$5000,$B244,'1. Output sheet'!$C$2:$C$5000,M$27,'1. Output sheet'!$AC$2:$AC$5000,$B$22,'1. Output sheet'!$O$2:$O$5000,"&gt;="&amp;$B$204,'1. Output sheet'!$O$2:$O$5000,"&lt;"&amp;$C$204)+SUMIFS('1. Output sheet'!$F$2:$F$5000,'1. Output sheet'!$D$2:$D$5000,$B244,'1. Output sheet'!$C$2:$C$5000,M$27,'1. Output sheet'!$AC$2:$AC$5000,$B$23,'1. Output sheet'!$O$2:$O$5000,"&gt;="&amp;$B$204,'1. Output sheet'!$O$2:$O$5000,"&lt;"&amp;$C$204)</f>
        <v>0</v>
      </c>
      <c r="N244" s="45">
        <f>SUMIFS('1. Output sheet'!$F$2:$F$5000,'1. Output sheet'!$D$2:$D$5000,$B244,'1. Output sheet'!$C$2:$C$5000,N$27,'1. Output sheet'!$AC$2:$AC$5000,$B$22,'1. Output sheet'!$O$2:$O$5000,"&gt;="&amp;$B$204,'1. Output sheet'!$O$2:$O$5000,"&lt;"&amp;$C$204)+SUMIFS('1. Output sheet'!$F$2:$F$5000,'1. Output sheet'!$D$2:$D$5000,$B244,'1. Output sheet'!$C$2:$C$5000,N$27,'1. Output sheet'!$AC$2:$AC$5000,$B$23,'1. Output sheet'!$O$2:$O$5000,"&gt;="&amp;$B$204,'1. Output sheet'!$O$2:$O$5000,"&lt;"&amp;$C$204)</f>
        <v>0</v>
      </c>
      <c r="O244" s="45">
        <f>SUMIFS('1. Output sheet'!$F$2:$F$5000,'1. Output sheet'!$D$2:$D$5000,$B244,'1. Output sheet'!$C$2:$C$5000,O$27,'1. Output sheet'!$AC$2:$AC$5000,$B$22,'1. Output sheet'!$O$2:$O$5000,"&gt;="&amp;$B$204,'1. Output sheet'!$O$2:$O$5000,"&lt;"&amp;$C$204)+SUMIFS('1. Output sheet'!$F$2:$F$5000,'1. Output sheet'!$D$2:$D$5000,$B244,'1. Output sheet'!$C$2:$C$5000,O$27,'1. Output sheet'!$AC$2:$AC$5000,$B$23,'1. Output sheet'!$O$2:$O$5000,"&gt;="&amp;$B$204,'1. Output sheet'!$O$2:$O$5000,"&lt;"&amp;$C$204)</f>
        <v>0</v>
      </c>
      <c r="P244" s="14">
        <f t="shared" ref="P244:P261" si="102">SUM(D244:O244)</f>
        <v>2822</v>
      </c>
      <c r="Q244" s="14">
        <f>SUMIFS('1. Output sheet'!$F$2:$F$5000,'1. Output sheet'!$D$2:$D$5000,$B244,'1. Output sheet'!$AC$2:$AC$5000,$B$22,'1. Output sheet'!$O$2:$O$5000,"&gt;="&amp;$B$204,'1. Output sheet'!$O$2:$O$5000,"&lt;"&amp;$C$204)+SUMIFS('1. Output sheet'!$F$2:$F$5000,'1. Output sheet'!$D$2:$D$5000,$B244,'1. Output sheet'!$AC$2:$AC$5000,$B$23,'1. Output sheet'!$O$2:$O$5000,"&gt;="&amp;$B$204,'1. Output sheet'!$O$2:$O$5000,"&lt;"&amp;$C$204)</f>
        <v>2822</v>
      </c>
      <c r="R244" s="14"/>
      <c r="T244" s="21" t="s">
        <v>232</v>
      </c>
      <c r="U244" s="20"/>
      <c r="V244" s="45">
        <f t="shared" ref="V244:V262" si="103">D244*$T$55</f>
        <v>0</v>
      </c>
      <c r="W244" s="45">
        <f t="shared" ref="W244:W262" si="104">E244*$T$55</f>
        <v>0</v>
      </c>
      <c r="X244" s="45">
        <f t="shared" ref="X244:X262" si="105">F244*$T$55</f>
        <v>265.07381038574471</v>
      </c>
      <c r="Y244" s="45">
        <f t="shared" ref="Y244:Y262" si="106">G244*$T$55</f>
        <v>0</v>
      </c>
      <c r="Z244" s="45">
        <f t="shared" ref="Z244:Z262" si="107">H244*$T$55</f>
        <v>113.29659573897536</v>
      </c>
      <c r="AA244" s="45">
        <f t="shared" ref="AA244:AA262" si="108">I244*$T$55</f>
        <v>0</v>
      </c>
      <c r="AB244" s="45">
        <f t="shared" ref="AB244:AB262" si="109">J244*$T$55</f>
        <v>0</v>
      </c>
      <c r="AC244" s="45">
        <f t="shared" ref="AC244:AC262" si="110">K244*$T$55</f>
        <v>0</v>
      </c>
      <c r="AD244" s="45">
        <f t="shared" ref="AD244:AD262" si="111">L244*$T$55</f>
        <v>0</v>
      </c>
      <c r="AE244" s="45">
        <f t="shared" ref="AE244:AE262" si="112">M244*$T$55</f>
        <v>0</v>
      </c>
      <c r="AF244" s="45">
        <f t="shared" ref="AF244:AF262" si="113">N244*$T$55</f>
        <v>0</v>
      </c>
      <c r="AG244" s="45">
        <f t="shared" ref="AG244:AG262" si="114">O244*$T$55</f>
        <v>0</v>
      </c>
      <c r="AH244" s="45">
        <f t="shared" ref="AH244:AH262" si="115">P244*$T$55</f>
        <v>378.37040612472003</v>
      </c>
      <c r="AI244" s="45">
        <f t="shared" ref="AI244:AI262" si="116">Q244*$T$55</f>
        <v>378.37040612472003</v>
      </c>
      <c r="AJ244" s="14"/>
    </row>
    <row r="245" spans="2:36" ht="14.4" x14ac:dyDescent="0.3">
      <c r="B245" s="21" t="s">
        <v>221</v>
      </c>
      <c r="C245" s="20"/>
      <c r="D245" s="45">
        <f>SUMIFS('1. Output sheet'!$F$2:$F$5000,'1. Output sheet'!$D$2:$D$5000,$B245,'1. Output sheet'!$C$2:$C$5000,D$27,'1. Output sheet'!$AC$2:$AC$5000,$B$22,'1. Output sheet'!$O$2:$O$5000,"&gt;="&amp;$B$204,'1. Output sheet'!$O$2:$O$5000,"&lt;"&amp;$C$204)+SUMIFS('1. Output sheet'!$F$2:$F$5000,'1. Output sheet'!$D$2:$D$5000,$B245,'1. Output sheet'!$C$2:$C$5000,D$27,'1. Output sheet'!$AC$2:$AC$5000,$B$23,'1. Output sheet'!$O$2:$O$5000,"&gt;="&amp;$B$204,'1. Output sheet'!$O$2:$O$5000,"&lt;"&amp;$C$204)</f>
        <v>0</v>
      </c>
      <c r="E245" s="45">
        <f>SUMIFS('1. Output sheet'!$F$2:$F$5000,'1. Output sheet'!$D$2:$D$5000,$B245,'1. Output sheet'!$C$2:$C$5000,E$27,'1. Output sheet'!$AC$2:$AC$5000,$B$22,'1. Output sheet'!$O$2:$O$5000,"&gt;="&amp;$B$204,'1. Output sheet'!$O$2:$O$5000,"&lt;"&amp;$C$204)+SUMIFS('1. Output sheet'!$F$2:$F$5000,'1. Output sheet'!$D$2:$D$5000,$B245,'1. Output sheet'!$C$2:$C$5000,E$27,'1. Output sheet'!$AC$2:$AC$5000,$B$23,'1. Output sheet'!$O$2:$O$5000,"&gt;="&amp;$B$204,'1. Output sheet'!$O$2:$O$5000,"&lt;"&amp;$C$204)</f>
        <v>0</v>
      </c>
      <c r="F245" s="45">
        <f>SUMIFS('1. Output sheet'!$F$2:$F$5000,'1. Output sheet'!$D$2:$D$5000,$B245,'1. Output sheet'!$C$2:$C$5000,F$27,'1. Output sheet'!$AC$2:$AC$5000,$B$22,'1. Output sheet'!$O$2:$O$5000,"&gt;="&amp;$B$204,'1. Output sheet'!$O$2:$O$5000,"&lt;"&amp;$C$204)+SUMIFS('1. Output sheet'!$F$2:$F$5000,'1. Output sheet'!$D$2:$D$5000,$B245,'1. Output sheet'!$C$2:$C$5000,F$27,'1. Output sheet'!$AC$2:$AC$5000,$B$23,'1. Output sheet'!$O$2:$O$5000,"&gt;="&amp;$B$204,'1. Output sheet'!$O$2:$O$5000,"&lt;"&amp;$C$204)</f>
        <v>0</v>
      </c>
      <c r="G245" s="45">
        <f>SUMIFS('1. Output sheet'!$F$2:$F$5000,'1. Output sheet'!$D$2:$D$5000,$B245,'1. Output sheet'!$C$2:$C$5000,G$27,'1. Output sheet'!$AC$2:$AC$5000,$B$22,'1. Output sheet'!$O$2:$O$5000,"&gt;="&amp;$B$204,'1. Output sheet'!$O$2:$O$5000,"&lt;"&amp;$C$204)+SUMIFS('1. Output sheet'!$F$2:$F$5000,'1. Output sheet'!$D$2:$D$5000,$B245,'1. Output sheet'!$C$2:$C$5000,G$27,'1. Output sheet'!$AC$2:$AC$5000,$B$23,'1. Output sheet'!$O$2:$O$5000,"&gt;="&amp;$B$204,'1. Output sheet'!$O$2:$O$5000,"&lt;"&amp;$C$204)</f>
        <v>0</v>
      </c>
      <c r="H245" s="45">
        <f>SUMIFS('1. Output sheet'!$F$2:$F$5000,'1. Output sheet'!$D$2:$D$5000,$B245,'1. Output sheet'!$C$2:$C$5000,H$27,'1. Output sheet'!$AC$2:$AC$5000,$B$22,'1. Output sheet'!$O$2:$O$5000,"&gt;="&amp;$B$204,'1. Output sheet'!$O$2:$O$5000,"&lt;"&amp;$C$204)+SUMIFS('1. Output sheet'!$F$2:$F$5000,'1. Output sheet'!$D$2:$D$5000,$B245,'1. Output sheet'!$C$2:$C$5000,H$27,'1. Output sheet'!$AC$2:$AC$5000,$B$23,'1. Output sheet'!$O$2:$O$5000,"&gt;="&amp;$B$204,'1. Output sheet'!$O$2:$O$5000,"&lt;"&amp;$C$204)</f>
        <v>0</v>
      </c>
      <c r="I245" s="45">
        <f>SUMIFS('1. Output sheet'!$F$2:$F$5000,'1. Output sheet'!$D$2:$D$5000,$B245,'1. Output sheet'!$C$2:$C$5000,I$27,'1. Output sheet'!$AC$2:$AC$5000,$B$22,'1. Output sheet'!$O$2:$O$5000,"&gt;="&amp;$B$204,'1. Output sheet'!$O$2:$O$5000,"&lt;"&amp;$C$204)+SUMIFS('1. Output sheet'!$F$2:$F$5000,'1. Output sheet'!$D$2:$D$5000,$B245,'1. Output sheet'!$C$2:$C$5000,I$27,'1. Output sheet'!$AC$2:$AC$5000,$B$23,'1. Output sheet'!$O$2:$O$5000,"&gt;="&amp;$B$204,'1. Output sheet'!$O$2:$O$5000,"&lt;"&amp;$C$204)</f>
        <v>0</v>
      </c>
      <c r="J245" s="45">
        <f>SUMIFS('1. Output sheet'!$F$2:$F$5000,'1. Output sheet'!$D$2:$D$5000,$B245,'1. Output sheet'!$C$2:$C$5000,J$27,'1. Output sheet'!$AC$2:$AC$5000,$B$22,'1. Output sheet'!$O$2:$O$5000,"&gt;="&amp;$B$204,'1. Output sheet'!$O$2:$O$5000,"&lt;"&amp;$C$204)+SUMIFS('1. Output sheet'!$F$2:$F$5000,'1. Output sheet'!$D$2:$D$5000,$B245,'1. Output sheet'!$C$2:$C$5000,J$27,'1. Output sheet'!$AC$2:$AC$5000,$B$23,'1. Output sheet'!$O$2:$O$5000,"&gt;="&amp;$B$204,'1. Output sheet'!$O$2:$O$5000,"&lt;"&amp;$C$204)</f>
        <v>0</v>
      </c>
      <c r="K245" s="45">
        <f>SUMIFS('1. Output sheet'!$F$2:$F$5000,'1. Output sheet'!$D$2:$D$5000,$B245,'1. Output sheet'!$C$2:$C$5000,K$27,'1. Output sheet'!$AC$2:$AC$5000,$B$22,'1. Output sheet'!$O$2:$O$5000,"&gt;="&amp;$B$204,'1. Output sheet'!$O$2:$O$5000,"&lt;"&amp;$C$204)+SUMIFS('1. Output sheet'!$F$2:$F$5000,'1. Output sheet'!$D$2:$D$5000,$B245,'1. Output sheet'!$C$2:$C$5000,K$27,'1. Output sheet'!$AC$2:$AC$5000,$B$23,'1. Output sheet'!$O$2:$O$5000,"&gt;="&amp;$B$204,'1. Output sheet'!$O$2:$O$5000,"&lt;"&amp;$C$204)</f>
        <v>0</v>
      </c>
      <c r="L245" s="45">
        <f>SUMIFS('1. Output sheet'!$F$2:$F$5000,'1. Output sheet'!$D$2:$D$5000,$B245,'1. Output sheet'!$C$2:$C$5000,L$27,'1. Output sheet'!$AC$2:$AC$5000,$B$22,'1. Output sheet'!$O$2:$O$5000,"&gt;="&amp;$B$204,'1. Output sheet'!$O$2:$O$5000,"&lt;"&amp;$C$204)+SUMIFS('1. Output sheet'!$F$2:$F$5000,'1. Output sheet'!$D$2:$D$5000,$B245,'1. Output sheet'!$C$2:$C$5000,L$27,'1. Output sheet'!$AC$2:$AC$5000,$B$23,'1. Output sheet'!$O$2:$O$5000,"&gt;="&amp;$B$204,'1. Output sheet'!$O$2:$O$5000,"&lt;"&amp;$C$204)</f>
        <v>0</v>
      </c>
      <c r="M245" s="45">
        <f>SUMIFS('1. Output sheet'!$F$2:$F$5000,'1. Output sheet'!$D$2:$D$5000,$B245,'1. Output sheet'!$C$2:$C$5000,M$27,'1. Output sheet'!$AC$2:$AC$5000,$B$22,'1. Output sheet'!$O$2:$O$5000,"&gt;="&amp;$B$204,'1. Output sheet'!$O$2:$O$5000,"&lt;"&amp;$C$204)+SUMIFS('1. Output sheet'!$F$2:$F$5000,'1. Output sheet'!$D$2:$D$5000,$B245,'1. Output sheet'!$C$2:$C$5000,M$27,'1. Output sheet'!$AC$2:$AC$5000,$B$23,'1. Output sheet'!$O$2:$O$5000,"&gt;="&amp;$B$204,'1. Output sheet'!$O$2:$O$5000,"&lt;"&amp;$C$204)</f>
        <v>0</v>
      </c>
      <c r="N245" s="45">
        <f>SUMIFS('1. Output sheet'!$F$2:$F$5000,'1. Output sheet'!$D$2:$D$5000,$B245,'1. Output sheet'!$C$2:$C$5000,N$27,'1. Output sheet'!$AC$2:$AC$5000,$B$22,'1. Output sheet'!$O$2:$O$5000,"&gt;="&amp;$B$204,'1. Output sheet'!$O$2:$O$5000,"&lt;"&amp;$C$204)+SUMIFS('1. Output sheet'!$F$2:$F$5000,'1. Output sheet'!$D$2:$D$5000,$B245,'1. Output sheet'!$C$2:$C$5000,N$27,'1. Output sheet'!$AC$2:$AC$5000,$B$23,'1. Output sheet'!$O$2:$O$5000,"&gt;="&amp;$B$204,'1. Output sheet'!$O$2:$O$5000,"&lt;"&amp;$C$204)</f>
        <v>0</v>
      </c>
      <c r="O245" s="45">
        <f>SUMIFS('1. Output sheet'!$F$2:$F$5000,'1. Output sheet'!$D$2:$D$5000,$B245,'1. Output sheet'!$C$2:$C$5000,O$27,'1. Output sheet'!$AC$2:$AC$5000,$B$22,'1. Output sheet'!$O$2:$O$5000,"&gt;="&amp;$B$204,'1. Output sheet'!$O$2:$O$5000,"&lt;"&amp;$C$204)+SUMIFS('1. Output sheet'!$F$2:$F$5000,'1. Output sheet'!$D$2:$D$5000,$B245,'1. Output sheet'!$C$2:$C$5000,O$27,'1. Output sheet'!$AC$2:$AC$5000,$B$23,'1. Output sheet'!$O$2:$O$5000,"&gt;="&amp;$B$204,'1. Output sheet'!$O$2:$O$5000,"&lt;"&amp;$C$204)</f>
        <v>0</v>
      </c>
      <c r="P245" s="14">
        <f t="shared" si="102"/>
        <v>0</v>
      </c>
      <c r="Q245" s="14">
        <f>SUMIFS('1. Output sheet'!$F$2:$F$5000,'1. Output sheet'!$D$2:$D$5000,$B245,'1. Output sheet'!$AC$2:$AC$5000,$B$22,'1. Output sheet'!$O$2:$O$5000,"&gt;="&amp;$B$204,'1. Output sheet'!$O$2:$O$5000,"&lt;"&amp;$C$204)+SUMIFS('1. Output sheet'!$F$2:$F$5000,'1. Output sheet'!$D$2:$D$5000,$B245,'1. Output sheet'!$AC$2:$AC$5000,$B$23,'1. Output sheet'!$O$2:$O$5000,"&gt;="&amp;$B$204,'1. Output sheet'!$O$2:$O$5000,"&lt;"&amp;$C$204)</f>
        <v>0</v>
      </c>
      <c r="R245" s="14"/>
      <c r="T245" s="21" t="s">
        <v>221</v>
      </c>
      <c r="U245" s="20"/>
      <c r="V245" s="45">
        <f t="shared" si="103"/>
        <v>0</v>
      </c>
      <c r="W245" s="45">
        <f t="shared" si="104"/>
        <v>0</v>
      </c>
      <c r="X245" s="45">
        <f t="shared" si="105"/>
        <v>0</v>
      </c>
      <c r="Y245" s="45">
        <f t="shared" si="106"/>
        <v>0</v>
      </c>
      <c r="Z245" s="45">
        <f t="shared" si="107"/>
        <v>0</v>
      </c>
      <c r="AA245" s="45">
        <f t="shared" si="108"/>
        <v>0</v>
      </c>
      <c r="AB245" s="45">
        <f t="shared" si="109"/>
        <v>0</v>
      </c>
      <c r="AC245" s="45">
        <f t="shared" si="110"/>
        <v>0</v>
      </c>
      <c r="AD245" s="45">
        <f t="shared" si="111"/>
        <v>0</v>
      </c>
      <c r="AE245" s="45">
        <f t="shared" si="112"/>
        <v>0</v>
      </c>
      <c r="AF245" s="45">
        <f t="shared" si="113"/>
        <v>0</v>
      </c>
      <c r="AG245" s="45">
        <f t="shared" si="114"/>
        <v>0</v>
      </c>
      <c r="AH245" s="45">
        <f t="shared" si="115"/>
        <v>0</v>
      </c>
      <c r="AI245" s="45">
        <f t="shared" si="116"/>
        <v>0</v>
      </c>
      <c r="AJ245" s="14"/>
    </row>
    <row r="246" spans="2:36" ht="28.8" x14ac:dyDescent="0.3">
      <c r="B246" s="21" t="s">
        <v>543</v>
      </c>
      <c r="C246" s="20"/>
      <c r="D246" s="45">
        <f>SUMIFS('1. Output sheet'!$F$2:$F$5000,'1. Output sheet'!$D$2:$D$5000,$B246,'1. Output sheet'!$C$2:$C$5000,D$27,'1. Output sheet'!$AC$2:$AC$5000,$B$22,'1. Output sheet'!$O$2:$O$5000,"&gt;="&amp;$B$204,'1. Output sheet'!$O$2:$O$5000,"&lt;"&amp;$C$204)+SUMIFS('1. Output sheet'!$F$2:$F$5000,'1. Output sheet'!$D$2:$D$5000,$B246,'1. Output sheet'!$C$2:$C$5000,D$27,'1. Output sheet'!$AC$2:$AC$5000,$B$23,'1. Output sheet'!$O$2:$O$5000,"&gt;="&amp;$B$204,'1. Output sheet'!$O$2:$O$5000,"&lt;"&amp;$C$204)</f>
        <v>0</v>
      </c>
      <c r="E246" s="45">
        <f>SUMIFS('1. Output sheet'!$F$2:$F$5000,'1. Output sheet'!$D$2:$D$5000,$B246,'1. Output sheet'!$C$2:$C$5000,E$27,'1. Output sheet'!$AC$2:$AC$5000,$B$22,'1. Output sheet'!$O$2:$O$5000,"&gt;="&amp;$B$204,'1. Output sheet'!$O$2:$O$5000,"&lt;"&amp;$C$204)+SUMIFS('1. Output sheet'!$F$2:$F$5000,'1. Output sheet'!$D$2:$D$5000,$B246,'1. Output sheet'!$C$2:$C$5000,E$27,'1. Output sheet'!$AC$2:$AC$5000,$B$23,'1. Output sheet'!$O$2:$O$5000,"&gt;="&amp;$B$204,'1. Output sheet'!$O$2:$O$5000,"&lt;"&amp;$C$204)</f>
        <v>0</v>
      </c>
      <c r="F246" s="45">
        <f>SUMIFS('1. Output sheet'!$F$2:$F$5000,'1. Output sheet'!$D$2:$D$5000,$B246,'1. Output sheet'!$C$2:$C$5000,F$27,'1. Output sheet'!$AC$2:$AC$5000,$B$22,'1. Output sheet'!$O$2:$O$5000,"&gt;="&amp;$B$204,'1. Output sheet'!$O$2:$O$5000,"&lt;"&amp;$C$204)+SUMIFS('1. Output sheet'!$F$2:$F$5000,'1. Output sheet'!$D$2:$D$5000,$B246,'1. Output sheet'!$C$2:$C$5000,F$27,'1. Output sheet'!$AC$2:$AC$5000,$B$23,'1. Output sheet'!$O$2:$O$5000,"&gt;="&amp;$B$204,'1. Output sheet'!$O$2:$O$5000,"&lt;"&amp;$C$204)</f>
        <v>6000</v>
      </c>
      <c r="G246" s="45">
        <f>SUMIFS('1. Output sheet'!$F$2:$F$5000,'1. Output sheet'!$D$2:$D$5000,$B246,'1. Output sheet'!$C$2:$C$5000,G$27,'1. Output sheet'!$AC$2:$AC$5000,$B$22,'1. Output sheet'!$O$2:$O$5000,"&gt;="&amp;$B$204,'1. Output sheet'!$O$2:$O$5000,"&lt;"&amp;$C$204)+SUMIFS('1. Output sheet'!$F$2:$F$5000,'1. Output sheet'!$D$2:$D$5000,$B246,'1. Output sheet'!$C$2:$C$5000,G$27,'1. Output sheet'!$AC$2:$AC$5000,$B$23,'1. Output sheet'!$O$2:$O$5000,"&gt;="&amp;$B$204,'1. Output sheet'!$O$2:$O$5000,"&lt;"&amp;$C$204)</f>
        <v>4579</v>
      </c>
      <c r="H246" s="45">
        <f>SUMIFS('1. Output sheet'!$F$2:$F$5000,'1. Output sheet'!$D$2:$D$5000,$B246,'1. Output sheet'!$C$2:$C$5000,H$27,'1. Output sheet'!$AC$2:$AC$5000,$B$22,'1. Output sheet'!$O$2:$O$5000,"&gt;="&amp;$B$204,'1. Output sheet'!$O$2:$O$5000,"&lt;"&amp;$C$204)+SUMIFS('1. Output sheet'!$F$2:$F$5000,'1. Output sheet'!$D$2:$D$5000,$B246,'1. Output sheet'!$C$2:$C$5000,H$27,'1. Output sheet'!$AC$2:$AC$5000,$B$23,'1. Output sheet'!$O$2:$O$5000,"&gt;="&amp;$B$204,'1. Output sheet'!$O$2:$O$5000,"&lt;"&amp;$C$204)</f>
        <v>0</v>
      </c>
      <c r="I246" s="45">
        <f>SUMIFS('1. Output sheet'!$F$2:$F$5000,'1. Output sheet'!$D$2:$D$5000,$B246,'1. Output sheet'!$C$2:$C$5000,I$27,'1. Output sheet'!$AC$2:$AC$5000,$B$22,'1. Output sheet'!$O$2:$O$5000,"&gt;="&amp;$B$204,'1. Output sheet'!$O$2:$O$5000,"&lt;"&amp;$C$204)+SUMIFS('1. Output sheet'!$F$2:$F$5000,'1. Output sheet'!$D$2:$D$5000,$B246,'1. Output sheet'!$C$2:$C$5000,I$27,'1. Output sheet'!$AC$2:$AC$5000,$B$23,'1. Output sheet'!$O$2:$O$5000,"&gt;="&amp;$B$204,'1. Output sheet'!$O$2:$O$5000,"&lt;"&amp;$C$204)</f>
        <v>1160</v>
      </c>
      <c r="J246" s="45">
        <f>SUMIFS('1. Output sheet'!$F$2:$F$5000,'1. Output sheet'!$D$2:$D$5000,$B246,'1. Output sheet'!$C$2:$C$5000,J$27,'1. Output sheet'!$AC$2:$AC$5000,$B$22,'1. Output sheet'!$O$2:$O$5000,"&gt;="&amp;$B$204,'1. Output sheet'!$O$2:$O$5000,"&lt;"&amp;$C$204)+SUMIFS('1. Output sheet'!$F$2:$F$5000,'1. Output sheet'!$D$2:$D$5000,$B246,'1. Output sheet'!$C$2:$C$5000,J$27,'1. Output sheet'!$AC$2:$AC$5000,$B$23,'1. Output sheet'!$O$2:$O$5000,"&gt;="&amp;$B$204,'1. Output sheet'!$O$2:$O$5000,"&lt;"&amp;$C$204)</f>
        <v>0</v>
      </c>
      <c r="K246" s="45">
        <f>SUMIFS('1. Output sheet'!$F$2:$F$5000,'1. Output sheet'!$D$2:$D$5000,$B246,'1. Output sheet'!$C$2:$C$5000,K$27,'1. Output sheet'!$AC$2:$AC$5000,$B$22,'1. Output sheet'!$O$2:$O$5000,"&gt;="&amp;$B$204,'1. Output sheet'!$O$2:$O$5000,"&lt;"&amp;$C$204)+SUMIFS('1. Output sheet'!$F$2:$F$5000,'1. Output sheet'!$D$2:$D$5000,$B246,'1. Output sheet'!$C$2:$C$5000,K$27,'1. Output sheet'!$AC$2:$AC$5000,$B$23,'1. Output sheet'!$O$2:$O$5000,"&gt;="&amp;$B$204,'1. Output sheet'!$O$2:$O$5000,"&lt;"&amp;$C$204)</f>
        <v>0</v>
      </c>
      <c r="L246" s="45">
        <f>SUMIFS('1. Output sheet'!$F$2:$F$5000,'1. Output sheet'!$D$2:$D$5000,$B246,'1. Output sheet'!$C$2:$C$5000,L$27,'1. Output sheet'!$AC$2:$AC$5000,$B$22,'1. Output sheet'!$O$2:$O$5000,"&gt;="&amp;$B$204,'1. Output sheet'!$O$2:$O$5000,"&lt;"&amp;$C$204)+SUMIFS('1. Output sheet'!$F$2:$F$5000,'1. Output sheet'!$D$2:$D$5000,$B246,'1. Output sheet'!$C$2:$C$5000,L$27,'1. Output sheet'!$AC$2:$AC$5000,$B$23,'1. Output sheet'!$O$2:$O$5000,"&gt;="&amp;$B$204,'1. Output sheet'!$O$2:$O$5000,"&lt;"&amp;$C$204)</f>
        <v>0</v>
      </c>
      <c r="M246" s="45">
        <f>SUMIFS('1. Output sheet'!$F$2:$F$5000,'1. Output sheet'!$D$2:$D$5000,$B246,'1. Output sheet'!$C$2:$C$5000,M$27,'1. Output sheet'!$AC$2:$AC$5000,$B$22,'1. Output sheet'!$O$2:$O$5000,"&gt;="&amp;$B$204,'1. Output sheet'!$O$2:$O$5000,"&lt;"&amp;$C$204)+SUMIFS('1. Output sheet'!$F$2:$F$5000,'1. Output sheet'!$D$2:$D$5000,$B246,'1. Output sheet'!$C$2:$C$5000,M$27,'1. Output sheet'!$AC$2:$AC$5000,$B$23,'1. Output sheet'!$O$2:$O$5000,"&gt;="&amp;$B$204,'1. Output sheet'!$O$2:$O$5000,"&lt;"&amp;$C$204)</f>
        <v>0</v>
      </c>
      <c r="N246" s="45">
        <f>SUMIFS('1. Output sheet'!$F$2:$F$5000,'1. Output sheet'!$D$2:$D$5000,$B246,'1. Output sheet'!$C$2:$C$5000,N$27,'1. Output sheet'!$AC$2:$AC$5000,$B$22,'1. Output sheet'!$O$2:$O$5000,"&gt;="&amp;$B$204,'1. Output sheet'!$O$2:$O$5000,"&lt;"&amp;$C$204)+SUMIFS('1. Output sheet'!$F$2:$F$5000,'1. Output sheet'!$D$2:$D$5000,$B246,'1. Output sheet'!$C$2:$C$5000,N$27,'1. Output sheet'!$AC$2:$AC$5000,$B$23,'1. Output sheet'!$O$2:$O$5000,"&gt;="&amp;$B$204,'1. Output sheet'!$O$2:$O$5000,"&lt;"&amp;$C$204)</f>
        <v>0</v>
      </c>
      <c r="O246" s="45">
        <f>SUMIFS('1. Output sheet'!$F$2:$F$5000,'1. Output sheet'!$D$2:$D$5000,$B246,'1. Output sheet'!$C$2:$C$5000,O$27,'1. Output sheet'!$AC$2:$AC$5000,$B$22,'1. Output sheet'!$O$2:$O$5000,"&gt;="&amp;$B$204,'1. Output sheet'!$O$2:$O$5000,"&lt;"&amp;$C$204)+SUMIFS('1. Output sheet'!$F$2:$F$5000,'1. Output sheet'!$D$2:$D$5000,$B246,'1. Output sheet'!$C$2:$C$5000,O$27,'1. Output sheet'!$AC$2:$AC$5000,$B$23,'1. Output sheet'!$O$2:$O$5000,"&gt;="&amp;$B$204,'1. Output sheet'!$O$2:$O$5000,"&lt;"&amp;$C$204)</f>
        <v>0</v>
      </c>
      <c r="P246" s="14">
        <f t="shared" si="102"/>
        <v>11739</v>
      </c>
      <c r="Q246" s="14">
        <f>SUMIFS('1. Output sheet'!$F$2:$F$5000,'1. Output sheet'!$D$2:$D$5000,$B246,'1. Output sheet'!$AC$2:$AC$5000,$B$22,'1. Output sheet'!$O$2:$O$5000,"&gt;="&amp;$B$204,'1. Output sheet'!$O$2:$O$5000,"&lt;"&amp;$C$204)+SUMIFS('1. Output sheet'!$F$2:$F$5000,'1. Output sheet'!$D$2:$D$5000,$B246,'1. Output sheet'!$AC$2:$AC$5000,$B$23,'1. Output sheet'!$O$2:$O$5000,"&gt;="&amp;$B$204,'1. Output sheet'!$O$2:$O$5000,"&lt;"&amp;$C$204)</f>
        <v>11739</v>
      </c>
      <c r="R246" s="14"/>
      <c r="T246" s="21" t="s">
        <v>543</v>
      </c>
      <c r="U246" s="20"/>
      <c r="V246" s="45">
        <f t="shared" si="103"/>
        <v>0</v>
      </c>
      <c r="W246" s="45">
        <f t="shared" si="104"/>
        <v>0</v>
      </c>
      <c r="X246" s="45">
        <f t="shared" si="105"/>
        <v>804.47286915248776</v>
      </c>
      <c r="Y246" s="45">
        <f t="shared" si="106"/>
        <v>613.94687797487359</v>
      </c>
      <c r="Z246" s="45">
        <f t="shared" si="107"/>
        <v>0</v>
      </c>
      <c r="AA246" s="45">
        <f t="shared" si="108"/>
        <v>155.53142136948097</v>
      </c>
      <c r="AB246" s="45">
        <f t="shared" si="109"/>
        <v>0</v>
      </c>
      <c r="AC246" s="45">
        <f t="shared" si="110"/>
        <v>0</v>
      </c>
      <c r="AD246" s="45">
        <f t="shared" si="111"/>
        <v>0</v>
      </c>
      <c r="AE246" s="45">
        <f t="shared" si="112"/>
        <v>0</v>
      </c>
      <c r="AF246" s="45">
        <f t="shared" si="113"/>
        <v>0</v>
      </c>
      <c r="AG246" s="45">
        <f t="shared" si="114"/>
        <v>0</v>
      </c>
      <c r="AH246" s="45">
        <f t="shared" si="115"/>
        <v>1573.9511684968422</v>
      </c>
      <c r="AI246" s="45">
        <f t="shared" si="116"/>
        <v>1573.9511684968422</v>
      </c>
      <c r="AJ246" s="14"/>
    </row>
    <row r="247" spans="2:36" ht="14.4" x14ac:dyDescent="0.3">
      <c r="B247" s="21" t="s">
        <v>1169</v>
      </c>
      <c r="C247" s="20"/>
      <c r="D247" s="45">
        <f>SUMIFS('1. Output sheet'!$F$2:$F$5000,'1. Output sheet'!$D$2:$D$5000,$B247,'1. Output sheet'!$C$2:$C$5000,D$27,'1. Output sheet'!$AC$2:$AC$5000,$B$22,'1. Output sheet'!$O$2:$O$5000,"&gt;="&amp;$B$204,'1. Output sheet'!$O$2:$O$5000,"&lt;"&amp;$C$204)+SUMIFS('1. Output sheet'!$F$2:$F$5000,'1. Output sheet'!$D$2:$D$5000,$B247,'1. Output sheet'!$C$2:$C$5000,D$27,'1. Output sheet'!$AC$2:$AC$5000,$B$23,'1. Output sheet'!$O$2:$O$5000,"&gt;="&amp;$B$204,'1. Output sheet'!$O$2:$O$5000,"&lt;"&amp;$C$204)</f>
        <v>0</v>
      </c>
      <c r="E247" s="45">
        <f>SUMIFS('1. Output sheet'!$F$2:$F$5000,'1. Output sheet'!$D$2:$D$5000,$B247,'1. Output sheet'!$C$2:$C$5000,E$27,'1. Output sheet'!$AC$2:$AC$5000,$B$22,'1. Output sheet'!$O$2:$O$5000,"&gt;="&amp;$B$204,'1. Output sheet'!$O$2:$O$5000,"&lt;"&amp;$C$204)+SUMIFS('1. Output sheet'!$F$2:$F$5000,'1. Output sheet'!$D$2:$D$5000,$B247,'1. Output sheet'!$C$2:$C$5000,E$27,'1. Output sheet'!$AC$2:$AC$5000,$B$23,'1. Output sheet'!$O$2:$O$5000,"&gt;="&amp;$B$204,'1. Output sheet'!$O$2:$O$5000,"&lt;"&amp;$C$204)</f>
        <v>0</v>
      </c>
      <c r="F247" s="45">
        <f>SUMIFS('1. Output sheet'!$F$2:$F$5000,'1. Output sheet'!$D$2:$D$5000,$B247,'1. Output sheet'!$C$2:$C$5000,F$27,'1. Output sheet'!$AC$2:$AC$5000,$B$22,'1. Output sheet'!$O$2:$O$5000,"&gt;="&amp;$B$204,'1. Output sheet'!$O$2:$O$5000,"&lt;"&amp;$C$204)+SUMIFS('1. Output sheet'!$F$2:$F$5000,'1. Output sheet'!$D$2:$D$5000,$B247,'1. Output sheet'!$C$2:$C$5000,F$27,'1. Output sheet'!$AC$2:$AC$5000,$B$23,'1. Output sheet'!$O$2:$O$5000,"&gt;="&amp;$B$204,'1. Output sheet'!$O$2:$O$5000,"&lt;"&amp;$C$204)</f>
        <v>0</v>
      </c>
      <c r="G247" s="45">
        <f>SUMIFS('1. Output sheet'!$F$2:$F$5000,'1. Output sheet'!$D$2:$D$5000,$B247,'1. Output sheet'!$C$2:$C$5000,G$27,'1. Output sheet'!$AC$2:$AC$5000,$B$22,'1. Output sheet'!$O$2:$O$5000,"&gt;="&amp;$B$204,'1. Output sheet'!$O$2:$O$5000,"&lt;"&amp;$C$204)+SUMIFS('1. Output sheet'!$F$2:$F$5000,'1. Output sheet'!$D$2:$D$5000,$B247,'1. Output sheet'!$C$2:$C$5000,G$27,'1. Output sheet'!$AC$2:$AC$5000,$B$23,'1. Output sheet'!$O$2:$O$5000,"&gt;="&amp;$B$204,'1. Output sheet'!$O$2:$O$5000,"&lt;"&amp;$C$204)</f>
        <v>0</v>
      </c>
      <c r="H247" s="45">
        <f>SUMIFS('1. Output sheet'!$F$2:$F$5000,'1. Output sheet'!$D$2:$D$5000,$B247,'1. Output sheet'!$C$2:$C$5000,H$27,'1. Output sheet'!$AC$2:$AC$5000,$B$22,'1. Output sheet'!$O$2:$O$5000,"&gt;="&amp;$B$204,'1. Output sheet'!$O$2:$O$5000,"&lt;"&amp;$C$204)+SUMIFS('1. Output sheet'!$F$2:$F$5000,'1. Output sheet'!$D$2:$D$5000,$B247,'1. Output sheet'!$C$2:$C$5000,H$27,'1. Output sheet'!$AC$2:$AC$5000,$B$23,'1. Output sheet'!$O$2:$O$5000,"&gt;="&amp;$B$204,'1. Output sheet'!$O$2:$O$5000,"&lt;"&amp;$C$204)</f>
        <v>0</v>
      </c>
      <c r="I247" s="45">
        <f>SUMIFS('1. Output sheet'!$F$2:$F$5000,'1. Output sheet'!$D$2:$D$5000,$B247,'1. Output sheet'!$C$2:$C$5000,I$27,'1. Output sheet'!$AC$2:$AC$5000,$B$22,'1. Output sheet'!$O$2:$O$5000,"&gt;="&amp;$B$204,'1. Output sheet'!$O$2:$O$5000,"&lt;"&amp;$C$204)+SUMIFS('1. Output sheet'!$F$2:$F$5000,'1. Output sheet'!$D$2:$D$5000,$B247,'1. Output sheet'!$C$2:$C$5000,I$27,'1. Output sheet'!$AC$2:$AC$5000,$B$23,'1. Output sheet'!$O$2:$O$5000,"&gt;="&amp;$B$204,'1. Output sheet'!$O$2:$O$5000,"&lt;"&amp;$C$204)</f>
        <v>0</v>
      </c>
      <c r="J247" s="45">
        <f>SUMIFS('1. Output sheet'!$F$2:$F$5000,'1. Output sheet'!$D$2:$D$5000,$B247,'1. Output sheet'!$C$2:$C$5000,J$27,'1. Output sheet'!$AC$2:$AC$5000,$B$22,'1. Output sheet'!$O$2:$O$5000,"&gt;="&amp;$B$204,'1. Output sheet'!$O$2:$O$5000,"&lt;"&amp;$C$204)+SUMIFS('1. Output sheet'!$F$2:$F$5000,'1. Output sheet'!$D$2:$D$5000,$B247,'1. Output sheet'!$C$2:$C$5000,J$27,'1. Output sheet'!$AC$2:$AC$5000,$B$23,'1. Output sheet'!$O$2:$O$5000,"&gt;="&amp;$B$204,'1. Output sheet'!$O$2:$O$5000,"&lt;"&amp;$C$204)</f>
        <v>0</v>
      </c>
      <c r="K247" s="45">
        <f>SUMIFS('1. Output sheet'!$F$2:$F$5000,'1. Output sheet'!$D$2:$D$5000,$B247,'1. Output sheet'!$C$2:$C$5000,K$27,'1. Output sheet'!$AC$2:$AC$5000,$B$22,'1. Output sheet'!$O$2:$O$5000,"&gt;="&amp;$B$204,'1. Output sheet'!$O$2:$O$5000,"&lt;"&amp;$C$204)+SUMIFS('1. Output sheet'!$F$2:$F$5000,'1. Output sheet'!$D$2:$D$5000,$B247,'1. Output sheet'!$C$2:$C$5000,K$27,'1. Output sheet'!$AC$2:$AC$5000,$B$23,'1. Output sheet'!$O$2:$O$5000,"&gt;="&amp;$B$204,'1. Output sheet'!$O$2:$O$5000,"&lt;"&amp;$C$204)</f>
        <v>0</v>
      </c>
      <c r="L247" s="45">
        <f>SUMIFS('1. Output sheet'!$F$2:$F$5000,'1. Output sheet'!$D$2:$D$5000,$B247,'1. Output sheet'!$C$2:$C$5000,L$27,'1. Output sheet'!$AC$2:$AC$5000,$B$22,'1. Output sheet'!$O$2:$O$5000,"&gt;="&amp;$B$204,'1. Output sheet'!$O$2:$O$5000,"&lt;"&amp;$C$204)+SUMIFS('1. Output sheet'!$F$2:$F$5000,'1. Output sheet'!$D$2:$D$5000,$B247,'1. Output sheet'!$C$2:$C$5000,L$27,'1. Output sheet'!$AC$2:$AC$5000,$B$23,'1. Output sheet'!$O$2:$O$5000,"&gt;="&amp;$B$204,'1. Output sheet'!$O$2:$O$5000,"&lt;"&amp;$C$204)</f>
        <v>0</v>
      </c>
      <c r="M247" s="45">
        <f>SUMIFS('1. Output sheet'!$F$2:$F$5000,'1. Output sheet'!$D$2:$D$5000,$B247,'1. Output sheet'!$C$2:$C$5000,M$27,'1. Output sheet'!$AC$2:$AC$5000,$B$22,'1. Output sheet'!$O$2:$O$5000,"&gt;="&amp;$B$204,'1. Output sheet'!$O$2:$O$5000,"&lt;"&amp;$C$204)+SUMIFS('1. Output sheet'!$F$2:$F$5000,'1. Output sheet'!$D$2:$D$5000,$B247,'1. Output sheet'!$C$2:$C$5000,M$27,'1. Output sheet'!$AC$2:$AC$5000,$B$23,'1. Output sheet'!$O$2:$O$5000,"&gt;="&amp;$B$204,'1. Output sheet'!$O$2:$O$5000,"&lt;"&amp;$C$204)</f>
        <v>0</v>
      </c>
      <c r="N247" s="45">
        <f>SUMIFS('1. Output sheet'!$F$2:$F$5000,'1. Output sheet'!$D$2:$D$5000,$B247,'1. Output sheet'!$C$2:$C$5000,N$27,'1. Output sheet'!$AC$2:$AC$5000,$B$22,'1. Output sheet'!$O$2:$O$5000,"&gt;="&amp;$B$204,'1. Output sheet'!$O$2:$O$5000,"&lt;"&amp;$C$204)+SUMIFS('1. Output sheet'!$F$2:$F$5000,'1. Output sheet'!$D$2:$D$5000,$B247,'1. Output sheet'!$C$2:$C$5000,N$27,'1. Output sheet'!$AC$2:$AC$5000,$B$23,'1. Output sheet'!$O$2:$O$5000,"&gt;="&amp;$B$204,'1. Output sheet'!$O$2:$O$5000,"&lt;"&amp;$C$204)</f>
        <v>0</v>
      </c>
      <c r="O247" s="45">
        <f>SUMIFS('1. Output sheet'!$F$2:$F$5000,'1. Output sheet'!$D$2:$D$5000,$B247,'1. Output sheet'!$C$2:$C$5000,O$27,'1. Output sheet'!$AC$2:$AC$5000,$B$22,'1. Output sheet'!$O$2:$O$5000,"&gt;="&amp;$B$204,'1. Output sheet'!$O$2:$O$5000,"&lt;"&amp;$C$204)+SUMIFS('1. Output sheet'!$F$2:$F$5000,'1. Output sheet'!$D$2:$D$5000,$B247,'1. Output sheet'!$C$2:$C$5000,O$27,'1. Output sheet'!$AC$2:$AC$5000,$B$23,'1. Output sheet'!$O$2:$O$5000,"&gt;="&amp;$B$204,'1. Output sheet'!$O$2:$O$5000,"&lt;"&amp;$C$204)</f>
        <v>0</v>
      </c>
      <c r="P247" s="14">
        <f t="shared" si="102"/>
        <v>0</v>
      </c>
      <c r="Q247" s="14">
        <f>SUMIFS('1. Output sheet'!$F$2:$F$5000,'1. Output sheet'!$D$2:$D$5000,$B247,'1. Output sheet'!$AC$2:$AC$5000,$B$22,'1. Output sheet'!$O$2:$O$5000,"&gt;="&amp;$B$204,'1. Output sheet'!$O$2:$O$5000,"&lt;"&amp;$C$204)+SUMIFS('1. Output sheet'!$F$2:$F$5000,'1. Output sheet'!$D$2:$D$5000,$B247,'1. Output sheet'!$AC$2:$AC$5000,$B$23,'1. Output sheet'!$O$2:$O$5000,"&gt;="&amp;$B$204,'1. Output sheet'!$O$2:$O$5000,"&lt;"&amp;$C$204)</f>
        <v>0</v>
      </c>
      <c r="R247" s="14"/>
      <c r="T247" s="21" t="s">
        <v>1169</v>
      </c>
      <c r="U247" s="20"/>
      <c r="V247" s="45">
        <f t="shared" si="103"/>
        <v>0</v>
      </c>
      <c r="W247" s="45">
        <f t="shared" si="104"/>
        <v>0</v>
      </c>
      <c r="X247" s="45">
        <f t="shared" si="105"/>
        <v>0</v>
      </c>
      <c r="Y247" s="45">
        <f t="shared" si="106"/>
        <v>0</v>
      </c>
      <c r="Z247" s="45">
        <f t="shared" si="107"/>
        <v>0</v>
      </c>
      <c r="AA247" s="45">
        <f t="shared" si="108"/>
        <v>0</v>
      </c>
      <c r="AB247" s="45">
        <f t="shared" si="109"/>
        <v>0</v>
      </c>
      <c r="AC247" s="45">
        <f t="shared" si="110"/>
        <v>0</v>
      </c>
      <c r="AD247" s="45">
        <f t="shared" si="111"/>
        <v>0</v>
      </c>
      <c r="AE247" s="45">
        <f t="shared" si="112"/>
        <v>0</v>
      </c>
      <c r="AF247" s="45">
        <f t="shared" si="113"/>
        <v>0</v>
      </c>
      <c r="AG247" s="45">
        <f t="shared" si="114"/>
        <v>0</v>
      </c>
      <c r="AH247" s="45">
        <f t="shared" si="115"/>
        <v>0</v>
      </c>
      <c r="AI247" s="45">
        <f t="shared" si="116"/>
        <v>0</v>
      </c>
      <c r="AJ247" s="14"/>
    </row>
    <row r="248" spans="2:36" ht="14.4" x14ac:dyDescent="0.3">
      <c r="B248" s="21" t="s">
        <v>199</v>
      </c>
      <c r="C248" s="20"/>
      <c r="D248" s="45">
        <f>SUMIFS('1. Output sheet'!$F$2:$F$5000,'1. Output sheet'!$D$2:$D$5000,$B248,'1. Output sheet'!$C$2:$C$5000,D$27,'1. Output sheet'!$AC$2:$AC$5000,$B$22,'1. Output sheet'!$O$2:$O$5000,"&gt;="&amp;$B$204,'1. Output sheet'!$O$2:$O$5000,"&lt;"&amp;$C$204)+SUMIFS('1. Output sheet'!$F$2:$F$5000,'1. Output sheet'!$D$2:$D$5000,$B248,'1. Output sheet'!$C$2:$C$5000,D$27,'1. Output sheet'!$AC$2:$AC$5000,$B$23,'1. Output sheet'!$O$2:$O$5000,"&gt;="&amp;$B$204,'1. Output sheet'!$O$2:$O$5000,"&lt;"&amp;$C$204)</f>
        <v>0</v>
      </c>
      <c r="E248" s="45">
        <f>SUMIFS('1. Output sheet'!$F$2:$F$5000,'1. Output sheet'!$D$2:$D$5000,$B248,'1. Output sheet'!$C$2:$C$5000,E$27,'1. Output sheet'!$AC$2:$AC$5000,$B$22,'1. Output sheet'!$O$2:$O$5000,"&gt;="&amp;$B$204,'1. Output sheet'!$O$2:$O$5000,"&lt;"&amp;$C$204)+SUMIFS('1. Output sheet'!$F$2:$F$5000,'1. Output sheet'!$D$2:$D$5000,$B248,'1. Output sheet'!$C$2:$C$5000,E$27,'1. Output sheet'!$AC$2:$AC$5000,$B$23,'1. Output sheet'!$O$2:$O$5000,"&gt;="&amp;$B$204,'1. Output sheet'!$O$2:$O$5000,"&lt;"&amp;$C$204)</f>
        <v>0</v>
      </c>
      <c r="F248" s="45">
        <f>SUMIFS('1. Output sheet'!$F$2:$F$5000,'1. Output sheet'!$D$2:$D$5000,$B248,'1. Output sheet'!$C$2:$C$5000,F$27,'1. Output sheet'!$AC$2:$AC$5000,$B$22,'1. Output sheet'!$O$2:$O$5000,"&gt;="&amp;$B$204,'1. Output sheet'!$O$2:$O$5000,"&lt;"&amp;$C$204)+SUMIFS('1. Output sheet'!$F$2:$F$5000,'1. Output sheet'!$D$2:$D$5000,$B248,'1. Output sheet'!$C$2:$C$5000,F$27,'1. Output sheet'!$AC$2:$AC$5000,$B$23,'1. Output sheet'!$O$2:$O$5000,"&gt;="&amp;$B$204,'1. Output sheet'!$O$2:$O$5000,"&lt;"&amp;$C$204)</f>
        <v>0</v>
      </c>
      <c r="G248" s="45">
        <f>SUMIFS('1. Output sheet'!$F$2:$F$5000,'1. Output sheet'!$D$2:$D$5000,$B248,'1. Output sheet'!$C$2:$C$5000,G$27,'1. Output sheet'!$AC$2:$AC$5000,$B$22,'1. Output sheet'!$O$2:$O$5000,"&gt;="&amp;$B$204,'1. Output sheet'!$O$2:$O$5000,"&lt;"&amp;$C$204)+SUMIFS('1. Output sheet'!$F$2:$F$5000,'1. Output sheet'!$D$2:$D$5000,$B248,'1. Output sheet'!$C$2:$C$5000,G$27,'1. Output sheet'!$AC$2:$AC$5000,$B$23,'1. Output sheet'!$O$2:$O$5000,"&gt;="&amp;$B$204,'1. Output sheet'!$O$2:$O$5000,"&lt;"&amp;$C$204)</f>
        <v>0</v>
      </c>
      <c r="H248" s="45">
        <f>SUMIFS('1. Output sheet'!$F$2:$F$5000,'1. Output sheet'!$D$2:$D$5000,$B248,'1. Output sheet'!$C$2:$C$5000,H$27,'1. Output sheet'!$AC$2:$AC$5000,$B$22,'1. Output sheet'!$O$2:$O$5000,"&gt;="&amp;$B$204,'1. Output sheet'!$O$2:$O$5000,"&lt;"&amp;$C$204)+SUMIFS('1. Output sheet'!$F$2:$F$5000,'1. Output sheet'!$D$2:$D$5000,$B248,'1. Output sheet'!$C$2:$C$5000,H$27,'1. Output sheet'!$AC$2:$AC$5000,$B$23,'1. Output sheet'!$O$2:$O$5000,"&gt;="&amp;$B$204,'1. Output sheet'!$O$2:$O$5000,"&lt;"&amp;$C$204)</f>
        <v>0</v>
      </c>
      <c r="I248" s="45">
        <f>SUMIFS('1. Output sheet'!$F$2:$F$5000,'1. Output sheet'!$D$2:$D$5000,$B248,'1. Output sheet'!$C$2:$C$5000,I$27,'1. Output sheet'!$AC$2:$AC$5000,$B$22,'1. Output sheet'!$O$2:$O$5000,"&gt;="&amp;$B$204,'1. Output sheet'!$O$2:$O$5000,"&lt;"&amp;$C$204)+SUMIFS('1. Output sheet'!$F$2:$F$5000,'1. Output sheet'!$D$2:$D$5000,$B248,'1. Output sheet'!$C$2:$C$5000,I$27,'1. Output sheet'!$AC$2:$AC$5000,$B$23,'1. Output sheet'!$O$2:$O$5000,"&gt;="&amp;$B$204,'1. Output sheet'!$O$2:$O$5000,"&lt;"&amp;$C$204)</f>
        <v>0</v>
      </c>
      <c r="J248" s="45">
        <f>SUMIFS('1. Output sheet'!$F$2:$F$5000,'1. Output sheet'!$D$2:$D$5000,$B248,'1. Output sheet'!$C$2:$C$5000,J$27,'1. Output sheet'!$AC$2:$AC$5000,$B$22,'1. Output sheet'!$O$2:$O$5000,"&gt;="&amp;$B$204,'1. Output sheet'!$O$2:$O$5000,"&lt;"&amp;$C$204)+SUMIFS('1. Output sheet'!$F$2:$F$5000,'1. Output sheet'!$D$2:$D$5000,$B248,'1. Output sheet'!$C$2:$C$5000,J$27,'1. Output sheet'!$AC$2:$AC$5000,$B$23,'1. Output sheet'!$O$2:$O$5000,"&gt;="&amp;$B$204,'1. Output sheet'!$O$2:$O$5000,"&lt;"&amp;$C$204)</f>
        <v>0</v>
      </c>
      <c r="K248" s="45">
        <f>SUMIFS('1. Output sheet'!$F$2:$F$5000,'1. Output sheet'!$D$2:$D$5000,$B248,'1. Output sheet'!$C$2:$C$5000,K$27,'1. Output sheet'!$AC$2:$AC$5000,$B$22,'1. Output sheet'!$O$2:$O$5000,"&gt;="&amp;$B$204,'1. Output sheet'!$O$2:$O$5000,"&lt;"&amp;$C$204)+SUMIFS('1. Output sheet'!$F$2:$F$5000,'1. Output sheet'!$D$2:$D$5000,$B248,'1. Output sheet'!$C$2:$C$5000,K$27,'1. Output sheet'!$AC$2:$AC$5000,$B$23,'1. Output sheet'!$O$2:$O$5000,"&gt;="&amp;$B$204,'1. Output sheet'!$O$2:$O$5000,"&lt;"&amp;$C$204)</f>
        <v>0</v>
      </c>
      <c r="L248" s="45">
        <f>SUMIFS('1. Output sheet'!$F$2:$F$5000,'1. Output sheet'!$D$2:$D$5000,$B248,'1. Output sheet'!$C$2:$C$5000,L$27,'1. Output sheet'!$AC$2:$AC$5000,$B$22,'1. Output sheet'!$O$2:$O$5000,"&gt;="&amp;$B$204,'1. Output sheet'!$O$2:$O$5000,"&lt;"&amp;$C$204)+SUMIFS('1. Output sheet'!$F$2:$F$5000,'1. Output sheet'!$D$2:$D$5000,$B248,'1. Output sheet'!$C$2:$C$5000,L$27,'1. Output sheet'!$AC$2:$AC$5000,$B$23,'1. Output sheet'!$O$2:$O$5000,"&gt;="&amp;$B$204,'1. Output sheet'!$O$2:$O$5000,"&lt;"&amp;$C$204)</f>
        <v>0</v>
      </c>
      <c r="M248" s="45">
        <f>SUMIFS('1. Output sheet'!$F$2:$F$5000,'1. Output sheet'!$D$2:$D$5000,$B248,'1. Output sheet'!$C$2:$C$5000,M$27,'1. Output sheet'!$AC$2:$AC$5000,$B$22,'1. Output sheet'!$O$2:$O$5000,"&gt;="&amp;$B$204,'1. Output sheet'!$O$2:$O$5000,"&lt;"&amp;$C$204)+SUMIFS('1. Output sheet'!$F$2:$F$5000,'1. Output sheet'!$D$2:$D$5000,$B248,'1. Output sheet'!$C$2:$C$5000,M$27,'1. Output sheet'!$AC$2:$AC$5000,$B$23,'1. Output sheet'!$O$2:$O$5000,"&gt;="&amp;$B$204,'1. Output sheet'!$O$2:$O$5000,"&lt;"&amp;$C$204)</f>
        <v>0</v>
      </c>
      <c r="N248" s="45">
        <f>SUMIFS('1. Output sheet'!$F$2:$F$5000,'1. Output sheet'!$D$2:$D$5000,$B248,'1. Output sheet'!$C$2:$C$5000,N$27,'1. Output sheet'!$AC$2:$AC$5000,$B$22,'1. Output sheet'!$O$2:$O$5000,"&gt;="&amp;$B$204,'1. Output sheet'!$O$2:$O$5000,"&lt;"&amp;$C$204)+SUMIFS('1. Output sheet'!$F$2:$F$5000,'1. Output sheet'!$D$2:$D$5000,$B248,'1. Output sheet'!$C$2:$C$5000,N$27,'1. Output sheet'!$AC$2:$AC$5000,$B$23,'1. Output sheet'!$O$2:$O$5000,"&gt;="&amp;$B$204,'1. Output sheet'!$O$2:$O$5000,"&lt;"&amp;$C$204)</f>
        <v>0</v>
      </c>
      <c r="O248" s="45">
        <f>SUMIFS('1. Output sheet'!$F$2:$F$5000,'1. Output sheet'!$D$2:$D$5000,$B248,'1. Output sheet'!$C$2:$C$5000,O$27,'1. Output sheet'!$AC$2:$AC$5000,$B$22,'1. Output sheet'!$O$2:$O$5000,"&gt;="&amp;$B$204,'1. Output sheet'!$O$2:$O$5000,"&lt;"&amp;$C$204)+SUMIFS('1. Output sheet'!$F$2:$F$5000,'1. Output sheet'!$D$2:$D$5000,$B248,'1. Output sheet'!$C$2:$C$5000,O$27,'1. Output sheet'!$AC$2:$AC$5000,$B$23,'1. Output sheet'!$O$2:$O$5000,"&gt;="&amp;$B$204,'1. Output sheet'!$O$2:$O$5000,"&lt;"&amp;$C$204)</f>
        <v>0</v>
      </c>
      <c r="P248" s="14">
        <f t="shared" si="102"/>
        <v>0</v>
      </c>
      <c r="Q248" s="14">
        <f>SUMIFS('1. Output sheet'!$F$2:$F$5000,'1. Output sheet'!$D$2:$D$5000,$B248,'1. Output sheet'!$AC$2:$AC$5000,$B$22,'1. Output sheet'!$O$2:$O$5000,"&gt;="&amp;$B$204,'1. Output sheet'!$O$2:$O$5000,"&lt;"&amp;$C$204)+SUMIFS('1. Output sheet'!$F$2:$F$5000,'1. Output sheet'!$D$2:$D$5000,$B248,'1. Output sheet'!$AC$2:$AC$5000,$B$23,'1. Output sheet'!$O$2:$O$5000,"&gt;="&amp;$B$204,'1. Output sheet'!$O$2:$O$5000,"&lt;"&amp;$C$204)</f>
        <v>0</v>
      </c>
      <c r="R248" s="14"/>
      <c r="T248" s="21" t="s">
        <v>199</v>
      </c>
      <c r="U248" s="20"/>
      <c r="V248" s="45">
        <f t="shared" si="103"/>
        <v>0</v>
      </c>
      <c r="W248" s="45">
        <f t="shared" si="104"/>
        <v>0</v>
      </c>
      <c r="X248" s="45">
        <f t="shared" si="105"/>
        <v>0</v>
      </c>
      <c r="Y248" s="45">
        <f t="shared" si="106"/>
        <v>0</v>
      </c>
      <c r="Z248" s="45">
        <f t="shared" si="107"/>
        <v>0</v>
      </c>
      <c r="AA248" s="45">
        <f t="shared" si="108"/>
        <v>0</v>
      </c>
      <c r="AB248" s="45">
        <f t="shared" si="109"/>
        <v>0</v>
      </c>
      <c r="AC248" s="45">
        <f t="shared" si="110"/>
        <v>0</v>
      </c>
      <c r="AD248" s="45">
        <f t="shared" si="111"/>
        <v>0</v>
      </c>
      <c r="AE248" s="45">
        <f t="shared" si="112"/>
        <v>0</v>
      </c>
      <c r="AF248" s="45">
        <f t="shared" si="113"/>
        <v>0</v>
      </c>
      <c r="AG248" s="45">
        <f t="shared" si="114"/>
        <v>0</v>
      </c>
      <c r="AH248" s="45">
        <f t="shared" si="115"/>
        <v>0</v>
      </c>
      <c r="AI248" s="45">
        <f t="shared" si="116"/>
        <v>0</v>
      </c>
      <c r="AJ248" s="14"/>
    </row>
    <row r="249" spans="2:36" ht="28.8" x14ac:dyDescent="0.3">
      <c r="B249" s="21" t="s">
        <v>29</v>
      </c>
      <c r="C249" s="20"/>
      <c r="D249" s="45">
        <f>SUMIFS('1. Output sheet'!$F$2:$F$5000,'1. Output sheet'!$D$2:$D$5000,$B249,'1. Output sheet'!$C$2:$C$5000,D$27,'1. Output sheet'!$AC$2:$AC$5000,$B$22,'1. Output sheet'!$O$2:$O$5000,"&gt;="&amp;$B$204,'1. Output sheet'!$O$2:$O$5000,"&lt;"&amp;$C$204)+SUMIFS('1. Output sheet'!$F$2:$F$5000,'1. Output sheet'!$D$2:$D$5000,$B249,'1. Output sheet'!$C$2:$C$5000,D$27,'1. Output sheet'!$AC$2:$AC$5000,$B$23,'1. Output sheet'!$O$2:$O$5000,"&gt;="&amp;$B$204,'1. Output sheet'!$O$2:$O$5000,"&lt;"&amp;$C$204)</f>
        <v>0</v>
      </c>
      <c r="E249" s="45">
        <f>SUMIFS('1. Output sheet'!$F$2:$F$5000,'1. Output sheet'!$D$2:$D$5000,$B249,'1. Output sheet'!$C$2:$C$5000,E$27,'1. Output sheet'!$AC$2:$AC$5000,$B$22,'1. Output sheet'!$O$2:$O$5000,"&gt;="&amp;$B$204,'1. Output sheet'!$O$2:$O$5000,"&lt;"&amp;$C$204)+SUMIFS('1. Output sheet'!$F$2:$F$5000,'1. Output sheet'!$D$2:$D$5000,$B249,'1. Output sheet'!$C$2:$C$5000,E$27,'1. Output sheet'!$AC$2:$AC$5000,$B$23,'1. Output sheet'!$O$2:$O$5000,"&gt;="&amp;$B$204,'1. Output sheet'!$O$2:$O$5000,"&lt;"&amp;$C$204)</f>
        <v>0</v>
      </c>
      <c r="F249" s="45">
        <f>SUMIFS('1. Output sheet'!$F$2:$F$5000,'1. Output sheet'!$D$2:$D$5000,$B249,'1. Output sheet'!$C$2:$C$5000,F$27,'1. Output sheet'!$AC$2:$AC$5000,$B$22,'1. Output sheet'!$O$2:$O$5000,"&gt;="&amp;$B$204,'1. Output sheet'!$O$2:$O$5000,"&lt;"&amp;$C$204)+SUMIFS('1. Output sheet'!$F$2:$F$5000,'1. Output sheet'!$D$2:$D$5000,$B249,'1. Output sheet'!$C$2:$C$5000,F$27,'1. Output sheet'!$AC$2:$AC$5000,$B$23,'1. Output sheet'!$O$2:$O$5000,"&gt;="&amp;$B$204,'1. Output sheet'!$O$2:$O$5000,"&lt;"&amp;$C$204)</f>
        <v>0</v>
      </c>
      <c r="G249" s="45">
        <f>SUMIFS('1. Output sheet'!$F$2:$F$5000,'1. Output sheet'!$D$2:$D$5000,$B249,'1. Output sheet'!$C$2:$C$5000,G$27,'1. Output sheet'!$AC$2:$AC$5000,$B$22,'1. Output sheet'!$O$2:$O$5000,"&gt;="&amp;$B$204,'1. Output sheet'!$O$2:$O$5000,"&lt;"&amp;$C$204)+SUMIFS('1. Output sheet'!$F$2:$F$5000,'1. Output sheet'!$D$2:$D$5000,$B249,'1. Output sheet'!$C$2:$C$5000,G$27,'1. Output sheet'!$AC$2:$AC$5000,$B$23,'1. Output sheet'!$O$2:$O$5000,"&gt;="&amp;$B$204,'1. Output sheet'!$O$2:$O$5000,"&lt;"&amp;$C$204)</f>
        <v>1595</v>
      </c>
      <c r="H249" s="45">
        <f>SUMIFS('1. Output sheet'!$F$2:$F$5000,'1. Output sheet'!$D$2:$D$5000,$B249,'1. Output sheet'!$C$2:$C$5000,H$27,'1. Output sheet'!$AC$2:$AC$5000,$B$22,'1. Output sheet'!$O$2:$O$5000,"&gt;="&amp;$B$204,'1. Output sheet'!$O$2:$O$5000,"&lt;"&amp;$C$204)+SUMIFS('1. Output sheet'!$F$2:$F$5000,'1. Output sheet'!$D$2:$D$5000,$B249,'1. Output sheet'!$C$2:$C$5000,H$27,'1. Output sheet'!$AC$2:$AC$5000,$B$23,'1. Output sheet'!$O$2:$O$5000,"&gt;="&amp;$B$204,'1. Output sheet'!$O$2:$O$5000,"&lt;"&amp;$C$204)</f>
        <v>0</v>
      </c>
      <c r="I249" s="45">
        <f>SUMIFS('1. Output sheet'!$F$2:$F$5000,'1. Output sheet'!$D$2:$D$5000,$B249,'1. Output sheet'!$C$2:$C$5000,I$27,'1. Output sheet'!$AC$2:$AC$5000,$B$22,'1. Output sheet'!$O$2:$O$5000,"&gt;="&amp;$B$204,'1. Output sheet'!$O$2:$O$5000,"&lt;"&amp;$C$204)+SUMIFS('1. Output sheet'!$F$2:$F$5000,'1. Output sheet'!$D$2:$D$5000,$B249,'1. Output sheet'!$C$2:$C$5000,I$27,'1. Output sheet'!$AC$2:$AC$5000,$B$23,'1. Output sheet'!$O$2:$O$5000,"&gt;="&amp;$B$204,'1. Output sheet'!$O$2:$O$5000,"&lt;"&amp;$C$204)</f>
        <v>0</v>
      </c>
      <c r="J249" s="45">
        <f>SUMIFS('1. Output sheet'!$F$2:$F$5000,'1. Output sheet'!$D$2:$D$5000,$B249,'1. Output sheet'!$C$2:$C$5000,J$27,'1. Output sheet'!$AC$2:$AC$5000,$B$22,'1. Output sheet'!$O$2:$O$5000,"&gt;="&amp;$B$204,'1. Output sheet'!$O$2:$O$5000,"&lt;"&amp;$C$204)+SUMIFS('1. Output sheet'!$F$2:$F$5000,'1. Output sheet'!$D$2:$D$5000,$B249,'1. Output sheet'!$C$2:$C$5000,J$27,'1. Output sheet'!$AC$2:$AC$5000,$B$23,'1. Output sheet'!$O$2:$O$5000,"&gt;="&amp;$B$204,'1. Output sheet'!$O$2:$O$5000,"&lt;"&amp;$C$204)</f>
        <v>0</v>
      </c>
      <c r="K249" s="45">
        <f>SUMIFS('1. Output sheet'!$F$2:$F$5000,'1. Output sheet'!$D$2:$D$5000,$B249,'1. Output sheet'!$C$2:$C$5000,K$27,'1. Output sheet'!$AC$2:$AC$5000,$B$22,'1. Output sheet'!$O$2:$O$5000,"&gt;="&amp;$B$204,'1. Output sheet'!$O$2:$O$5000,"&lt;"&amp;$C$204)+SUMIFS('1. Output sheet'!$F$2:$F$5000,'1. Output sheet'!$D$2:$D$5000,$B249,'1. Output sheet'!$C$2:$C$5000,K$27,'1. Output sheet'!$AC$2:$AC$5000,$B$23,'1. Output sheet'!$O$2:$O$5000,"&gt;="&amp;$B$204,'1. Output sheet'!$O$2:$O$5000,"&lt;"&amp;$C$204)</f>
        <v>0</v>
      </c>
      <c r="L249" s="45">
        <f>SUMIFS('1. Output sheet'!$F$2:$F$5000,'1. Output sheet'!$D$2:$D$5000,$B249,'1. Output sheet'!$C$2:$C$5000,L$27,'1. Output sheet'!$AC$2:$AC$5000,$B$22,'1. Output sheet'!$O$2:$O$5000,"&gt;="&amp;$B$204,'1. Output sheet'!$O$2:$O$5000,"&lt;"&amp;$C$204)+SUMIFS('1. Output sheet'!$F$2:$F$5000,'1. Output sheet'!$D$2:$D$5000,$B249,'1. Output sheet'!$C$2:$C$5000,L$27,'1. Output sheet'!$AC$2:$AC$5000,$B$23,'1. Output sheet'!$O$2:$O$5000,"&gt;="&amp;$B$204,'1. Output sheet'!$O$2:$O$5000,"&lt;"&amp;$C$204)</f>
        <v>0</v>
      </c>
      <c r="M249" s="45">
        <f>SUMIFS('1. Output sheet'!$F$2:$F$5000,'1. Output sheet'!$D$2:$D$5000,$B249,'1. Output sheet'!$C$2:$C$5000,M$27,'1. Output sheet'!$AC$2:$AC$5000,$B$22,'1. Output sheet'!$O$2:$O$5000,"&gt;="&amp;$B$204,'1. Output sheet'!$O$2:$O$5000,"&lt;"&amp;$C$204)+SUMIFS('1. Output sheet'!$F$2:$F$5000,'1. Output sheet'!$D$2:$D$5000,$B249,'1. Output sheet'!$C$2:$C$5000,M$27,'1. Output sheet'!$AC$2:$AC$5000,$B$23,'1. Output sheet'!$O$2:$O$5000,"&gt;="&amp;$B$204,'1. Output sheet'!$O$2:$O$5000,"&lt;"&amp;$C$204)</f>
        <v>0</v>
      </c>
      <c r="N249" s="45">
        <f>SUMIFS('1. Output sheet'!$F$2:$F$5000,'1. Output sheet'!$D$2:$D$5000,$B249,'1. Output sheet'!$C$2:$C$5000,N$27,'1. Output sheet'!$AC$2:$AC$5000,$B$22,'1. Output sheet'!$O$2:$O$5000,"&gt;="&amp;$B$204,'1. Output sheet'!$O$2:$O$5000,"&lt;"&amp;$C$204)+SUMIFS('1. Output sheet'!$F$2:$F$5000,'1. Output sheet'!$D$2:$D$5000,$B249,'1. Output sheet'!$C$2:$C$5000,N$27,'1. Output sheet'!$AC$2:$AC$5000,$B$23,'1. Output sheet'!$O$2:$O$5000,"&gt;="&amp;$B$204,'1. Output sheet'!$O$2:$O$5000,"&lt;"&amp;$C$204)</f>
        <v>0</v>
      </c>
      <c r="O249" s="45">
        <f>SUMIFS('1. Output sheet'!$F$2:$F$5000,'1. Output sheet'!$D$2:$D$5000,$B249,'1. Output sheet'!$C$2:$C$5000,O$27,'1. Output sheet'!$AC$2:$AC$5000,$B$22,'1. Output sheet'!$O$2:$O$5000,"&gt;="&amp;$B$204,'1. Output sheet'!$O$2:$O$5000,"&lt;"&amp;$C$204)+SUMIFS('1. Output sheet'!$F$2:$F$5000,'1. Output sheet'!$D$2:$D$5000,$B249,'1. Output sheet'!$C$2:$C$5000,O$27,'1. Output sheet'!$AC$2:$AC$5000,$B$23,'1. Output sheet'!$O$2:$O$5000,"&gt;="&amp;$B$204,'1. Output sheet'!$O$2:$O$5000,"&lt;"&amp;$C$204)</f>
        <v>0</v>
      </c>
      <c r="P249" s="14">
        <f t="shared" si="102"/>
        <v>1595</v>
      </c>
      <c r="Q249" s="14">
        <f>SUMIFS('1. Output sheet'!$F$2:$F$5000,'1. Output sheet'!$D$2:$D$5000,$B249,'1. Output sheet'!$AC$2:$AC$5000,$B$22,'1. Output sheet'!$O$2:$O$5000,"&gt;="&amp;$B$204,'1. Output sheet'!$O$2:$O$5000,"&lt;"&amp;$C$204)+SUMIFS('1. Output sheet'!$F$2:$F$5000,'1. Output sheet'!$D$2:$D$5000,$B249,'1. Output sheet'!$AC$2:$AC$5000,$B$23,'1. Output sheet'!$O$2:$O$5000,"&gt;="&amp;$B$204,'1. Output sheet'!$O$2:$O$5000,"&lt;"&amp;$C$204)</f>
        <v>1595</v>
      </c>
      <c r="R249" s="14"/>
      <c r="T249" s="21" t="s">
        <v>29</v>
      </c>
      <c r="U249" s="20"/>
      <c r="V249" s="45">
        <f t="shared" si="103"/>
        <v>0</v>
      </c>
      <c r="W249" s="45">
        <f t="shared" si="104"/>
        <v>0</v>
      </c>
      <c r="X249" s="45">
        <f t="shared" si="105"/>
        <v>0</v>
      </c>
      <c r="Y249" s="45">
        <f t="shared" si="106"/>
        <v>213.85570438303631</v>
      </c>
      <c r="Z249" s="45">
        <f t="shared" si="107"/>
        <v>0</v>
      </c>
      <c r="AA249" s="45">
        <f t="shared" si="108"/>
        <v>0</v>
      </c>
      <c r="AB249" s="45">
        <f t="shared" si="109"/>
        <v>0</v>
      </c>
      <c r="AC249" s="45">
        <f t="shared" si="110"/>
        <v>0</v>
      </c>
      <c r="AD249" s="45">
        <f t="shared" si="111"/>
        <v>0</v>
      </c>
      <c r="AE249" s="45">
        <f t="shared" si="112"/>
        <v>0</v>
      </c>
      <c r="AF249" s="45">
        <f t="shared" si="113"/>
        <v>0</v>
      </c>
      <c r="AG249" s="45">
        <f t="shared" si="114"/>
        <v>0</v>
      </c>
      <c r="AH249" s="45">
        <f t="shared" si="115"/>
        <v>213.85570438303631</v>
      </c>
      <c r="AI249" s="45">
        <f t="shared" si="116"/>
        <v>213.85570438303631</v>
      </c>
      <c r="AJ249" s="14"/>
    </row>
    <row r="250" spans="2:36" ht="14.4" x14ac:dyDescent="0.3">
      <c r="B250" s="21" t="s">
        <v>44</v>
      </c>
      <c r="C250" s="20"/>
      <c r="D250" s="45">
        <f>SUMIFS('1. Output sheet'!$F$2:$F$5000,'1. Output sheet'!$D$2:$D$5000,$B250,'1. Output sheet'!$C$2:$C$5000,D$27,'1. Output sheet'!$AC$2:$AC$5000,$B$22,'1. Output sheet'!$O$2:$O$5000,"&gt;="&amp;$B$204,'1. Output sheet'!$O$2:$O$5000,"&lt;"&amp;$C$204)+SUMIFS('1. Output sheet'!$F$2:$F$5000,'1. Output sheet'!$D$2:$D$5000,$B250,'1. Output sheet'!$C$2:$C$5000,D$27,'1. Output sheet'!$AC$2:$AC$5000,$B$23,'1. Output sheet'!$O$2:$O$5000,"&gt;="&amp;$B$204,'1. Output sheet'!$O$2:$O$5000,"&lt;"&amp;$C$204)</f>
        <v>0</v>
      </c>
      <c r="E250" s="45">
        <f>SUMIFS('1. Output sheet'!$F$2:$F$5000,'1. Output sheet'!$D$2:$D$5000,$B250,'1. Output sheet'!$C$2:$C$5000,E$27,'1. Output sheet'!$AC$2:$AC$5000,$B$22,'1. Output sheet'!$O$2:$O$5000,"&gt;="&amp;$B$204,'1. Output sheet'!$O$2:$O$5000,"&lt;"&amp;$C$204)+SUMIFS('1. Output sheet'!$F$2:$F$5000,'1. Output sheet'!$D$2:$D$5000,$B250,'1. Output sheet'!$C$2:$C$5000,E$27,'1. Output sheet'!$AC$2:$AC$5000,$B$23,'1. Output sheet'!$O$2:$O$5000,"&gt;="&amp;$B$204,'1. Output sheet'!$O$2:$O$5000,"&lt;"&amp;$C$204)</f>
        <v>0</v>
      </c>
      <c r="F250" s="45">
        <f>SUMIFS('1. Output sheet'!$F$2:$F$5000,'1. Output sheet'!$D$2:$D$5000,$B250,'1. Output sheet'!$C$2:$C$5000,F$27,'1. Output sheet'!$AC$2:$AC$5000,$B$22,'1. Output sheet'!$O$2:$O$5000,"&gt;="&amp;$B$204,'1. Output sheet'!$O$2:$O$5000,"&lt;"&amp;$C$204)+SUMIFS('1. Output sheet'!$F$2:$F$5000,'1. Output sheet'!$D$2:$D$5000,$B250,'1. Output sheet'!$C$2:$C$5000,F$27,'1. Output sheet'!$AC$2:$AC$5000,$B$23,'1. Output sheet'!$O$2:$O$5000,"&gt;="&amp;$B$204,'1. Output sheet'!$O$2:$O$5000,"&lt;"&amp;$C$204)</f>
        <v>1282.04</v>
      </c>
      <c r="G250" s="45">
        <f>SUMIFS('1. Output sheet'!$F$2:$F$5000,'1. Output sheet'!$D$2:$D$5000,$B250,'1. Output sheet'!$C$2:$C$5000,G$27,'1. Output sheet'!$AC$2:$AC$5000,$B$22,'1. Output sheet'!$O$2:$O$5000,"&gt;="&amp;$B$204,'1. Output sheet'!$O$2:$O$5000,"&lt;"&amp;$C$204)+SUMIFS('1. Output sheet'!$F$2:$F$5000,'1. Output sheet'!$D$2:$D$5000,$B250,'1. Output sheet'!$C$2:$C$5000,G$27,'1. Output sheet'!$AC$2:$AC$5000,$B$23,'1. Output sheet'!$O$2:$O$5000,"&gt;="&amp;$B$204,'1. Output sheet'!$O$2:$O$5000,"&lt;"&amp;$C$204)</f>
        <v>12859</v>
      </c>
      <c r="H250" s="45">
        <f>SUMIFS('1. Output sheet'!$F$2:$F$5000,'1. Output sheet'!$D$2:$D$5000,$B250,'1. Output sheet'!$C$2:$C$5000,H$27,'1. Output sheet'!$AC$2:$AC$5000,$B$22,'1. Output sheet'!$O$2:$O$5000,"&gt;="&amp;$B$204,'1. Output sheet'!$O$2:$O$5000,"&lt;"&amp;$C$204)+SUMIFS('1. Output sheet'!$F$2:$F$5000,'1. Output sheet'!$D$2:$D$5000,$B250,'1. Output sheet'!$C$2:$C$5000,H$27,'1. Output sheet'!$AC$2:$AC$5000,$B$23,'1. Output sheet'!$O$2:$O$5000,"&gt;="&amp;$B$204,'1. Output sheet'!$O$2:$O$5000,"&lt;"&amp;$C$204)</f>
        <v>0</v>
      </c>
      <c r="I250" s="45">
        <f>SUMIFS('1. Output sheet'!$F$2:$F$5000,'1. Output sheet'!$D$2:$D$5000,$B250,'1. Output sheet'!$C$2:$C$5000,I$27,'1. Output sheet'!$AC$2:$AC$5000,$B$22,'1. Output sheet'!$O$2:$O$5000,"&gt;="&amp;$B$204,'1. Output sheet'!$O$2:$O$5000,"&lt;"&amp;$C$204)+SUMIFS('1. Output sheet'!$F$2:$F$5000,'1. Output sheet'!$D$2:$D$5000,$B250,'1. Output sheet'!$C$2:$C$5000,I$27,'1. Output sheet'!$AC$2:$AC$5000,$B$23,'1. Output sheet'!$O$2:$O$5000,"&gt;="&amp;$B$204,'1. Output sheet'!$O$2:$O$5000,"&lt;"&amp;$C$204)</f>
        <v>0</v>
      </c>
      <c r="J250" s="45">
        <f>SUMIFS('1. Output sheet'!$F$2:$F$5000,'1. Output sheet'!$D$2:$D$5000,$B250,'1. Output sheet'!$C$2:$C$5000,J$27,'1. Output sheet'!$AC$2:$AC$5000,$B$22,'1. Output sheet'!$O$2:$O$5000,"&gt;="&amp;$B$204,'1. Output sheet'!$O$2:$O$5000,"&lt;"&amp;$C$204)+SUMIFS('1. Output sheet'!$F$2:$F$5000,'1. Output sheet'!$D$2:$D$5000,$B250,'1. Output sheet'!$C$2:$C$5000,J$27,'1. Output sheet'!$AC$2:$AC$5000,$B$23,'1. Output sheet'!$O$2:$O$5000,"&gt;="&amp;$B$204,'1. Output sheet'!$O$2:$O$5000,"&lt;"&amp;$C$204)</f>
        <v>0</v>
      </c>
      <c r="K250" s="45">
        <f>SUMIFS('1. Output sheet'!$F$2:$F$5000,'1. Output sheet'!$D$2:$D$5000,$B250,'1. Output sheet'!$C$2:$C$5000,K$27,'1. Output sheet'!$AC$2:$AC$5000,$B$22,'1. Output sheet'!$O$2:$O$5000,"&gt;="&amp;$B$204,'1. Output sheet'!$O$2:$O$5000,"&lt;"&amp;$C$204)+SUMIFS('1. Output sheet'!$F$2:$F$5000,'1. Output sheet'!$D$2:$D$5000,$B250,'1. Output sheet'!$C$2:$C$5000,K$27,'1. Output sheet'!$AC$2:$AC$5000,$B$23,'1. Output sheet'!$O$2:$O$5000,"&gt;="&amp;$B$204,'1. Output sheet'!$O$2:$O$5000,"&lt;"&amp;$C$204)</f>
        <v>0</v>
      </c>
      <c r="L250" s="45">
        <f>SUMIFS('1. Output sheet'!$F$2:$F$5000,'1. Output sheet'!$D$2:$D$5000,$B250,'1. Output sheet'!$C$2:$C$5000,L$27,'1. Output sheet'!$AC$2:$AC$5000,$B$22,'1. Output sheet'!$O$2:$O$5000,"&gt;="&amp;$B$204,'1. Output sheet'!$O$2:$O$5000,"&lt;"&amp;$C$204)+SUMIFS('1. Output sheet'!$F$2:$F$5000,'1. Output sheet'!$D$2:$D$5000,$B250,'1. Output sheet'!$C$2:$C$5000,L$27,'1. Output sheet'!$AC$2:$AC$5000,$B$23,'1. Output sheet'!$O$2:$O$5000,"&gt;="&amp;$B$204,'1. Output sheet'!$O$2:$O$5000,"&lt;"&amp;$C$204)</f>
        <v>0</v>
      </c>
      <c r="M250" s="45">
        <f>SUMIFS('1. Output sheet'!$F$2:$F$5000,'1. Output sheet'!$D$2:$D$5000,$B250,'1. Output sheet'!$C$2:$C$5000,M$27,'1. Output sheet'!$AC$2:$AC$5000,$B$22,'1. Output sheet'!$O$2:$O$5000,"&gt;="&amp;$B$204,'1. Output sheet'!$O$2:$O$5000,"&lt;"&amp;$C$204)+SUMIFS('1. Output sheet'!$F$2:$F$5000,'1. Output sheet'!$D$2:$D$5000,$B250,'1. Output sheet'!$C$2:$C$5000,M$27,'1. Output sheet'!$AC$2:$AC$5000,$B$23,'1. Output sheet'!$O$2:$O$5000,"&gt;="&amp;$B$204,'1. Output sheet'!$O$2:$O$5000,"&lt;"&amp;$C$204)</f>
        <v>0</v>
      </c>
      <c r="N250" s="45">
        <f>SUMIFS('1. Output sheet'!$F$2:$F$5000,'1. Output sheet'!$D$2:$D$5000,$B250,'1. Output sheet'!$C$2:$C$5000,N$27,'1. Output sheet'!$AC$2:$AC$5000,$B$22,'1. Output sheet'!$O$2:$O$5000,"&gt;="&amp;$B$204,'1. Output sheet'!$O$2:$O$5000,"&lt;"&amp;$C$204)+SUMIFS('1. Output sheet'!$F$2:$F$5000,'1. Output sheet'!$D$2:$D$5000,$B250,'1. Output sheet'!$C$2:$C$5000,N$27,'1. Output sheet'!$AC$2:$AC$5000,$B$23,'1. Output sheet'!$O$2:$O$5000,"&gt;="&amp;$B$204,'1. Output sheet'!$O$2:$O$5000,"&lt;"&amp;$C$204)</f>
        <v>0</v>
      </c>
      <c r="O250" s="45">
        <f>SUMIFS('1. Output sheet'!$F$2:$F$5000,'1. Output sheet'!$D$2:$D$5000,$B250,'1. Output sheet'!$C$2:$C$5000,O$27,'1. Output sheet'!$AC$2:$AC$5000,$B$22,'1. Output sheet'!$O$2:$O$5000,"&gt;="&amp;$B$204,'1. Output sheet'!$O$2:$O$5000,"&lt;"&amp;$C$204)+SUMIFS('1. Output sheet'!$F$2:$F$5000,'1. Output sheet'!$D$2:$D$5000,$B250,'1. Output sheet'!$C$2:$C$5000,O$27,'1. Output sheet'!$AC$2:$AC$5000,$B$23,'1. Output sheet'!$O$2:$O$5000,"&gt;="&amp;$B$204,'1. Output sheet'!$O$2:$O$5000,"&lt;"&amp;$C$204)</f>
        <v>0</v>
      </c>
      <c r="P250" s="14">
        <f t="shared" si="102"/>
        <v>14141.04</v>
      </c>
      <c r="Q250" s="14">
        <f>SUMIFS('1. Output sheet'!$F$2:$F$5000,'1. Output sheet'!$D$2:$D$5000,$B250,'1. Output sheet'!$AC$2:$AC$5000,$B$22,'1. Output sheet'!$O$2:$O$5000,"&gt;="&amp;$B$204,'1. Output sheet'!$O$2:$O$5000,"&lt;"&amp;$C$204)+SUMIFS('1. Output sheet'!$F$2:$F$5000,'1. Output sheet'!$D$2:$D$5000,$B250,'1. Output sheet'!$AC$2:$AC$5000,$B$23,'1. Output sheet'!$O$2:$O$5000,"&gt;="&amp;$B$204,'1. Output sheet'!$O$2:$O$5000,"&lt;"&amp;$C$204)</f>
        <v>14141.04</v>
      </c>
      <c r="R250" s="14"/>
      <c r="T250" s="21" t="s">
        <v>44</v>
      </c>
      <c r="U250" s="20"/>
      <c r="V250" s="45">
        <f t="shared" si="103"/>
        <v>0</v>
      </c>
      <c r="W250" s="45">
        <f t="shared" si="104"/>
        <v>0</v>
      </c>
      <c r="X250" s="45">
        <f t="shared" si="105"/>
        <v>171.89439952804256</v>
      </c>
      <c r="Y250" s="45">
        <f t="shared" si="106"/>
        <v>1724.1194374053066</v>
      </c>
      <c r="Z250" s="45">
        <f t="shared" si="107"/>
        <v>0</v>
      </c>
      <c r="AA250" s="45">
        <f t="shared" si="108"/>
        <v>0</v>
      </c>
      <c r="AB250" s="45">
        <f t="shared" si="109"/>
        <v>0</v>
      </c>
      <c r="AC250" s="45">
        <f t="shared" si="110"/>
        <v>0</v>
      </c>
      <c r="AD250" s="45">
        <f t="shared" si="111"/>
        <v>0</v>
      </c>
      <c r="AE250" s="45">
        <f t="shared" si="112"/>
        <v>0</v>
      </c>
      <c r="AF250" s="45">
        <f t="shared" si="113"/>
        <v>0</v>
      </c>
      <c r="AG250" s="45">
        <f t="shared" si="114"/>
        <v>0</v>
      </c>
      <c r="AH250" s="45">
        <f t="shared" si="115"/>
        <v>1896.0138369333492</v>
      </c>
      <c r="AI250" s="45">
        <f t="shared" si="116"/>
        <v>1896.0138369333492</v>
      </c>
      <c r="AJ250" s="14"/>
    </row>
    <row r="251" spans="2:36" ht="28.8" x14ac:dyDescent="0.3">
      <c r="B251" s="21" t="s">
        <v>762</v>
      </c>
      <c r="C251" s="20"/>
      <c r="D251" s="45">
        <f>SUMIFS('1. Output sheet'!$F$2:$F$5000,'1. Output sheet'!$D$2:$D$5000,$B251,'1. Output sheet'!$C$2:$C$5000,D$27,'1. Output sheet'!$AC$2:$AC$5000,$B$22,'1. Output sheet'!$O$2:$O$5000,"&gt;="&amp;$B$204,'1. Output sheet'!$O$2:$O$5000,"&lt;"&amp;$C$204)+SUMIFS('1. Output sheet'!$F$2:$F$5000,'1. Output sheet'!$D$2:$D$5000,$B251,'1. Output sheet'!$C$2:$C$5000,D$27,'1. Output sheet'!$AC$2:$AC$5000,$B$23,'1. Output sheet'!$O$2:$O$5000,"&gt;="&amp;$B$204,'1. Output sheet'!$O$2:$O$5000,"&lt;"&amp;$C$204)</f>
        <v>0</v>
      </c>
      <c r="E251" s="45">
        <f>SUMIFS('1. Output sheet'!$F$2:$F$5000,'1. Output sheet'!$D$2:$D$5000,$B251,'1. Output sheet'!$C$2:$C$5000,E$27,'1. Output sheet'!$AC$2:$AC$5000,$B$22,'1. Output sheet'!$O$2:$O$5000,"&gt;="&amp;$B$204,'1. Output sheet'!$O$2:$O$5000,"&lt;"&amp;$C$204)+SUMIFS('1. Output sheet'!$F$2:$F$5000,'1. Output sheet'!$D$2:$D$5000,$B251,'1. Output sheet'!$C$2:$C$5000,E$27,'1. Output sheet'!$AC$2:$AC$5000,$B$23,'1. Output sheet'!$O$2:$O$5000,"&gt;="&amp;$B$204,'1. Output sheet'!$O$2:$O$5000,"&lt;"&amp;$C$204)</f>
        <v>0</v>
      </c>
      <c r="F251" s="45">
        <f>SUMIFS('1. Output sheet'!$F$2:$F$5000,'1. Output sheet'!$D$2:$D$5000,$B251,'1. Output sheet'!$C$2:$C$5000,F$27,'1. Output sheet'!$AC$2:$AC$5000,$B$22,'1. Output sheet'!$O$2:$O$5000,"&gt;="&amp;$B$204,'1. Output sheet'!$O$2:$O$5000,"&lt;"&amp;$C$204)+SUMIFS('1. Output sheet'!$F$2:$F$5000,'1. Output sheet'!$D$2:$D$5000,$B251,'1. Output sheet'!$C$2:$C$5000,F$27,'1. Output sheet'!$AC$2:$AC$5000,$B$23,'1. Output sheet'!$O$2:$O$5000,"&gt;="&amp;$B$204,'1. Output sheet'!$O$2:$O$5000,"&lt;"&amp;$C$204)</f>
        <v>0</v>
      </c>
      <c r="G251" s="45">
        <f>SUMIFS('1. Output sheet'!$F$2:$F$5000,'1. Output sheet'!$D$2:$D$5000,$B251,'1. Output sheet'!$C$2:$C$5000,G$27,'1. Output sheet'!$AC$2:$AC$5000,$B$22,'1. Output sheet'!$O$2:$O$5000,"&gt;="&amp;$B$204,'1. Output sheet'!$O$2:$O$5000,"&lt;"&amp;$C$204)+SUMIFS('1. Output sheet'!$F$2:$F$5000,'1. Output sheet'!$D$2:$D$5000,$B251,'1. Output sheet'!$C$2:$C$5000,G$27,'1. Output sheet'!$AC$2:$AC$5000,$B$23,'1. Output sheet'!$O$2:$O$5000,"&gt;="&amp;$B$204,'1. Output sheet'!$O$2:$O$5000,"&lt;"&amp;$C$204)</f>
        <v>0</v>
      </c>
      <c r="H251" s="45">
        <f>SUMIFS('1. Output sheet'!$F$2:$F$5000,'1. Output sheet'!$D$2:$D$5000,$B251,'1. Output sheet'!$C$2:$C$5000,H$27,'1. Output sheet'!$AC$2:$AC$5000,$B$22,'1. Output sheet'!$O$2:$O$5000,"&gt;="&amp;$B$204,'1. Output sheet'!$O$2:$O$5000,"&lt;"&amp;$C$204)+SUMIFS('1. Output sheet'!$F$2:$F$5000,'1. Output sheet'!$D$2:$D$5000,$B251,'1. Output sheet'!$C$2:$C$5000,H$27,'1. Output sheet'!$AC$2:$AC$5000,$B$23,'1. Output sheet'!$O$2:$O$5000,"&gt;="&amp;$B$204,'1. Output sheet'!$O$2:$O$5000,"&lt;"&amp;$C$204)</f>
        <v>0</v>
      </c>
      <c r="I251" s="45">
        <f>SUMIFS('1. Output sheet'!$F$2:$F$5000,'1. Output sheet'!$D$2:$D$5000,$B251,'1. Output sheet'!$C$2:$C$5000,I$27,'1. Output sheet'!$AC$2:$AC$5000,$B$22,'1. Output sheet'!$O$2:$O$5000,"&gt;="&amp;$B$204,'1. Output sheet'!$O$2:$O$5000,"&lt;"&amp;$C$204)+SUMIFS('1. Output sheet'!$F$2:$F$5000,'1. Output sheet'!$D$2:$D$5000,$B251,'1. Output sheet'!$C$2:$C$5000,I$27,'1. Output sheet'!$AC$2:$AC$5000,$B$23,'1. Output sheet'!$O$2:$O$5000,"&gt;="&amp;$B$204,'1. Output sheet'!$O$2:$O$5000,"&lt;"&amp;$C$204)</f>
        <v>0</v>
      </c>
      <c r="J251" s="45">
        <f>SUMIFS('1. Output sheet'!$F$2:$F$5000,'1. Output sheet'!$D$2:$D$5000,$B251,'1. Output sheet'!$C$2:$C$5000,J$27,'1. Output sheet'!$AC$2:$AC$5000,$B$22,'1. Output sheet'!$O$2:$O$5000,"&gt;="&amp;$B$204,'1. Output sheet'!$O$2:$O$5000,"&lt;"&amp;$C$204)+SUMIFS('1. Output sheet'!$F$2:$F$5000,'1. Output sheet'!$D$2:$D$5000,$B251,'1. Output sheet'!$C$2:$C$5000,J$27,'1. Output sheet'!$AC$2:$AC$5000,$B$23,'1. Output sheet'!$O$2:$O$5000,"&gt;="&amp;$B$204,'1. Output sheet'!$O$2:$O$5000,"&lt;"&amp;$C$204)</f>
        <v>0</v>
      </c>
      <c r="K251" s="45">
        <f>SUMIFS('1. Output sheet'!$F$2:$F$5000,'1. Output sheet'!$D$2:$D$5000,$B251,'1. Output sheet'!$C$2:$C$5000,K$27,'1. Output sheet'!$AC$2:$AC$5000,$B$22,'1. Output sheet'!$O$2:$O$5000,"&gt;="&amp;$B$204,'1. Output sheet'!$O$2:$O$5000,"&lt;"&amp;$C$204)+SUMIFS('1. Output sheet'!$F$2:$F$5000,'1. Output sheet'!$D$2:$D$5000,$B251,'1. Output sheet'!$C$2:$C$5000,K$27,'1. Output sheet'!$AC$2:$AC$5000,$B$23,'1. Output sheet'!$O$2:$O$5000,"&gt;="&amp;$B$204,'1. Output sheet'!$O$2:$O$5000,"&lt;"&amp;$C$204)</f>
        <v>0</v>
      </c>
      <c r="L251" s="45">
        <f>SUMIFS('1. Output sheet'!$F$2:$F$5000,'1. Output sheet'!$D$2:$D$5000,$B251,'1. Output sheet'!$C$2:$C$5000,L$27,'1. Output sheet'!$AC$2:$AC$5000,$B$22,'1. Output sheet'!$O$2:$O$5000,"&gt;="&amp;$B$204,'1. Output sheet'!$O$2:$O$5000,"&lt;"&amp;$C$204)+SUMIFS('1. Output sheet'!$F$2:$F$5000,'1. Output sheet'!$D$2:$D$5000,$B251,'1. Output sheet'!$C$2:$C$5000,L$27,'1. Output sheet'!$AC$2:$AC$5000,$B$23,'1. Output sheet'!$O$2:$O$5000,"&gt;="&amp;$B$204,'1. Output sheet'!$O$2:$O$5000,"&lt;"&amp;$C$204)</f>
        <v>0</v>
      </c>
      <c r="M251" s="45">
        <f>SUMIFS('1. Output sheet'!$F$2:$F$5000,'1. Output sheet'!$D$2:$D$5000,$B251,'1. Output sheet'!$C$2:$C$5000,M$27,'1. Output sheet'!$AC$2:$AC$5000,$B$22,'1. Output sheet'!$O$2:$O$5000,"&gt;="&amp;$B$204,'1. Output sheet'!$O$2:$O$5000,"&lt;"&amp;$C$204)+SUMIFS('1. Output sheet'!$F$2:$F$5000,'1. Output sheet'!$D$2:$D$5000,$B251,'1. Output sheet'!$C$2:$C$5000,M$27,'1. Output sheet'!$AC$2:$AC$5000,$B$23,'1. Output sheet'!$O$2:$O$5000,"&gt;="&amp;$B$204,'1. Output sheet'!$O$2:$O$5000,"&lt;"&amp;$C$204)</f>
        <v>0</v>
      </c>
      <c r="N251" s="45">
        <f>SUMIFS('1. Output sheet'!$F$2:$F$5000,'1. Output sheet'!$D$2:$D$5000,$B251,'1. Output sheet'!$C$2:$C$5000,N$27,'1. Output sheet'!$AC$2:$AC$5000,$B$22,'1. Output sheet'!$O$2:$O$5000,"&gt;="&amp;$B$204,'1. Output sheet'!$O$2:$O$5000,"&lt;"&amp;$C$204)+SUMIFS('1. Output sheet'!$F$2:$F$5000,'1. Output sheet'!$D$2:$D$5000,$B251,'1. Output sheet'!$C$2:$C$5000,N$27,'1. Output sheet'!$AC$2:$AC$5000,$B$23,'1. Output sheet'!$O$2:$O$5000,"&gt;="&amp;$B$204,'1. Output sheet'!$O$2:$O$5000,"&lt;"&amp;$C$204)</f>
        <v>0</v>
      </c>
      <c r="O251" s="45">
        <f>SUMIFS('1. Output sheet'!$F$2:$F$5000,'1. Output sheet'!$D$2:$D$5000,$B251,'1. Output sheet'!$C$2:$C$5000,O$27,'1. Output sheet'!$AC$2:$AC$5000,$B$22,'1. Output sheet'!$O$2:$O$5000,"&gt;="&amp;$B$204,'1. Output sheet'!$O$2:$O$5000,"&lt;"&amp;$C$204)+SUMIFS('1. Output sheet'!$F$2:$F$5000,'1. Output sheet'!$D$2:$D$5000,$B251,'1. Output sheet'!$C$2:$C$5000,O$27,'1. Output sheet'!$AC$2:$AC$5000,$B$23,'1. Output sheet'!$O$2:$O$5000,"&gt;="&amp;$B$204,'1. Output sheet'!$O$2:$O$5000,"&lt;"&amp;$C$204)</f>
        <v>0</v>
      </c>
      <c r="P251" s="14">
        <f t="shared" si="102"/>
        <v>0</v>
      </c>
      <c r="Q251" s="14">
        <f>SUMIFS('1. Output sheet'!$F$2:$F$5000,'1. Output sheet'!$D$2:$D$5000,$B251,'1. Output sheet'!$AC$2:$AC$5000,$B$22,'1. Output sheet'!$O$2:$O$5000,"&gt;="&amp;$B$204,'1. Output sheet'!$O$2:$O$5000,"&lt;"&amp;$C$204)+SUMIFS('1. Output sheet'!$F$2:$F$5000,'1. Output sheet'!$D$2:$D$5000,$B251,'1. Output sheet'!$AC$2:$AC$5000,$B$23,'1. Output sheet'!$O$2:$O$5000,"&gt;="&amp;$B$204,'1. Output sheet'!$O$2:$O$5000,"&lt;"&amp;$C$204)</f>
        <v>0</v>
      </c>
      <c r="R251" s="14"/>
      <c r="T251" s="21" t="s">
        <v>762</v>
      </c>
      <c r="U251" s="20"/>
      <c r="V251" s="45">
        <f t="shared" si="103"/>
        <v>0</v>
      </c>
      <c r="W251" s="45">
        <f t="shared" si="104"/>
        <v>0</v>
      </c>
      <c r="X251" s="45">
        <f t="shared" si="105"/>
        <v>0</v>
      </c>
      <c r="Y251" s="45">
        <f t="shared" si="106"/>
        <v>0</v>
      </c>
      <c r="Z251" s="45">
        <f t="shared" si="107"/>
        <v>0</v>
      </c>
      <c r="AA251" s="45">
        <f t="shared" si="108"/>
        <v>0</v>
      </c>
      <c r="AB251" s="45">
        <f t="shared" si="109"/>
        <v>0</v>
      </c>
      <c r="AC251" s="45">
        <f t="shared" si="110"/>
        <v>0</v>
      </c>
      <c r="AD251" s="45">
        <f t="shared" si="111"/>
        <v>0</v>
      </c>
      <c r="AE251" s="45">
        <f t="shared" si="112"/>
        <v>0</v>
      </c>
      <c r="AF251" s="45">
        <f t="shared" si="113"/>
        <v>0</v>
      </c>
      <c r="AG251" s="45">
        <f t="shared" si="114"/>
        <v>0</v>
      </c>
      <c r="AH251" s="45">
        <f t="shared" si="115"/>
        <v>0</v>
      </c>
      <c r="AI251" s="45">
        <f t="shared" si="116"/>
        <v>0</v>
      </c>
      <c r="AJ251" s="14"/>
    </row>
    <row r="252" spans="2:36" ht="14.4" x14ac:dyDescent="0.3">
      <c r="B252" s="21" t="s">
        <v>105</v>
      </c>
      <c r="C252" s="20"/>
      <c r="D252" s="45">
        <f>SUMIFS('1. Output sheet'!$F$2:$F$5000,'1. Output sheet'!$D$2:$D$5000,$B252,'1. Output sheet'!$C$2:$C$5000,D$27,'1. Output sheet'!$AC$2:$AC$5000,$B$22,'1. Output sheet'!$O$2:$O$5000,"&gt;="&amp;$B$204,'1. Output sheet'!$O$2:$O$5000,"&lt;"&amp;$C$204)+SUMIFS('1. Output sheet'!$F$2:$F$5000,'1. Output sheet'!$D$2:$D$5000,$B252,'1. Output sheet'!$C$2:$C$5000,D$27,'1. Output sheet'!$AC$2:$AC$5000,$B$23,'1. Output sheet'!$O$2:$O$5000,"&gt;="&amp;$B$204,'1. Output sheet'!$O$2:$O$5000,"&lt;"&amp;$C$204)</f>
        <v>0</v>
      </c>
      <c r="E252" s="45">
        <f>SUMIFS('1. Output sheet'!$F$2:$F$5000,'1. Output sheet'!$D$2:$D$5000,$B252,'1. Output sheet'!$C$2:$C$5000,E$27,'1. Output sheet'!$AC$2:$AC$5000,$B$22,'1. Output sheet'!$O$2:$O$5000,"&gt;="&amp;$B$204,'1. Output sheet'!$O$2:$O$5000,"&lt;"&amp;$C$204)+SUMIFS('1. Output sheet'!$F$2:$F$5000,'1. Output sheet'!$D$2:$D$5000,$B252,'1. Output sheet'!$C$2:$C$5000,E$27,'1. Output sheet'!$AC$2:$AC$5000,$B$23,'1. Output sheet'!$O$2:$O$5000,"&gt;="&amp;$B$204,'1. Output sheet'!$O$2:$O$5000,"&lt;"&amp;$C$204)</f>
        <v>0</v>
      </c>
      <c r="F252" s="45">
        <f>SUMIFS('1. Output sheet'!$F$2:$F$5000,'1. Output sheet'!$D$2:$D$5000,$B252,'1. Output sheet'!$C$2:$C$5000,F$27,'1. Output sheet'!$AC$2:$AC$5000,$B$22,'1. Output sheet'!$O$2:$O$5000,"&gt;="&amp;$B$204,'1. Output sheet'!$O$2:$O$5000,"&lt;"&amp;$C$204)+SUMIFS('1. Output sheet'!$F$2:$F$5000,'1. Output sheet'!$D$2:$D$5000,$B252,'1. Output sheet'!$C$2:$C$5000,F$27,'1. Output sheet'!$AC$2:$AC$5000,$B$23,'1. Output sheet'!$O$2:$O$5000,"&gt;="&amp;$B$204,'1. Output sheet'!$O$2:$O$5000,"&lt;"&amp;$C$204)</f>
        <v>6265.0433333333331</v>
      </c>
      <c r="G252" s="45">
        <f>SUMIFS('1. Output sheet'!$F$2:$F$5000,'1. Output sheet'!$D$2:$D$5000,$B252,'1. Output sheet'!$C$2:$C$5000,G$27,'1. Output sheet'!$AC$2:$AC$5000,$B$22,'1. Output sheet'!$O$2:$O$5000,"&gt;="&amp;$B$204,'1. Output sheet'!$O$2:$O$5000,"&lt;"&amp;$C$204)+SUMIFS('1. Output sheet'!$F$2:$F$5000,'1. Output sheet'!$D$2:$D$5000,$B252,'1. Output sheet'!$C$2:$C$5000,G$27,'1. Output sheet'!$AC$2:$AC$5000,$B$23,'1. Output sheet'!$O$2:$O$5000,"&gt;="&amp;$B$204,'1. Output sheet'!$O$2:$O$5000,"&lt;"&amp;$C$204)</f>
        <v>3282.5</v>
      </c>
      <c r="H252" s="45">
        <f>SUMIFS('1. Output sheet'!$F$2:$F$5000,'1. Output sheet'!$D$2:$D$5000,$B252,'1. Output sheet'!$C$2:$C$5000,H$27,'1. Output sheet'!$AC$2:$AC$5000,$B$22,'1. Output sheet'!$O$2:$O$5000,"&gt;="&amp;$B$204,'1. Output sheet'!$O$2:$O$5000,"&lt;"&amp;$C$204)+SUMIFS('1. Output sheet'!$F$2:$F$5000,'1. Output sheet'!$D$2:$D$5000,$B252,'1. Output sheet'!$C$2:$C$5000,H$27,'1. Output sheet'!$AC$2:$AC$5000,$B$23,'1. Output sheet'!$O$2:$O$5000,"&gt;="&amp;$B$204,'1. Output sheet'!$O$2:$O$5000,"&lt;"&amp;$C$204)</f>
        <v>17769.5</v>
      </c>
      <c r="I252" s="45">
        <f>SUMIFS('1. Output sheet'!$F$2:$F$5000,'1. Output sheet'!$D$2:$D$5000,$B252,'1. Output sheet'!$C$2:$C$5000,I$27,'1. Output sheet'!$AC$2:$AC$5000,$B$22,'1. Output sheet'!$O$2:$O$5000,"&gt;="&amp;$B$204,'1. Output sheet'!$O$2:$O$5000,"&lt;"&amp;$C$204)+SUMIFS('1. Output sheet'!$F$2:$F$5000,'1. Output sheet'!$D$2:$D$5000,$B252,'1. Output sheet'!$C$2:$C$5000,I$27,'1. Output sheet'!$AC$2:$AC$5000,$B$23,'1. Output sheet'!$O$2:$O$5000,"&gt;="&amp;$B$204,'1. Output sheet'!$O$2:$O$5000,"&lt;"&amp;$C$204)</f>
        <v>8330</v>
      </c>
      <c r="J252" s="45">
        <f>SUMIFS('1. Output sheet'!$F$2:$F$5000,'1. Output sheet'!$D$2:$D$5000,$B252,'1. Output sheet'!$C$2:$C$5000,J$27,'1. Output sheet'!$AC$2:$AC$5000,$B$22,'1. Output sheet'!$O$2:$O$5000,"&gt;="&amp;$B$204,'1. Output sheet'!$O$2:$O$5000,"&lt;"&amp;$C$204)+SUMIFS('1. Output sheet'!$F$2:$F$5000,'1. Output sheet'!$D$2:$D$5000,$B252,'1. Output sheet'!$C$2:$C$5000,J$27,'1. Output sheet'!$AC$2:$AC$5000,$B$23,'1. Output sheet'!$O$2:$O$5000,"&gt;="&amp;$B$204,'1. Output sheet'!$O$2:$O$5000,"&lt;"&amp;$C$204)</f>
        <v>35780.503333333334</v>
      </c>
      <c r="K252" s="45">
        <f>SUMIFS('1. Output sheet'!$F$2:$F$5000,'1. Output sheet'!$D$2:$D$5000,$B252,'1. Output sheet'!$C$2:$C$5000,K$27,'1. Output sheet'!$AC$2:$AC$5000,$B$22,'1. Output sheet'!$O$2:$O$5000,"&gt;="&amp;$B$204,'1. Output sheet'!$O$2:$O$5000,"&lt;"&amp;$C$204)+SUMIFS('1. Output sheet'!$F$2:$F$5000,'1. Output sheet'!$D$2:$D$5000,$B252,'1. Output sheet'!$C$2:$C$5000,K$27,'1. Output sheet'!$AC$2:$AC$5000,$B$23,'1. Output sheet'!$O$2:$O$5000,"&gt;="&amp;$B$204,'1. Output sheet'!$O$2:$O$5000,"&lt;"&amp;$C$204)</f>
        <v>0</v>
      </c>
      <c r="L252" s="45">
        <f>SUMIFS('1. Output sheet'!$F$2:$F$5000,'1. Output sheet'!$D$2:$D$5000,$B252,'1. Output sheet'!$C$2:$C$5000,L$27,'1. Output sheet'!$AC$2:$AC$5000,$B$22,'1. Output sheet'!$O$2:$O$5000,"&gt;="&amp;$B$204,'1. Output sheet'!$O$2:$O$5000,"&lt;"&amp;$C$204)+SUMIFS('1. Output sheet'!$F$2:$F$5000,'1. Output sheet'!$D$2:$D$5000,$B252,'1. Output sheet'!$C$2:$C$5000,L$27,'1. Output sheet'!$AC$2:$AC$5000,$B$23,'1. Output sheet'!$O$2:$O$5000,"&gt;="&amp;$B$204,'1. Output sheet'!$O$2:$O$5000,"&lt;"&amp;$C$204)</f>
        <v>0</v>
      </c>
      <c r="M252" s="45">
        <f>SUMIFS('1. Output sheet'!$F$2:$F$5000,'1. Output sheet'!$D$2:$D$5000,$B252,'1. Output sheet'!$C$2:$C$5000,M$27,'1. Output sheet'!$AC$2:$AC$5000,$B$22,'1. Output sheet'!$O$2:$O$5000,"&gt;="&amp;$B$204,'1. Output sheet'!$O$2:$O$5000,"&lt;"&amp;$C$204)+SUMIFS('1. Output sheet'!$F$2:$F$5000,'1. Output sheet'!$D$2:$D$5000,$B252,'1. Output sheet'!$C$2:$C$5000,M$27,'1. Output sheet'!$AC$2:$AC$5000,$B$23,'1. Output sheet'!$O$2:$O$5000,"&gt;="&amp;$B$204,'1. Output sheet'!$O$2:$O$5000,"&lt;"&amp;$C$204)</f>
        <v>0</v>
      </c>
      <c r="N252" s="45">
        <f>SUMIFS('1. Output sheet'!$F$2:$F$5000,'1. Output sheet'!$D$2:$D$5000,$B252,'1. Output sheet'!$C$2:$C$5000,N$27,'1. Output sheet'!$AC$2:$AC$5000,$B$22,'1. Output sheet'!$O$2:$O$5000,"&gt;="&amp;$B$204,'1. Output sheet'!$O$2:$O$5000,"&lt;"&amp;$C$204)+SUMIFS('1. Output sheet'!$F$2:$F$5000,'1. Output sheet'!$D$2:$D$5000,$B252,'1. Output sheet'!$C$2:$C$5000,N$27,'1. Output sheet'!$AC$2:$AC$5000,$B$23,'1. Output sheet'!$O$2:$O$5000,"&gt;="&amp;$B$204,'1. Output sheet'!$O$2:$O$5000,"&lt;"&amp;$C$204)</f>
        <v>0</v>
      </c>
      <c r="O252" s="45">
        <f>SUMIFS('1. Output sheet'!$F$2:$F$5000,'1. Output sheet'!$D$2:$D$5000,$B252,'1. Output sheet'!$C$2:$C$5000,O$27,'1. Output sheet'!$AC$2:$AC$5000,$B$22,'1. Output sheet'!$O$2:$O$5000,"&gt;="&amp;$B$204,'1. Output sheet'!$O$2:$O$5000,"&lt;"&amp;$C$204)+SUMIFS('1. Output sheet'!$F$2:$F$5000,'1. Output sheet'!$D$2:$D$5000,$B252,'1. Output sheet'!$C$2:$C$5000,O$27,'1. Output sheet'!$AC$2:$AC$5000,$B$23,'1. Output sheet'!$O$2:$O$5000,"&gt;="&amp;$B$204,'1. Output sheet'!$O$2:$O$5000,"&lt;"&amp;$C$204)</f>
        <v>0</v>
      </c>
      <c r="P252" s="14">
        <f t="shared" si="102"/>
        <v>71427.546666666662</v>
      </c>
      <c r="Q252" s="14">
        <f>SUMIFS('1. Output sheet'!$F$2:$F$5000,'1. Output sheet'!$D$2:$D$5000,$B252,'1. Output sheet'!$AC$2:$AC$5000,$B$22,'1. Output sheet'!$O$2:$O$5000,"&gt;="&amp;$B$204,'1. Output sheet'!$O$2:$O$5000,"&lt;"&amp;$C$204)+SUMIFS('1. Output sheet'!$F$2:$F$5000,'1. Output sheet'!$D$2:$D$5000,$B252,'1. Output sheet'!$AC$2:$AC$5000,$B$23,'1. Output sheet'!$O$2:$O$5000,"&gt;="&amp;$B$204,'1. Output sheet'!$O$2:$O$5000,"&lt;"&amp;$C$204)</f>
        <v>71427.546666666662</v>
      </c>
      <c r="R252" s="14"/>
      <c r="T252" s="21" t="s">
        <v>105</v>
      </c>
      <c r="U252" s="20"/>
      <c r="V252" s="45">
        <f t="shared" si="103"/>
        <v>0</v>
      </c>
      <c r="W252" s="45">
        <f t="shared" si="104"/>
        <v>0</v>
      </c>
      <c r="X252" s="45">
        <f t="shared" si="105"/>
        <v>840.00956428855534</v>
      </c>
      <c r="Y252" s="45">
        <f t="shared" si="106"/>
        <v>440.1136988321735</v>
      </c>
      <c r="Z252" s="45">
        <f t="shared" si="107"/>
        <v>2382.5134414008553</v>
      </c>
      <c r="AA252" s="45">
        <f t="shared" si="108"/>
        <v>1116.8765000067037</v>
      </c>
      <c r="AB252" s="45">
        <f t="shared" si="109"/>
        <v>4797.4073627144699</v>
      </c>
      <c r="AC252" s="45">
        <f t="shared" si="110"/>
        <v>0</v>
      </c>
      <c r="AD252" s="45">
        <f t="shared" si="111"/>
        <v>0</v>
      </c>
      <c r="AE252" s="45">
        <f t="shared" si="112"/>
        <v>0</v>
      </c>
      <c r="AF252" s="45">
        <f t="shared" si="113"/>
        <v>0</v>
      </c>
      <c r="AG252" s="45">
        <f t="shared" si="114"/>
        <v>0</v>
      </c>
      <c r="AH252" s="45">
        <f t="shared" si="115"/>
        <v>9576.9205672427561</v>
      </c>
      <c r="AI252" s="45">
        <f t="shared" si="116"/>
        <v>9576.9205672427561</v>
      </c>
      <c r="AJ252" s="14"/>
    </row>
    <row r="253" spans="2:36" ht="14.4" x14ac:dyDescent="0.3">
      <c r="B253" s="21" t="s">
        <v>79</v>
      </c>
      <c r="C253" s="20"/>
      <c r="D253" s="45">
        <f>SUMIFS('1. Output sheet'!$F$2:$F$5000,'1. Output sheet'!$D$2:$D$5000,$B253,'1. Output sheet'!$C$2:$C$5000,D$27,'1. Output sheet'!$AC$2:$AC$5000,$B$22,'1. Output sheet'!$O$2:$O$5000,"&gt;="&amp;$B$204,'1. Output sheet'!$O$2:$O$5000,"&lt;"&amp;$C$204)+SUMIFS('1. Output sheet'!$F$2:$F$5000,'1. Output sheet'!$D$2:$D$5000,$B253,'1. Output sheet'!$C$2:$C$5000,D$27,'1. Output sheet'!$AC$2:$AC$5000,$B$23,'1. Output sheet'!$O$2:$O$5000,"&gt;="&amp;$B$204,'1. Output sheet'!$O$2:$O$5000,"&lt;"&amp;$C$204)</f>
        <v>4600</v>
      </c>
      <c r="E253" s="45">
        <f>SUMIFS('1. Output sheet'!$F$2:$F$5000,'1. Output sheet'!$D$2:$D$5000,$B253,'1. Output sheet'!$C$2:$C$5000,E$27,'1. Output sheet'!$AC$2:$AC$5000,$B$22,'1. Output sheet'!$O$2:$O$5000,"&gt;="&amp;$B$204,'1. Output sheet'!$O$2:$O$5000,"&lt;"&amp;$C$204)+SUMIFS('1. Output sheet'!$F$2:$F$5000,'1. Output sheet'!$D$2:$D$5000,$B253,'1. Output sheet'!$C$2:$C$5000,E$27,'1. Output sheet'!$AC$2:$AC$5000,$B$23,'1. Output sheet'!$O$2:$O$5000,"&gt;="&amp;$B$204,'1. Output sheet'!$O$2:$O$5000,"&lt;"&amp;$C$204)</f>
        <v>0</v>
      </c>
      <c r="F253" s="45">
        <f>SUMIFS('1. Output sheet'!$F$2:$F$5000,'1. Output sheet'!$D$2:$D$5000,$B253,'1. Output sheet'!$C$2:$C$5000,F$27,'1. Output sheet'!$AC$2:$AC$5000,$B$22,'1. Output sheet'!$O$2:$O$5000,"&gt;="&amp;$B$204,'1. Output sheet'!$O$2:$O$5000,"&lt;"&amp;$C$204)+SUMIFS('1. Output sheet'!$F$2:$F$5000,'1. Output sheet'!$D$2:$D$5000,$B253,'1. Output sheet'!$C$2:$C$5000,F$27,'1. Output sheet'!$AC$2:$AC$5000,$B$23,'1. Output sheet'!$O$2:$O$5000,"&gt;="&amp;$B$204,'1. Output sheet'!$O$2:$O$5000,"&lt;"&amp;$C$204)</f>
        <v>4304.46</v>
      </c>
      <c r="G253" s="45">
        <f>SUMIFS('1. Output sheet'!$F$2:$F$5000,'1. Output sheet'!$D$2:$D$5000,$B253,'1. Output sheet'!$C$2:$C$5000,G$27,'1. Output sheet'!$AC$2:$AC$5000,$B$22,'1. Output sheet'!$O$2:$O$5000,"&gt;="&amp;$B$204,'1. Output sheet'!$O$2:$O$5000,"&lt;"&amp;$C$204)+SUMIFS('1. Output sheet'!$F$2:$F$5000,'1. Output sheet'!$D$2:$D$5000,$B253,'1. Output sheet'!$C$2:$C$5000,G$27,'1. Output sheet'!$AC$2:$AC$5000,$B$23,'1. Output sheet'!$O$2:$O$5000,"&gt;="&amp;$B$204,'1. Output sheet'!$O$2:$O$5000,"&lt;"&amp;$C$204)</f>
        <v>15819</v>
      </c>
      <c r="H253" s="45">
        <f>SUMIFS('1. Output sheet'!$F$2:$F$5000,'1. Output sheet'!$D$2:$D$5000,$B253,'1. Output sheet'!$C$2:$C$5000,H$27,'1. Output sheet'!$AC$2:$AC$5000,$B$22,'1. Output sheet'!$O$2:$O$5000,"&gt;="&amp;$B$204,'1. Output sheet'!$O$2:$O$5000,"&lt;"&amp;$C$204)+SUMIFS('1. Output sheet'!$F$2:$F$5000,'1. Output sheet'!$D$2:$D$5000,$B253,'1. Output sheet'!$C$2:$C$5000,H$27,'1. Output sheet'!$AC$2:$AC$5000,$B$23,'1. Output sheet'!$O$2:$O$5000,"&gt;="&amp;$B$204,'1. Output sheet'!$O$2:$O$5000,"&lt;"&amp;$C$204)</f>
        <v>0</v>
      </c>
      <c r="I253" s="45">
        <f>SUMIFS('1. Output sheet'!$F$2:$F$5000,'1. Output sheet'!$D$2:$D$5000,$B253,'1. Output sheet'!$C$2:$C$5000,I$27,'1. Output sheet'!$AC$2:$AC$5000,$B$22,'1. Output sheet'!$O$2:$O$5000,"&gt;="&amp;$B$204,'1. Output sheet'!$O$2:$O$5000,"&lt;"&amp;$C$204)+SUMIFS('1. Output sheet'!$F$2:$F$5000,'1. Output sheet'!$D$2:$D$5000,$B253,'1. Output sheet'!$C$2:$C$5000,I$27,'1. Output sheet'!$AC$2:$AC$5000,$B$23,'1. Output sheet'!$O$2:$O$5000,"&gt;="&amp;$B$204,'1. Output sheet'!$O$2:$O$5000,"&lt;"&amp;$C$204)</f>
        <v>0</v>
      </c>
      <c r="J253" s="45">
        <f>SUMIFS('1. Output sheet'!$F$2:$F$5000,'1. Output sheet'!$D$2:$D$5000,$B253,'1. Output sheet'!$C$2:$C$5000,J$27,'1. Output sheet'!$AC$2:$AC$5000,$B$22,'1. Output sheet'!$O$2:$O$5000,"&gt;="&amp;$B$204,'1. Output sheet'!$O$2:$O$5000,"&lt;"&amp;$C$204)+SUMIFS('1. Output sheet'!$F$2:$F$5000,'1. Output sheet'!$D$2:$D$5000,$B253,'1. Output sheet'!$C$2:$C$5000,J$27,'1. Output sheet'!$AC$2:$AC$5000,$B$23,'1. Output sheet'!$O$2:$O$5000,"&gt;="&amp;$B$204,'1. Output sheet'!$O$2:$O$5000,"&lt;"&amp;$C$204)</f>
        <v>9810.75</v>
      </c>
      <c r="K253" s="45">
        <f>SUMIFS('1. Output sheet'!$F$2:$F$5000,'1. Output sheet'!$D$2:$D$5000,$B253,'1. Output sheet'!$C$2:$C$5000,K$27,'1. Output sheet'!$AC$2:$AC$5000,$B$22,'1. Output sheet'!$O$2:$O$5000,"&gt;="&amp;$B$204,'1. Output sheet'!$O$2:$O$5000,"&lt;"&amp;$C$204)+SUMIFS('1. Output sheet'!$F$2:$F$5000,'1. Output sheet'!$D$2:$D$5000,$B253,'1. Output sheet'!$C$2:$C$5000,K$27,'1. Output sheet'!$AC$2:$AC$5000,$B$23,'1. Output sheet'!$O$2:$O$5000,"&gt;="&amp;$B$204,'1. Output sheet'!$O$2:$O$5000,"&lt;"&amp;$C$204)</f>
        <v>0</v>
      </c>
      <c r="L253" s="45">
        <f>SUMIFS('1. Output sheet'!$F$2:$F$5000,'1. Output sheet'!$D$2:$D$5000,$B253,'1. Output sheet'!$C$2:$C$5000,L$27,'1. Output sheet'!$AC$2:$AC$5000,$B$22,'1. Output sheet'!$O$2:$O$5000,"&gt;="&amp;$B$204,'1. Output sheet'!$O$2:$O$5000,"&lt;"&amp;$C$204)+SUMIFS('1. Output sheet'!$F$2:$F$5000,'1. Output sheet'!$D$2:$D$5000,$B253,'1. Output sheet'!$C$2:$C$5000,L$27,'1. Output sheet'!$AC$2:$AC$5000,$B$23,'1. Output sheet'!$O$2:$O$5000,"&gt;="&amp;$B$204,'1. Output sheet'!$O$2:$O$5000,"&lt;"&amp;$C$204)</f>
        <v>0</v>
      </c>
      <c r="M253" s="45">
        <f>SUMIFS('1. Output sheet'!$F$2:$F$5000,'1. Output sheet'!$D$2:$D$5000,$B253,'1. Output sheet'!$C$2:$C$5000,M$27,'1. Output sheet'!$AC$2:$AC$5000,$B$22,'1. Output sheet'!$O$2:$O$5000,"&gt;="&amp;$B$204,'1. Output sheet'!$O$2:$O$5000,"&lt;"&amp;$C$204)+SUMIFS('1. Output sheet'!$F$2:$F$5000,'1. Output sheet'!$D$2:$D$5000,$B253,'1. Output sheet'!$C$2:$C$5000,M$27,'1. Output sheet'!$AC$2:$AC$5000,$B$23,'1. Output sheet'!$O$2:$O$5000,"&gt;="&amp;$B$204,'1. Output sheet'!$O$2:$O$5000,"&lt;"&amp;$C$204)</f>
        <v>0</v>
      </c>
      <c r="N253" s="45">
        <f>SUMIFS('1. Output sheet'!$F$2:$F$5000,'1. Output sheet'!$D$2:$D$5000,$B253,'1. Output sheet'!$C$2:$C$5000,N$27,'1. Output sheet'!$AC$2:$AC$5000,$B$22,'1. Output sheet'!$O$2:$O$5000,"&gt;="&amp;$B$204,'1. Output sheet'!$O$2:$O$5000,"&lt;"&amp;$C$204)+SUMIFS('1. Output sheet'!$F$2:$F$5000,'1. Output sheet'!$D$2:$D$5000,$B253,'1. Output sheet'!$C$2:$C$5000,N$27,'1. Output sheet'!$AC$2:$AC$5000,$B$23,'1. Output sheet'!$O$2:$O$5000,"&gt;="&amp;$B$204,'1. Output sheet'!$O$2:$O$5000,"&lt;"&amp;$C$204)</f>
        <v>0</v>
      </c>
      <c r="O253" s="45">
        <f>SUMIFS('1. Output sheet'!$F$2:$F$5000,'1. Output sheet'!$D$2:$D$5000,$B253,'1. Output sheet'!$C$2:$C$5000,O$27,'1. Output sheet'!$AC$2:$AC$5000,$B$22,'1. Output sheet'!$O$2:$O$5000,"&gt;="&amp;$B$204,'1. Output sheet'!$O$2:$O$5000,"&lt;"&amp;$C$204)+SUMIFS('1. Output sheet'!$F$2:$F$5000,'1. Output sheet'!$D$2:$D$5000,$B253,'1. Output sheet'!$C$2:$C$5000,O$27,'1. Output sheet'!$AC$2:$AC$5000,$B$23,'1. Output sheet'!$O$2:$O$5000,"&gt;="&amp;$B$204,'1. Output sheet'!$O$2:$O$5000,"&lt;"&amp;$C$204)</f>
        <v>0</v>
      </c>
      <c r="P253" s="14">
        <f t="shared" si="102"/>
        <v>34534.21</v>
      </c>
      <c r="Q253" s="14">
        <f>SUMIFS('1. Output sheet'!$F$2:$F$5000,'1. Output sheet'!$D$2:$D$5000,$B253,'1. Output sheet'!$AC$2:$AC$5000,$B$22,'1. Output sheet'!$O$2:$O$5000,"&gt;="&amp;$B$204,'1. Output sheet'!$O$2:$O$5000,"&lt;"&amp;$C$204)+SUMIFS('1. Output sheet'!$F$2:$F$5000,'1. Output sheet'!$D$2:$D$5000,$B253,'1. Output sheet'!$AC$2:$AC$5000,$B$23,'1. Output sheet'!$O$2:$O$5000,"&gt;="&amp;$B$204,'1. Output sheet'!$O$2:$O$5000,"&lt;"&amp;$C$204)</f>
        <v>34534.21</v>
      </c>
      <c r="R253" s="14"/>
      <c r="T253" s="21" t="s">
        <v>79</v>
      </c>
      <c r="U253" s="20"/>
      <c r="V253" s="45">
        <f t="shared" si="103"/>
        <v>616.76253301690724</v>
      </c>
      <c r="W253" s="45">
        <f t="shared" si="104"/>
        <v>0</v>
      </c>
      <c r="X253" s="45">
        <f t="shared" si="105"/>
        <v>577.13688105868619</v>
      </c>
      <c r="Y253" s="45">
        <f t="shared" si="106"/>
        <v>2120.9927195205337</v>
      </c>
      <c r="Z253" s="45">
        <f t="shared" si="107"/>
        <v>0</v>
      </c>
      <c r="AA253" s="45">
        <f t="shared" si="108"/>
        <v>0</v>
      </c>
      <c r="AB253" s="45">
        <f t="shared" si="109"/>
        <v>1315.4137001729614</v>
      </c>
      <c r="AC253" s="45">
        <f t="shared" si="110"/>
        <v>0</v>
      </c>
      <c r="AD253" s="45">
        <f t="shared" si="111"/>
        <v>0</v>
      </c>
      <c r="AE253" s="45">
        <f t="shared" si="112"/>
        <v>0</v>
      </c>
      <c r="AF253" s="45">
        <f t="shared" si="113"/>
        <v>0</v>
      </c>
      <c r="AG253" s="45">
        <f t="shared" si="114"/>
        <v>0</v>
      </c>
      <c r="AH253" s="45">
        <f t="shared" si="115"/>
        <v>4630.3058337690891</v>
      </c>
      <c r="AI253" s="45">
        <f t="shared" si="116"/>
        <v>4630.3058337690891</v>
      </c>
      <c r="AJ253" s="14"/>
    </row>
    <row r="254" spans="2:36" ht="14.4" x14ac:dyDescent="0.3">
      <c r="B254" s="21" t="s">
        <v>49</v>
      </c>
      <c r="C254" s="20"/>
      <c r="D254" s="45">
        <f>SUMIFS('1. Output sheet'!$F$2:$F$5000,'1. Output sheet'!$D$2:$D$5000,$B254,'1. Output sheet'!$C$2:$C$5000,D$27,'1. Output sheet'!$AC$2:$AC$5000,$B$22,'1. Output sheet'!$O$2:$O$5000,"&gt;="&amp;$B$204,'1. Output sheet'!$O$2:$O$5000,"&lt;"&amp;$C$204)+SUMIFS('1. Output sheet'!$F$2:$F$5000,'1. Output sheet'!$D$2:$D$5000,$B254,'1. Output sheet'!$C$2:$C$5000,D$27,'1. Output sheet'!$AC$2:$AC$5000,$B$23,'1. Output sheet'!$O$2:$O$5000,"&gt;="&amp;$B$204,'1. Output sheet'!$O$2:$O$5000,"&lt;"&amp;$C$204)</f>
        <v>0</v>
      </c>
      <c r="E254" s="45">
        <f>SUMIFS('1. Output sheet'!$F$2:$F$5000,'1. Output sheet'!$D$2:$D$5000,$B254,'1. Output sheet'!$C$2:$C$5000,E$27,'1. Output sheet'!$AC$2:$AC$5000,$B$22,'1. Output sheet'!$O$2:$O$5000,"&gt;="&amp;$B$204,'1. Output sheet'!$O$2:$O$5000,"&lt;"&amp;$C$204)+SUMIFS('1. Output sheet'!$F$2:$F$5000,'1. Output sheet'!$D$2:$D$5000,$B254,'1. Output sheet'!$C$2:$C$5000,E$27,'1. Output sheet'!$AC$2:$AC$5000,$B$23,'1. Output sheet'!$O$2:$O$5000,"&gt;="&amp;$B$204,'1. Output sheet'!$O$2:$O$5000,"&lt;"&amp;$C$204)</f>
        <v>0</v>
      </c>
      <c r="F254" s="45">
        <f>SUMIFS('1. Output sheet'!$F$2:$F$5000,'1. Output sheet'!$D$2:$D$5000,$B254,'1. Output sheet'!$C$2:$C$5000,F$27,'1. Output sheet'!$AC$2:$AC$5000,$B$22,'1. Output sheet'!$O$2:$O$5000,"&gt;="&amp;$B$204,'1. Output sheet'!$O$2:$O$5000,"&lt;"&amp;$C$204)+SUMIFS('1. Output sheet'!$F$2:$F$5000,'1. Output sheet'!$D$2:$D$5000,$B254,'1. Output sheet'!$C$2:$C$5000,F$27,'1. Output sheet'!$AC$2:$AC$5000,$B$23,'1. Output sheet'!$O$2:$O$5000,"&gt;="&amp;$B$204,'1. Output sheet'!$O$2:$O$5000,"&lt;"&amp;$C$204)</f>
        <v>1700</v>
      </c>
      <c r="G254" s="45">
        <f>SUMIFS('1. Output sheet'!$F$2:$F$5000,'1. Output sheet'!$D$2:$D$5000,$B254,'1. Output sheet'!$C$2:$C$5000,G$27,'1. Output sheet'!$AC$2:$AC$5000,$B$22,'1. Output sheet'!$O$2:$O$5000,"&gt;="&amp;$B$204,'1. Output sheet'!$O$2:$O$5000,"&lt;"&amp;$C$204)+SUMIFS('1. Output sheet'!$F$2:$F$5000,'1. Output sheet'!$D$2:$D$5000,$B254,'1. Output sheet'!$C$2:$C$5000,G$27,'1. Output sheet'!$AC$2:$AC$5000,$B$23,'1. Output sheet'!$O$2:$O$5000,"&gt;="&amp;$B$204,'1. Output sheet'!$O$2:$O$5000,"&lt;"&amp;$C$204)</f>
        <v>600</v>
      </c>
      <c r="H254" s="45">
        <f>SUMIFS('1. Output sheet'!$F$2:$F$5000,'1. Output sheet'!$D$2:$D$5000,$B254,'1. Output sheet'!$C$2:$C$5000,H$27,'1. Output sheet'!$AC$2:$AC$5000,$B$22,'1. Output sheet'!$O$2:$O$5000,"&gt;="&amp;$B$204,'1. Output sheet'!$O$2:$O$5000,"&lt;"&amp;$C$204)+SUMIFS('1. Output sheet'!$F$2:$F$5000,'1. Output sheet'!$D$2:$D$5000,$B254,'1. Output sheet'!$C$2:$C$5000,H$27,'1. Output sheet'!$AC$2:$AC$5000,$B$23,'1. Output sheet'!$O$2:$O$5000,"&gt;="&amp;$B$204,'1. Output sheet'!$O$2:$O$5000,"&lt;"&amp;$C$204)</f>
        <v>0</v>
      </c>
      <c r="I254" s="45">
        <f>SUMIFS('1. Output sheet'!$F$2:$F$5000,'1. Output sheet'!$D$2:$D$5000,$B254,'1. Output sheet'!$C$2:$C$5000,I$27,'1. Output sheet'!$AC$2:$AC$5000,$B$22,'1. Output sheet'!$O$2:$O$5000,"&gt;="&amp;$B$204,'1. Output sheet'!$O$2:$O$5000,"&lt;"&amp;$C$204)+SUMIFS('1. Output sheet'!$F$2:$F$5000,'1. Output sheet'!$D$2:$D$5000,$B254,'1. Output sheet'!$C$2:$C$5000,I$27,'1. Output sheet'!$AC$2:$AC$5000,$B$23,'1. Output sheet'!$O$2:$O$5000,"&gt;="&amp;$B$204,'1. Output sheet'!$O$2:$O$5000,"&lt;"&amp;$C$204)</f>
        <v>0</v>
      </c>
      <c r="J254" s="45">
        <f>SUMIFS('1. Output sheet'!$F$2:$F$5000,'1. Output sheet'!$D$2:$D$5000,$B254,'1. Output sheet'!$C$2:$C$5000,J$27,'1. Output sheet'!$AC$2:$AC$5000,$B$22,'1. Output sheet'!$O$2:$O$5000,"&gt;="&amp;$B$204,'1. Output sheet'!$O$2:$O$5000,"&lt;"&amp;$C$204)+SUMIFS('1. Output sheet'!$F$2:$F$5000,'1. Output sheet'!$D$2:$D$5000,$B254,'1. Output sheet'!$C$2:$C$5000,J$27,'1. Output sheet'!$AC$2:$AC$5000,$B$23,'1. Output sheet'!$O$2:$O$5000,"&gt;="&amp;$B$204,'1. Output sheet'!$O$2:$O$5000,"&lt;"&amp;$C$204)</f>
        <v>0</v>
      </c>
      <c r="K254" s="45">
        <f>SUMIFS('1. Output sheet'!$F$2:$F$5000,'1. Output sheet'!$D$2:$D$5000,$B254,'1. Output sheet'!$C$2:$C$5000,K$27,'1. Output sheet'!$AC$2:$AC$5000,$B$22,'1. Output sheet'!$O$2:$O$5000,"&gt;="&amp;$B$204,'1. Output sheet'!$O$2:$O$5000,"&lt;"&amp;$C$204)+SUMIFS('1. Output sheet'!$F$2:$F$5000,'1. Output sheet'!$D$2:$D$5000,$B254,'1. Output sheet'!$C$2:$C$5000,K$27,'1. Output sheet'!$AC$2:$AC$5000,$B$23,'1. Output sheet'!$O$2:$O$5000,"&gt;="&amp;$B$204,'1. Output sheet'!$O$2:$O$5000,"&lt;"&amp;$C$204)</f>
        <v>0</v>
      </c>
      <c r="L254" s="45">
        <f>SUMIFS('1. Output sheet'!$F$2:$F$5000,'1. Output sheet'!$D$2:$D$5000,$B254,'1. Output sheet'!$C$2:$C$5000,L$27,'1. Output sheet'!$AC$2:$AC$5000,$B$22,'1. Output sheet'!$O$2:$O$5000,"&gt;="&amp;$B$204,'1. Output sheet'!$O$2:$O$5000,"&lt;"&amp;$C$204)+SUMIFS('1. Output sheet'!$F$2:$F$5000,'1. Output sheet'!$D$2:$D$5000,$B254,'1. Output sheet'!$C$2:$C$5000,L$27,'1. Output sheet'!$AC$2:$AC$5000,$B$23,'1. Output sheet'!$O$2:$O$5000,"&gt;="&amp;$B$204,'1. Output sheet'!$O$2:$O$5000,"&lt;"&amp;$C$204)</f>
        <v>0</v>
      </c>
      <c r="M254" s="45">
        <f>SUMIFS('1. Output sheet'!$F$2:$F$5000,'1. Output sheet'!$D$2:$D$5000,$B254,'1. Output sheet'!$C$2:$C$5000,M$27,'1. Output sheet'!$AC$2:$AC$5000,$B$22,'1. Output sheet'!$O$2:$O$5000,"&gt;="&amp;$B$204,'1. Output sheet'!$O$2:$O$5000,"&lt;"&amp;$C$204)+SUMIFS('1. Output sheet'!$F$2:$F$5000,'1. Output sheet'!$D$2:$D$5000,$B254,'1. Output sheet'!$C$2:$C$5000,M$27,'1. Output sheet'!$AC$2:$AC$5000,$B$23,'1. Output sheet'!$O$2:$O$5000,"&gt;="&amp;$B$204,'1. Output sheet'!$O$2:$O$5000,"&lt;"&amp;$C$204)</f>
        <v>0</v>
      </c>
      <c r="N254" s="45">
        <f>SUMIFS('1. Output sheet'!$F$2:$F$5000,'1. Output sheet'!$D$2:$D$5000,$B254,'1. Output sheet'!$C$2:$C$5000,N$27,'1. Output sheet'!$AC$2:$AC$5000,$B$22,'1. Output sheet'!$O$2:$O$5000,"&gt;="&amp;$B$204,'1. Output sheet'!$O$2:$O$5000,"&lt;"&amp;$C$204)+SUMIFS('1. Output sheet'!$F$2:$F$5000,'1. Output sheet'!$D$2:$D$5000,$B254,'1. Output sheet'!$C$2:$C$5000,N$27,'1. Output sheet'!$AC$2:$AC$5000,$B$23,'1. Output sheet'!$O$2:$O$5000,"&gt;="&amp;$B$204,'1. Output sheet'!$O$2:$O$5000,"&lt;"&amp;$C$204)</f>
        <v>0</v>
      </c>
      <c r="O254" s="45">
        <f>SUMIFS('1. Output sheet'!$F$2:$F$5000,'1. Output sheet'!$D$2:$D$5000,$B254,'1. Output sheet'!$C$2:$C$5000,O$27,'1. Output sheet'!$AC$2:$AC$5000,$B$22,'1. Output sheet'!$O$2:$O$5000,"&gt;="&amp;$B$204,'1. Output sheet'!$O$2:$O$5000,"&lt;"&amp;$C$204)+SUMIFS('1. Output sheet'!$F$2:$F$5000,'1. Output sheet'!$D$2:$D$5000,$B254,'1. Output sheet'!$C$2:$C$5000,O$27,'1. Output sheet'!$AC$2:$AC$5000,$B$23,'1. Output sheet'!$O$2:$O$5000,"&gt;="&amp;$B$204,'1. Output sheet'!$O$2:$O$5000,"&lt;"&amp;$C$204)</f>
        <v>0</v>
      </c>
      <c r="P254" s="14">
        <f t="shared" si="102"/>
        <v>2300</v>
      </c>
      <c r="Q254" s="14">
        <f>SUMIFS('1. Output sheet'!$F$2:$F$5000,'1. Output sheet'!$D$2:$D$5000,$B254,'1. Output sheet'!$AC$2:$AC$5000,$B$22,'1. Output sheet'!$O$2:$O$5000,"&gt;="&amp;$B$204,'1. Output sheet'!$O$2:$O$5000,"&lt;"&amp;$C$204)+SUMIFS('1. Output sheet'!$F$2:$F$5000,'1. Output sheet'!$D$2:$D$5000,$B254,'1. Output sheet'!$AC$2:$AC$5000,$B$23,'1. Output sheet'!$O$2:$O$5000,"&gt;="&amp;$B$204,'1. Output sheet'!$O$2:$O$5000,"&lt;"&amp;$C$204)</f>
        <v>2300</v>
      </c>
      <c r="R254" s="14"/>
      <c r="T254" s="21" t="s">
        <v>49</v>
      </c>
      <c r="U254" s="20"/>
      <c r="V254" s="45">
        <f t="shared" si="103"/>
        <v>0</v>
      </c>
      <c r="W254" s="45">
        <f t="shared" si="104"/>
        <v>0</v>
      </c>
      <c r="X254" s="45">
        <f t="shared" si="105"/>
        <v>227.93397959320487</v>
      </c>
      <c r="Y254" s="45">
        <f t="shared" si="106"/>
        <v>80.447286915248768</v>
      </c>
      <c r="Z254" s="45">
        <f t="shared" si="107"/>
        <v>0</v>
      </c>
      <c r="AA254" s="45">
        <f t="shared" si="108"/>
        <v>0</v>
      </c>
      <c r="AB254" s="45">
        <f t="shared" si="109"/>
        <v>0</v>
      </c>
      <c r="AC254" s="45">
        <f t="shared" si="110"/>
        <v>0</v>
      </c>
      <c r="AD254" s="45">
        <f t="shared" si="111"/>
        <v>0</v>
      </c>
      <c r="AE254" s="45">
        <f t="shared" si="112"/>
        <v>0</v>
      </c>
      <c r="AF254" s="45">
        <f t="shared" si="113"/>
        <v>0</v>
      </c>
      <c r="AG254" s="45">
        <f t="shared" si="114"/>
        <v>0</v>
      </c>
      <c r="AH254" s="45">
        <f t="shared" si="115"/>
        <v>308.38126650845362</v>
      </c>
      <c r="AI254" s="45">
        <f t="shared" si="116"/>
        <v>308.38126650845362</v>
      </c>
      <c r="AJ254" s="14"/>
    </row>
    <row r="255" spans="2:36" ht="14.4" x14ac:dyDescent="0.3">
      <c r="B255" s="21" t="s">
        <v>638</v>
      </c>
      <c r="C255" s="20"/>
      <c r="D255" s="45">
        <f>SUMIFS('1. Output sheet'!$F$2:$F$5000,'1. Output sheet'!$D$2:$D$5000,$B255,'1. Output sheet'!$C$2:$C$5000,D$27,'1. Output sheet'!$AC$2:$AC$5000,$B$22,'1. Output sheet'!$O$2:$O$5000,"&gt;="&amp;$B$204,'1. Output sheet'!$O$2:$O$5000,"&lt;"&amp;$C$204)+SUMIFS('1. Output sheet'!$F$2:$F$5000,'1. Output sheet'!$D$2:$D$5000,$B255,'1. Output sheet'!$C$2:$C$5000,D$27,'1. Output sheet'!$AC$2:$AC$5000,$B$23,'1. Output sheet'!$O$2:$O$5000,"&gt;="&amp;$B$204,'1. Output sheet'!$O$2:$O$5000,"&lt;"&amp;$C$204)</f>
        <v>0</v>
      </c>
      <c r="E255" s="45">
        <f>SUMIFS('1. Output sheet'!$F$2:$F$5000,'1. Output sheet'!$D$2:$D$5000,$B255,'1. Output sheet'!$C$2:$C$5000,E$27,'1. Output sheet'!$AC$2:$AC$5000,$B$22,'1. Output sheet'!$O$2:$O$5000,"&gt;="&amp;$B$204,'1. Output sheet'!$O$2:$O$5000,"&lt;"&amp;$C$204)+SUMIFS('1. Output sheet'!$F$2:$F$5000,'1. Output sheet'!$D$2:$D$5000,$B255,'1. Output sheet'!$C$2:$C$5000,E$27,'1. Output sheet'!$AC$2:$AC$5000,$B$23,'1. Output sheet'!$O$2:$O$5000,"&gt;="&amp;$B$204,'1. Output sheet'!$O$2:$O$5000,"&lt;"&amp;$C$204)</f>
        <v>0</v>
      </c>
      <c r="F255" s="45">
        <f>SUMIFS('1. Output sheet'!$F$2:$F$5000,'1. Output sheet'!$D$2:$D$5000,$B255,'1. Output sheet'!$C$2:$C$5000,F$27,'1. Output sheet'!$AC$2:$AC$5000,$B$22,'1. Output sheet'!$O$2:$O$5000,"&gt;="&amp;$B$204,'1. Output sheet'!$O$2:$O$5000,"&lt;"&amp;$C$204)+SUMIFS('1. Output sheet'!$F$2:$F$5000,'1. Output sheet'!$D$2:$D$5000,$B255,'1. Output sheet'!$C$2:$C$5000,F$27,'1. Output sheet'!$AC$2:$AC$5000,$B$23,'1. Output sheet'!$O$2:$O$5000,"&gt;="&amp;$B$204,'1. Output sheet'!$O$2:$O$5000,"&lt;"&amp;$C$204)</f>
        <v>0</v>
      </c>
      <c r="G255" s="45">
        <f>SUMIFS('1. Output sheet'!$F$2:$F$5000,'1. Output sheet'!$D$2:$D$5000,$B255,'1. Output sheet'!$C$2:$C$5000,G$27,'1. Output sheet'!$AC$2:$AC$5000,$B$22,'1. Output sheet'!$O$2:$O$5000,"&gt;="&amp;$B$204,'1. Output sheet'!$O$2:$O$5000,"&lt;"&amp;$C$204)+SUMIFS('1. Output sheet'!$F$2:$F$5000,'1. Output sheet'!$D$2:$D$5000,$B255,'1. Output sheet'!$C$2:$C$5000,G$27,'1. Output sheet'!$AC$2:$AC$5000,$B$23,'1. Output sheet'!$O$2:$O$5000,"&gt;="&amp;$B$204,'1. Output sheet'!$O$2:$O$5000,"&lt;"&amp;$C$204)</f>
        <v>0</v>
      </c>
      <c r="H255" s="45">
        <f>SUMIFS('1. Output sheet'!$F$2:$F$5000,'1. Output sheet'!$D$2:$D$5000,$B255,'1. Output sheet'!$C$2:$C$5000,H$27,'1. Output sheet'!$AC$2:$AC$5000,$B$22,'1. Output sheet'!$O$2:$O$5000,"&gt;="&amp;$B$204,'1. Output sheet'!$O$2:$O$5000,"&lt;"&amp;$C$204)+SUMIFS('1. Output sheet'!$F$2:$F$5000,'1. Output sheet'!$D$2:$D$5000,$B255,'1. Output sheet'!$C$2:$C$5000,H$27,'1. Output sheet'!$AC$2:$AC$5000,$B$23,'1. Output sheet'!$O$2:$O$5000,"&gt;="&amp;$B$204,'1. Output sheet'!$O$2:$O$5000,"&lt;"&amp;$C$204)</f>
        <v>0</v>
      </c>
      <c r="I255" s="45">
        <f>SUMIFS('1. Output sheet'!$F$2:$F$5000,'1. Output sheet'!$D$2:$D$5000,$B255,'1. Output sheet'!$C$2:$C$5000,I$27,'1. Output sheet'!$AC$2:$AC$5000,$B$22,'1. Output sheet'!$O$2:$O$5000,"&gt;="&amp;$B$204,'1. Output sheet'!$O$2:$O$5000,"&lt;"&amp;$C$204)+SUMIFS('1. Output sheet'!$F$2:$F$5000,'1. Output sheet'!$D$2:$D$5000,$B255,'1. Output sheet'!$C$2:$C$5000,I$27,'1. Output sheet'!$AC$2:$AC$5000,$B$23,'1. Output sheet'!$O$2:$O$5000,"&gt;="&amp;$B$204,'1. Output sheet'!$O$2:$O$5000,"&lt;"&amp;$C$204)</f>
        <v>0</v>
      </c>
      <c r="J255" s="45">
        <f>SUMIFS('1. Output sheet'!$F$2:$F$5000,'1. Output sheet'!$D$2:$D$5000,$B255,'1. Output sheet'!$C$2:$C$5000,J$27,'1. Output sheet'!$AC$2:$AC$5000,$B$22,'1. Output sheet'!$O$2:$O$5000,"&gt;="&amp;$B$204,'1. Output sheet'!$O$2:$O$5000,"&lt;"&amp;$C$204)+SUMIFS('1. Output sheet'!$F$2:$F$5000,'1. Output sheet'!$D$2:$D$5000,$B255,'1. Output sheet'!$C$2:$C$5000,J$27,'1. Output sheet'!$AC$2:$AC$5000,$B$23,'1. Output sheet'!$O$2:$O$5000,"&gt;="&amp;$B$204,'1. Output sheet'!$O$2:$O$5000,"&lt;"&amp;$C$204)</f>
        <v>0</v>
      </c>
      <c r="K255" s="45">
        <f>SUMIFS('1. Output sheet'!$F$2:$F$5000,'1. Output sheet'!$D$2:$D$5000,$B255,'1. Output sheet'!$C$2:$C$5000,K$27,'1. Output sheet'!$AC$2:$AC$5000,$B$22,'1. Output sheet'!$O$2:$O$5000,"&gt;="&amp;$B$204,'1. Output sheet'!$O$2:$O$5000,"&lt;"&amp;$C$204)+SUMIFS('1. Output sheet'!$F$2:$F$5000,'1. Output sheet'!$D$2:$D$5000,$B255,'1. Output sheet'!$C$2:$C$5000,K$27,'1. Output sheet'!$AC$2:$AC$5000,$B$23,'1. Output sheet'!$O$2:$O$5000,"&gt;="&amp;$B$204,'1. Output sheet'!$O$2:$O$5000,"&lt;"&amp;$C$204)</f>
        <v>0</v>
      </c>
      <c r="L255" s="45">
        <f>SUMIFS('1. Output sheet'!$F$2:$F$5000,'1. Output sheet'!$D$2:$D$5000,$B255,'1. Output sheet'!$C$2:$C$5000,L$27,'1. Output sheet'!$AC$2:$AC$5000,$B$22,'1. Output sheet'!$O$2:$O$5000,"&gt;="&amp;$B$204,'1. Output sheet'!$O$2:$O$5000,"&lt;"&amp;$C$204)+SUMIFS('1. Output sheet'!$F$2:$F$5000,'1. Output sheet'!$D$2:$D$5000,$B255,'1. Output sheet'!$C$2:$C$5000,L$27,'1. Output sheet'!$AC$2:$AC$5000,$B$23,'1. Output sheet'!$O$2:$O$5000,"&gt;="&amp;$B$204,'1. Output sheet'!$O$2:$O$5000,"&lt;"&amp;$C$204)</f>
        <v>0</v>
      </c>
      <c r="M255" s="45">
        <f>SUMIFS('1. Output sheet'!$F$2:$F$5000,'1. Output sheet'!$D$2:$D$5000,$B255,'1. Output sheet'!$C$2:$C$5000,M$27,'1. Output sheet'!$AC$2:$AC$5000,$B$22,'1. Output sheet'!$O$2:$O$5000,"&gt;="&amp;$B$204,'1. Output sheet'!$O$2:$O$5000,"&lt;"&amp;$C$204)+SUMIFS('1. Output sheet'!$F$2:$F$5000,'1. Output sheet'!$D$2:$D$5000,$B255,'1. Output sheet'!$C$2:$C$5000,M$27,'1. Output sheet'!$AC$2:$AC$5000,$B$23,'1. Output sheet'!$O$2:$O$5000,"&gt;="&amp;$B$204,'1. Output sheet'!$O$2:$O$5000,"&lt;"&amp;$C$204)</f>
        <v>0</v>
      </c>
      <c r="N255" s="45">
        <f>SUMIFS('1. Output sheet'!$F$2:$F$5000,'1. Output sheet'!$D$2:$D$5000,$B255,'1. Output sheet'!$C$2:$C$5000,N$27,'1. Output sheet'!$AC$2:$AC$5000,$B$22,'1. Output sheet'!$O$2:$O$5000,"&gt;="&amp;$B$204,'1. Output sheet'!$O$2:$O$5000,"&lt;"&amp;$C$204)+SUMIFS('1. Output sheet'!$F$2:$F$5000,'1. Output sheet'!$D$2:$D$5000,$B255,'1. Output sheet'!$C$2:$C$5000,N$27,'1. Output sheet'!$AC$2:$AC$5000,$B$23,'1. Output sheet'!$O$2:$O$5000,"&gt;="&amp;$B$204,'1. Output sheet'!$O$2:$O$5000,"&lt;"&amp;$C$204)</f>
        <v>0</v>
      </c>
      <c r="O255" s="45">
        <f>SUMIFS('1. Output sheet'!$F$2:$F$5000,'1. Output sheet'!$D$2:$D$5000,$B255,'1. Output sheet'!$C$2:$C$5000,O$27,'1. Output sheet'!$AC$2:$AC$5000,$B$22,'1. Output sheet'!$O$2:$O$5000,"&gt;="&amp;$B$204,'1. Output sheet'!$O$2:$O$5000,"&lt;"&amp;$C$204)+SUMIFS('1. Output sheet'!$F$2:$F$5000,'1. Output sheet'!$D$2:$D$5000,$B255,'1. Output sheet'!$C$2:$C$5000,O$27,'1. Output sheet'!$AC$2:$AC$5000,$B$23,'1. Output sheet'!$O$2:$O$5000,"&gt;="&amp;$B$204,'1. Output sheet'!$O$2:$O$5000,"&lt;"&amp;$C$204)</f>
        <v>0</v>
      </c>
      <c r="P255" s="14">
        <f t="shared" si="102"/>
        <v>0</v>
      </c>
      <c r="Q255" s="14">
        <f>SUMIFS('1. Output sheet'!$F$2:$F$5000,'1. Output sheet'!$D$2:$D$5000,$B255,'1. Output sheet'!$AC$2:$AC$5000,$B$22,'1. Output sheet'!$O$2:$O$5000,"&gt;="&amp;$B$204,'1. Output sheet'!$O$2:$O$5000,"&lt;"&amp;$C$204)+SUMIFS('1. Output sheet'!$F$2:$F$5000,'1. Output sheet'!$D$2:$D$5000,$B255,'1. Output sheet'!$AC$2:$AC$5000,$B$23,'1. Output sheet'!$O$2:$O$5000,"&gt;="&amp;$B$204,'1. Output sheet'!$O$2:$O$5000,"&lt;"&amp;$C$204)</f>
        <v>0</v>
      </c>
      <c r="R255" s="14"/>
      <c r="T255" s="21" t="s">
        <v>638</v>
      </c>
      <c r="U255" s="20"/>
      <c r="V255" s="45">
        <f t="shared" si="103"/>
        <v>0</v>
      </c>
      <c r="W255" s="45">
        <f t="shared" si="104"/>
        <v>0</v>
      </c>
      <c r="X255" s="45">
        <f t="shared" si="105"/>
        <v>0</v>
      </c>
      <c r="Y255" s="45">
        <f t="shared" si="106"/>
        <v>0</v>
      </c>
      <c r="Z255" s="45">
        <f t="shared" si="107"/>
        <v>0</v>
      </c>
      <c r="AA255" s="45">
        <f t="shared" si="108"/>
        <v>0</v>
      </c>
      <c r="AB255" s="45">
        <f t="shared" si="109"/>
        <v>0</v>
      </c>
      <c r="AC255" s="45">
        <f t="shared" si="110"/>
        <v>0</v>
      </c>
      <c r="AD255" s="45">
        <f t="shared" si="111"/>
        <v>0</v>
      </c>
      <c r="AE255" s="45">
        <f t="shared" si="112"/>
        <v>0</v>
      </c>
      <c r="AF255" s="45">
        <f t="shared" si="113"/>
        <v>0</v>
      </c>
      <c r="AG255" s="45">
        <f t="shared" si="114"/>
        <v>0</v>
      </c>
      <c r="AH255" s="45">
        <f t="shared" si="115"/>
        <v>0</v>
      </c>
      <c r="AI255" s="45">
        <f t="shared" si="116"/>
        <v>0</v>
      </c>
      <c r="AJ255" s="14"/>
    </row>
    <row r="256" spans="2:36" ht="14.4" x14ac:dyDescent="0.3">
      <c r="B256" s="21" t="s">
        <v>2484</v>
      </c>
      <c r="C256" s="20"/>
      <c r="D256" s="45">
        <f>SUMIFS('1. Output sheet'!$F$2:$F$5000,'1. Output sheet'!$D$2:$D$5000,$B256,'1. Output sheet'!$C$2:$C$5000,D$27,'1. Output sheet'!$AC$2:$AC$5000,$B$22,'1. Output sheet'!$O$2:$O$5000,"&gt;="&amp;$B$204,'1. Output sheet'!$O$2:$O$5000,"&lt;"&amp;$C$204)+SUMIFS('1. Output sheet'!$F$2:$F$5000,'1. Output sheet'!$D$2:$D$5000,$B256,'1. Output sheet'!$C$2:$C$5000,D$27,'1. Output sheet'!$AC$2:$AC$5000,$B$23,'1. Output sheet'!$O$2:$O$5000,"&gt;="&amp;$B$204,'1. Output sheet'!$O$2:$O$5000,"&lt;"&amp;$C$204)</f>
        <v>0</v>
      </c>
      <c r="E256" s="45">
        <f>SUMIFS('1. Output sheet'!$F$2:$F$5000,'1. Output sheet'!$D$2:$D$5000,$B256,'1. Output sheet'!$C$2:$C$5000,E$27,'1. Output sheet'!$AC$2:$AC$5000,$B$22,'1. Output sheet'!$O$2:$O$5000,"&gt;="&amp;$B$204,'1. Output sheet'!$O$2:$O$5000,"&lt;"&amp;$C$204)+SUMIFS('1. Output sheet'!$F$2:$F$5000,'1. Output sheet'!$D$2:$D$5000,$B256,'1. Output sheet'!$C$2:$C$5000,E$27,'1. Output sheet'!$AC$2:$AC$5000,$B$23,'1. Output sheet'!$O$2:$O$5000,"&gt;="&amp;$B$204,'1. Output sheet'!$O$2:$O$5000,"&lt;"&amp;$C$204)</f>
        <v>0</v>
      </c>
      <c r="F256" s="45">
        <f>SUMIFS('1. Output sheet'!$F$2:$F$5000,'1. Output sheet'!$D$2:$D$5000,$B256,'1. Output sheet'!$C$2:$C$5000,F$27,'1. Output sheet'!$AC$2:$AC$5000,$B$22,'1. Output sheet'!$O$2:$O$5000,"&gt;="&amp;$B$204,'1. Output sheet'!$O$2:$O$5000,"&lt;"&amp;$C$204)+SUMIFS('1. Output sheet'!$F$2:$F$5000,'1. Output sheet'!$D$2:$D$5000,$B256,'1. Output sheet'!$C$2:$C$5000,F$27,'1. Output sheet'!$AC$2:$AC$5000,$B$23,'1. Output sheet'!$O$2:$O$5000,"&gt;="&amp;$B$204,'1. Output sheet'!$O$2:$O$5000,"&lt;"&amp;$C$204)</f>
        <v>0</v>
      </c>
      <c r="G256" s="45">
        <f>SUMIFS('1. Output sheet'!$F$2:$F$5000,'1. Output sheet'!$D$2:$D$5000,$B256,'1. Output sheet'!$C$2:$C$5000,G$27,'1. Output sheet'!$AC$2:$AC$5000,$B$22,'1. Output sheet'!$O$2:$O$5000,"&gt;="&amp;$B$204,'1. Output sheet'!$O$2:$O$5000,"&lt;"&amp;$C$204)+SUMIFS('1. Output sheet'!$F$2:$F$5000,'1. Output sheet'!$D$2:$D$5000,$B256,'1. Output sheet'!$C$2:$C$5000,G$27,'1. Output sheet'!$AC$2:$AC$5000,$B$23,'1. Output sheet'!$O$2:$O$5000,"&gt;="&amp;$B$204,'1. Output sheet'!$O$2:$O$5000,"&lt;"&amp;$C$204)</f>
        <v>0</v>
      </c>
      <c r="H256" s="45">
        <f>SUMIFS('1. Output sheet'!$F$2:$F$5000,'1. Output sheet'!$D$2:$D$5000,$B256,'1. Output sheet'!$C$2:$C$5000,H$27,'1. Output sheet'!$AC$2:$AC$5000,$B$22,'1. Output sheet'!$O$2:$O$5000,"&gt;="&amp;$B$204,'1. Output sheet'!$O$2:$O$5000,"&lt;"&amp;$C$204)+SUMIFS('1. Output sheet'!$F$2:$F$5000,'1. Output sheet'!$D$2:$D$5000,$B256,'1. Output sheet'!$C$2:$C$5000,H$27,'1. Output sheet'!$AC$2:$AC$5000,$B$23,'1. Output sheet'!$O$2:$O$5000,"&gt;="&amp;$B$204,'1. Output sheet'!$O$2:$O$5000,"&lt;"&amp;$C$204)</f>
        <v>0</v>
      </c>
      <c r="I256" s="45">
        <f>SUMIFS('1. Output sheet'!$F$2:$F$5000,'1. Output sheet'!$D$2:$D$5000,$B256,'1. Output sheet'!$C$2:$C$5000,I$27,'1. Output sheet'!$AC$2:$AC$5000,$B$22,'1. Output sheet'!$O$2:$O$5000,"&gt;="&amp;$B$204,'1. Output sheet'!$O$2:$O$5000,"&lt;"&amp;$C$204)+SUMIFS('1. Output sheet'!$F$2:$F$5000,'1. Output sheet'!$D$2:$D$5000,$B256,'1. Output sheet'!$C$2:$C$5000,I$27,'1. Output sheet'!$AC$2:$AC$5000,$B$23,'1. Output sheet'!$O$2:$O$5000,"&gt;="&amp;$B$204,'1. Output sheet'!$O$2:$O$5000,"&lt;"&amp;$C$204)</f>
        <v>0</v>
      </c>
      <c r="J256" s="45">
        <f>SUMIFS('1. Output sheet'!$F$2:$F$5000,'1. Output sheet'!$D$2:$D$5000,$B256,'1. Output sheet'!$C$2:$C$5000,J$27,'1. Output sheet'!$AC$2:$AC$5000,$B$22,'1. Output sheet'!$O$2:$O$5000,"&gt;="&amp;$B$204,'1. Output sheet'!$O$2:$O$5000,"&lt;"&amp;$C$204)+SUMIFS('1. Output sheet'!$F$2:$F$5000,'1. Output sheet'!$D$2:$D$5000,$B256,'1. Output sheet'!$C$2:$C$5000,J$27,'1. Output sheet'!$AC$2:$AC$5000,$B$23,'1. Output sheet'!$O$2:$O$5000,"&gt;="&amp;$B$204,'1. Output sheet'!$O$2:$O$5000,"&lt;"&amp;$C$204)</f>
        <v>0</v>
      </c>
      <c r="K256" s="45">
        <f>SUMIFS('1. Output sheet'!$F$2:$F$5000,'1. Output sheet'!$D$2:$D$5000,$B256,'1. Output sheet'!$C$2:$C$5000,K$27,'1. Output sheet'!$AC$2:$AC$5000,$B$22,'1. Output sheet'!$O$2:$O$5000,"&gt;="&amp;$B$204,'1. Output sheet'!$O$2:$O$5000,"&lt;"&amp;$C$204)+SUMIFS('1. Output sheet'!$F$2:$F$5000,'1. Output sheet'!$D$2:$D$5000,$B256,'1. Output sheet'!$C$2:$C$5000,K$27,'1. Output sheet'!$AC$2:$AC$5000,$B$23,'1. Output sheet'!$O$2:$O$5000,"&gt;="&amp;$B$204,'1. Output sheet'!$O$2:$O$5000,"&lt;"&amp;$C$204)</f>
        <v>0</v>
      </c>
      <c r="L256" s="45">
        <f>SUMIFS('1. Output sheet'!$F$2:$F$5000,'1. Output sheet'!$D$2:$D$5000,$B256,'1. Output sheet'!$C$2:$C$5000,L$27,'1. Output sheet'!$AC$2:$AC$5000,$B$22,'1. Output sheet'!$O$2:$O$5000,"&gt;="&amp;$B$204,'1. Output sheet'!$O$2:$O$5000,"&lt;"&amp;$C$204)+SUMIFS('1. Output sheet'!$F$2:$F$5000,'1. Output sheet'!$D$2:$D$5000,$B256,'1. Output sheet'!$C$2:$C$5000,L$27,'1. Output sheet'!$AC$2:$AC$5000,$B$23,'1. Output sheet'!$O$2:$O$5000,"&gt;="&amp;$B$204,'1. Output sheet'!$O$2:$O$5000,"&lt;"&amp;$C$204)</f>
        <v>0</v>
      </c>
      <c r="M256" s="45">
        <f>SUMIFS('1. Output sheet'!$F$2:$F$5000,'1. Output sheet'!$D$2:$D$5000,$B256,'1. Output sheet'!$C$2:$C$5000,M$27,'1. Output sheet'!$AC$2:$AC$5000,$B$22,'1. Output sheet'!$O$2:$O$5000,"&gt;="&amp;$B$204,'1. Output sheet'!$O$2:$O$5000,"&lt;"&amp;$C$204)+SUMIFS('1. Output sheet'!$F$2:$F$5000,'1. Output sheet'!$D$2:$D$5000,$B256,'1. Output sheet'!$C$2:$C$5000,M$27,'1. Output sheet'!$AC$2:$AC$5000,$B$23,'1. Output sheet'!$O$2:$O$5000,"&gt;="&amp;$B$204,'1. Output sheet'!$O$2:$O$5000,"&lt;"&amp;$C$204)</f>
        <v>0</v>
      </c>
      <c r="N256" s="45">
        <f>SUMIFS('1. Output sheet'!$F$2:$F$5000,'1. Output sheet'!$D$2:$D$5000,$B256,'1. Output sheet'!$C$2:$C$5000,N$27,'1. Output sheet'!$AC$2:$AC$5000,$B$22,'1. Output sheet'!$O$2:$O$5000,"&gt;="&amp;$B$204,'1. Output sheet'!$O$2:$O$5000,"&lt;"&amp;$C$204)+SUMIFS('1. Output sheet'!$F$2:$F$5000,'1. Output sheet'!$D$2:$D$5000,$B256,'1. Output sheet'!$C$2:$C$5000,N$27,'1. Output sheet'!$AC$2:$AC$5000,$B$23,'1. Output sheet'!$O$2:$O$5000,"&gt;="&amp;$B$204,'1. Output sheet'!$O$2:$O$5000,"&lt;"&amp;$C$204)</f>
        <v>0</v>
      </c>
      <c r="O256" s="45">
        <f>SUMIFS('1. Output sheet'!$F$2:$F$5000,'1. Output sheet'!$D$2:$D$5000,$B256,'1. Output sheet'!$C$2:$C$5000,O$27,'1. Output sheet'!$AC$2:$AC$5000,$B$22,'1. Output sheet'!$O$2:$O$5000,"&gt;="&amp;$B$204,'1. Output sheet'!$O$2:$O$5000,"&lt;"&amp;$C$204)+SUMIFS('1. Output sheet'!$F$2:$F$5000,'1. Output sheet'!$D$2:$D$5000,$B256,'1. Output sheet'!$C$2:$C$5000,O$27,'1. Output sheet'!$AC$2:$AC$5000,$B$23,'1. Output sheet'!$O$2:$O$5000,"&gt;="&amp;$B$204,'1. Output sheet'!$O$2:$O$5000,"&lt;"&amp;$C$204)</f>
        <v>0</v>
      </c>
      <c r="P256" s="14">
        <f t="shared" si="102"/>
        <v>0</v>
      </c>
      <c r="Q256" s="14">
        <f>SUMIFS('1. Output sheet'!$F$2:$F$5000,'1. Output sheet'!$D$2:$D$5000,$B256,'1. Output sheet'!$AC$2:$AC$5000,$B$22,'1. Output sheet'!$O$2:$O$5000,"&gt;="&amp;$B$204,'1. Output sheet'!$O$2:$O$5000,"&lt;"&amp;$C$204)+SUMIFS('1. Output sheet'!$F$2:$F$5000,'1. Output sheet'!$D$2:$D$5000,$B256,'1. Output sheet'!$AC$2:$AC$5000,$B$23,'1. Output sheet'!$O$2:$O$5000,"&gt;="&amp;$B$204,'1. Output sheet'!$O$2:$O$5000,"&lt;"&amp;$C$204)</f>
        <v>0</v>
      </c>
      <c r="R256" s="14"/>
      <c r="T256" s="21" t="s">
        <v>2484</v>
      </c>
      <c r="U256" s="20"/>
      <c r="V256" s="45">
        <f t="shared" si="103"/>
        <v>0</v>
      </c>
      <c r="W256" s="45">
        <f t="shared" si="104"/>
        <v>0</v>
      </c>
      <c r="X256" s="45">
        <f t="shared" si="105"/>
        <v>0</v>
      </c>
      <c r="Y256" s="45">
        <f t="shared" si="106"/>
        <v>0</v>
      </c>
      <c r="Z256" s="45">
        <f t="shared" si="107"/>
        <v>0</v>
      </c>
      <c r="AA256" s="45">
        <f t="shared" si="108"/>
        <v>0</v>
      </c>
      <c r="AB256" s="45">
        <f t="shared" si="109"/>
        <v>0</v>
      </c>
      <c r="AC256" s="45">
        <f t="shared" si="110"/>
        <v>0</v>
      </c>
      <c r="AD256" s="45">
        <f t="shared" si="111"/>
        <v>0</v>
      </c>
      <c r="AE256" s="45">
        <f t="shared" si="112"/>
        <v>0</v>
      </c>
      <c r="AF256" s="45">
        <f t="shared" si="113"/>
        <v>0</v>
      </c>
      <c r="AG256" s="45">
        <f t="shared" si="114"/>
        <v>0</v>
      </c>
      <c r="AH256" s="45">
        <f t="shared" si="115"/>
        <v>0</v>
      </c>
      <c r="AI256" s="45">
        <f t="shared" si="116"/>
        <v>0</v>
      </c>
      <c r="AJ256" s="14"/>
    </row>
    <row r="257" spans="1:36" ht="14.4" x14ac:dyDescent="0.3">
      <c r="B257" s="21" t="s">
        <v>2837</v>
      </c>
      <c r="C257" s="20"/>
      <c r="D257" s="45">
        <f>SUMIFS('1. Output sheet'!$F$2:$F$5000,'1. Output sheet'!$D$2:$D$5000,$B257,'1. Output sheet'!$C$2:$C$5000,D$27,'1. Output sheet'!$AC$2:$AC$5000,$B$22,'1. Output sheet'!$O$2:$O$5000,"&gt;="&amp;$B$204,'1. Output sheet'!$O$2:$O$5000,"&lt;"&amp;$C$204)+SUMIFS('1. Output sheet'!$F$2:$F$5000,'1. Output sheet'!$D$2:$D$5000,$B257,'1. Output sheet'!$C$2:$C$5000,D$27,'1. Output sheet'!$AC$2:$AC$5000,$B$23,'1. Output sheet'!$O$2:$O$5000,"&gt;="&amp;$B$204,'1. Output sheet'!$O$2:$O$5000,"&lt;"&amp;$C$204)</f>
        <v>0</v>
      </c>
      <c r="E257" s="45">
        <f>SUMIFS('1. Output sheet'!$F$2:$F$5000,'1. Output sheet'!$D$2:$D$5000,$B257,'1. Output sheet'!$C$2:$C$5000,E$27,'1. Output sheet'!$AC$2:$AC$5000,$B$22,'1. Output sheet'!$O$2:$O$5000,"&gt;="&amp;$B$204,'1. Output sheet'!$O$2:$O$5000,"&lt;"&amp;$C$204)+SUMIFS('1. Output sheet'!$F$2:$F$5000,'1. Output sheet'!$D$2:$D$5000,$B257,'1. Output sheet'!$C$2:$C$5000,E$27,'1. Output sheet'!$AC$2:$AC$5000,$B$23,'1. Output sheet'!$O$2:$O$5000,"&gt;="&amp;$B$204,'1. Output sheet'!$O$2:$O$5000,"&lt;"&amp;$C$204)</f>
        <v>0</v>
      </c>
      <c r="F257" s="45">
        <f>SUMIFS('1. Output sheet'!$F$2:$F$5000,'1. Output sheet'!$D$2:$D$5000,$B257,'1. Output sheet'!$C$2:$C$5000,F$27,'1. Output sheet'!$AC$2:$AC$5000,$B$22,'1. Output sheet'!$O$2:$O$5000,"&gt;="&amp;$B$204,'1. Output sheet'!$O$2:$O$5000,"&lt;"&amp;$C$204)+SUMIFS('1. Output sheet'!$F$2:$F$5000,'1. Output sheet'!$D$2:$D$5000,$B257,'1. Output sheet'!$C$2:$C$5000,F$27,'1. Output sheet'!$AC$2:$AC$5000,$B$23,'1. Output sheet'!$O$2:$O$5000,"&gt;="&amp;$B$204,'1. Output sheet'!$O$2:$O$5000,"&lt;"&amp;$C$204)</f>
        <v>0</v>
      </c>
      <c r="G257" s="45">
        <f>SUMIFS('1. Output sheet'!$F$2:$F$5000,'1. Output sheet'!$D$2:$D$5000,$B257,'1. Output sheet'!$C$2:$C$5000,G$27,'1. Output sheet'!$AC$2:$AC$5000,$B$22,'1. Output sheet'!$O$2:$O$5000,"&gt;="&amp;$B$204,'1. Output sheet'!$O$2:$O$5000,"&lt;"&amp;$C$204)+SUMIFS('1. Output sheet'!$F$2:$F$5000,'1. Output sheet'!$D$2:$D$5000,$B257,'1. Output sheet'!$C$2:$C$5000,G$27,'1. Output sheet'!$AC$2:$AC$5000,$B$23,'1. Output sheet'!$O$2:$O$5000,"&gt;="&amp;$B$204,'1. Output sheet'!$O$2:$O$5000,"&lt;"&amp;$C$204)</f>
        <v>2160</v>
      </c>
      <c r="H257" s="45">
        <f>SUMIFS('1. Output sheet'!$F$2:$F$5000,'1. Output sheet'!$D$2:$D$5000,$B257,'1. Output sheet'!$C$2:$C$5000,H$27,'1. Output sheet'!$AC$2:$AC$5000,$B$22,'1. Output sheet'!$O$2:$O$5000,"&gt;="&amp;$B$204,'1. Output sheet'!$O$2:$O$5000,"&lt;"&amp;$C$204)+SUMIFS('1. Output sheet'!$F$2:$F$5000,'1. Output sheet'!$D$2:$D$5000,$B257,'1. Output sheet'!$C$2:$C$5000,H$27,'1. Output sheet'!$AC$2:$AC$5000,$B$23,'1. Output sheet'!$O$2:$O$5000,"&gt;="&amp;$B$204,'1. Output sheet'!$O$2:$O$5000,"&lt;"&amp;$C$204)</f>
        <v>0</v>
      </c>
      <c r="I257" s="45">
        <f>SUMIFS('1. Output sheet'!$F$2:$F$5000,'1. Output sheet'!$D$2:$D$5000,$B257,'1. Output sheet'!$C$2:$C$5000,I$27,'1. Output sheet'!$AC$2:$AC$5000,$B$22,'1. Output sheet'!$O$2:$O$5000,"&gt;="&amp;$B$204,'1. Output sheet'!$O$2:$O$5000,"&lt;"&amp;$C$204)+SUMIFS('1. Output sheet'!$F$2:$F$5000,'1. Output sheet'!$D$2:$D$5000,$B257,'1. Output sheet'!$C$2:$C$5000,I$27,'1. Output sheet'!$AC$2:$AC$5000,$B$23,'1. Output sheet'!$O$2:$O$5000,"&gt;="&amp;$B$204,'1. Output sheet'!$O$2:$O$5000,"&lt;"&amp;$C$204)</f>
        <v>0</v>
      </c>
      <c r="J257" s="45">
        <f>SUMIFS('1. Output sheet'!$F$2:$F$5000,'1. Output sheet'!$D$2:$D$5000,$B257,'1. Output sheet'!$C$2:$C$5000,J$27,'1. Output sheet'!$AC$2:$AC$5000,$B$22,'1. Output sheet'!$O$2:$O$5000,"&gt;="&amp;$B$204,'1. Output sheet'!$O$2:$O$5000,"&lt;"&amp;$C$204)+SUMIFS('1. Output sheet'!$F$2:$F$5000,'1. Output sheet'!$D$2:$D$5000,$B257,'1. Output sheet'!$C$2:$C$5000,J$27,'1. Output sheet'!$AC$2:$AC$5000,$B$23,'1. Output sheet'!$O$2:$O$5000,"&gt;="&amp;$B$204,'1. Output sheet'!$O$2:$O$5000,"&lt;"&amp;$C$204)</f>
        <v>0</v>
      </c>
      <c r="K257" s="45">
        <f>SUMIFS('1. Output sheet'!$F$2:$F$5000,'1. Output sheet'!$D$2:$D$5000,$B257,'1. Output sheet'!$C$2:$C$5000,K$27,'1. Output sheet'!$AC$2:$AC$5000,$B$22,'1. Output sheet'!$O$2:$O$5000,"&gt;="&amp;$B$204,'1. Output sheet'!$O$2:$O$5000,"&lt;"&amp;$C$204)+SUMIFS('1. Output sheet'!$F$2:$F$5000,'1. Output sheet'!$D$2:$D$5000,$B257,'1. Output sheet'!$C$2:$C$5000,K$27,'1. Output sheet'!$AC$2:$AC$5000,$B$23,'1. Output sheet'!$O$2:$O$5000,"&gt;="&amp;$B$204,'1. Output sheet'!$O$2:$O$5000,"&lt;"&amp;$C$204)</f>
        <v>0</v>
      </c>
      <c r="L257" s="45">
        <f>SUMIFS('1. Output sheet'!$F$2:$F$5000,'1. Output sheet'!$D$2:$D$5000,$B257,'1. Output sheet'!$C$2:$C$5000,L$27,'1. Output sheet'!$AC$2:$AC$5000,$B$22,'1. Output sheet'!$O$2:$O$5000,"&gt;="&amp;$B$204,'1. Output sheet'!$O$2:$O$5000,"&lt;"&amp;$C$204)+SUMIFS('1. Output sheet'!$F$2:$F$5000,'1. Output sheet'!$D$2:$D$5000,$B257,'1. Output sheet'!$C$2:$C$5000,L$27,'1. Output sheet'!$AC$2:$AC$5000,$B$23,'1. Output sheet'!$O$2:$O$5000,"&gt;="&amp;$B$204,'1. Output sheet'!$O$2:$O$5000,"&lt;"&amp;$C$204)</f>
        <v>0</v>
      </c>
      <c r="M257" s="45">
        <f>SUMIFS('1. Output sheet'!$F$2:$F$5000,'1. Output sheet'!$D$2:$D$5000,$B257,'1. Output sheet'!$C$2:$C$5000,M$27,'1. Output sheet'!$AC$2:$AC$5000,$B$22,'1. Output sheet'!$O$2:$O$5000,"&gt;="&amp;$B$204,'1. Output sheet'!$O$2:$O$5000,"&lt;"&amp;$C$204)+SUMIFS('1. Output sheet'!$F$2:$F$5000,'1. Output sheet'!$D$2:$D$5000,$B257,'1. Output sheet'!$C$2:$C$5000,M$27,'1. Output sheet'!$AC$2:$AC$5000,$B$23,'1. Output sheet'!$O$2:$O$5000,"&gt;="&amp;$B$204,'1. Output sheet'!$O$2:$O$5000,"&lt;"&amp;$C$204)</f>
        <v>0</v>
      </c>
      <c r="N257" s="45">
        <f>SUMIFS('1. Output sheet'!$F$2:$F$5000,'1. Output sheet'!$D$2:$D$5000,$B257,'1. Output sheet'!$C$2:$C$5000,N$27,'1. Output sheet'!$AC$2:$AC$5000,$B$22,'1. Output sheet'!$O$2:$O$5000,"&gt;="&amp;$B$204,'1. Output sheet'!$O$2:$O$5000,"&lt;"&amp;$C$204)+SUMIFS('1. Output sheet'!$F$2:$F$5000,'1. Output sheet'!$D$2:$D$5000,$B257,'1. Output sheet'!$C$2:$C$5000,N$27,'1. Output sheet'!$AC$2:$AC$5000,$B$23,'1. Output sheet'!$O$2:$O$5000,"&gt;="&amp;$B$204,'1. Output sheet'!$O$2:$O$5000,"&lt;"&amp;$C$204)</f>
        <v>0</v>
      </c>
      <c r="O257" s="45">
        <f>SUMIFS('1. Output sheet'!$F$2:$F$5000,'1. Output sheet'!$D$2:$D$5000,$B257,'1. Output sheet'!$C$2:$C$5000,O$27,'1. Output sheet'!$AC$2:$AC$5000,$B$22,'1. Output sheet'!$O$2:$O$5000,"&gt;="&amp;$B$204,'1. Output sheet'!$O$2:$O$5000,"&lt;"&amp;$C$204)+SUMIFS('1. Output sheet'!$F$2:$F$5000,'1. Output sheet'!$D$2:$D$5000,$B257,'1. Output sheet'!$C$2:$C$5000,O$27,'1. Output sheet'!$AC$2:$AC$5000,$B$23,'1. Output sheet'!$O$2:$O$5000,"&gt;="&amp;$B$204,'1. Output sheet'!$O$2:$O$5000,"&lt;"&amp;$C$204)</f>
        <v>0</v>
      </c>
      <c r="P257" s="14">
        <f t="shared" si="102"/>
        <v>2160</v>
      </c>
      <c r="Q257" s="14">
        <f>SUMIFS('1. Output sheet'!$F$2:$F$5000,'1. Output sheet'!$D$2:$D$5000,$B257,'1. Output sheet'!$AC$2:$AC$5000,$B$22,'1. Output sheet'!$O$2:$O$5000,"&gt;="&amp;$B$204,'1. Output sheet'!$O$2:$O$5000,"&lt;"&amp;$C$204)+SUMIFS('1. Output sheet'!$F$2:$F$5000,'1. Output sheet'!$D$2:$D$5000,$B257,'1. Output sheet'!$AC$2:$AC$5000,$B$23,'1. Output sheet'!$O$2:$O$5000,"&gt;="&amp;$B$204,'1. Output sheet'!$O$2:$O$5000,"&lt;"&amp;$C$204)</f>
        <v>2160</v>
      </c>
      <c r="R257" s="14"/>
      <c r="T257" s="21" t="s">
        <v>2837</v>
      </c>
      <c r="U257" s="20"/>
      <c r="V257" s="45">
        <f t="shared" si="103"/>
        <v>0</v>
      </c>
      <c r="W257" s="45">
        <f t="shared" si="104"/>
        <v>0</v>
      </c>
      <c r="X257" s="45">
        <f t="shared" si="105"/>
        <v>0</v>
      </c>
      <c r="Y257" s="45">
        <f t="shared" si="106"/>
        <v>289.6102328948956</v>
      </c>
      <c r="Z257" s="45">
        <f t="shared" si="107"/>
        <v>0</v>
      </c>
      <c r="AA257" s="45">
        <f t="shared" si="108"/>
        <v>0</v>
      </c>
      <c r="AB257" s="45">
        <f t="shared" si="109"/>
        <v>0</v>
      </c>
      <c r="AC257" s="45">
        <f t="shared" si="110"/>
        <v>0</v>
      </c>
      <c r="AD257" s="45">
        <f t="shared" si="111"/>
        <v>0</v>
      </c>
      <c r="AE257" s="45">
        <f t="shared" si="112"/>
        <v>0</v>
      </c>
      <c r="AF257" s="45">
        <f t="shared" si="113"/>
        <v>0</v>
      </c>
      <c r="AG257" s="45">
        <f t="shared" si="114"/>
        <v>0</v>
      </c>
      <c r="AH257" s="45">
        <f t="shared" si="115"/>
        <v>289.6102328948956</v>
      </c>
      <c r="AI257" s="45">
        <f t="shared" si="116"/>
        <v>289.6102328948956</v>
      </c>
      <c r="AJ257" s="14"/>
    </row>
    <row r="258" spans="1:36" ht="14.4" x14ac:dyDescent="0.3">
      <c r="B258" s="21" t="s">
        <v>749</v>
      </c>
      <c r="C258" s="20"/>
      <c r="D258" s="45">
        <f>SUMIFS('1. Output sheet'!$F$2:$F$5000,'1. Output sheet'!$D$2:$D$5000,$B258,'1. Output sheet'!$C$2:$C$5000,D$27,'1. Output sheet'!$AC$2:$AC$5000,$B$22,'1. Output sheet'!$O$2:$O$5000,"&gt;="&amp;$B$204,'1. Output sheet'!$O$2:$O$5000,"&lt;"&amp;$C$204)+SUMIFS('1. Output sheet'!$F$2:$F$5000,'1. Output sheet'!$D$2:$D$5000,$B258,'1. Output sheet'!$C$2:$C$5000,D$27,'1. Output sheet'!$AC$2:$AC$5000,$B$23,'1. Output sheet'!$O$2:$O$5000,"&gt;="&amp;$B$204,'1. Output sheet'!$O$2:$O$5000,"&lt;"&amp;$C$204)</f>
        <v>0</v>
      </c>
      <c r="E258" s="45">
        <f>SUMIFS('1. Output sheet'!$F$2:$F$5000,'1. Output sheet'!$D$2:$D$5000,$B258,'1. Output sheet'!$C$2:$C$5000,E$27,'1. Output sheet'!$AC$2:$AC$5000,$B$22,'1. Output sheet'!$O$2:$O$5000,"&gt;="&amp;$B$204,'1. Output sheet'!$O$2:$O$5000,"&lt;"&amp;$C$204)+SUMIFS('1. Output sheet'!$F$2:$F$5000,'1. Output sheet'!$D$2:$D$5000,$B258,'1. Output sheet'!$C$2:$C$5000,E$27,'1. Output sheet'!$AC$2:$AC$5000,$B$23,'1. Output sheet'!$O$2:$O$5000,"&gt;="&amp;$B$204,'1. Output sheet'!$O$2:$O$5000,"&lt;"&amp;$C$204)</f>
        <v>0</v>
      </c>
      <c r="F258" s="45">
        <f>SUMIFS('1. Output sheet'!$F$2:$F$5000,'1. Output sheet'!$D$2:$D$5000,$B258,'1. Output sheet'!$C$2:$C$5000,F$27,'1. Output sheet'!$AC$2:$AC$5000,$B$22,'1. Output sheet'!$O$2:$O$5000,"&gt;="&amp;$B$204,'1. Output sheet'!$O$2:$O$5000,"&lt;"&amp;$C$204)+SUMIFS('1. Output sheet'!$F$2:$F$5000,'1. Output sheet'!$D$2:$D$5000,$B258,'1. Output sheet'!$C$2:$C$5000,F$27,'1. Output sheet'!$AC$2:$AC$5000,$B$23,'1. Output sheet'!$O$2:$O$5000,"&gt;="&amp;$B$204,'1. Output sheet'!$O$2:$O$5000,"&lt;"&amp;$C$204)</f>
        <v>0</v>
      </c>
      <c r="G258" s="45">
        <f>SUMIFS('1. Output sheet'!$F$2:$F$5000,'1. Output sheet'!$D$2:$D$5000,$B258,'1. Output sheet'!$C$2:$C$5000,G$27,'1. Output sheet'!$AC$2:$AC$5000,$B$22,'1. Output sheet'!$O$2:$O$5000,"&gt;="&amp;$B$204,'1. Output sheet'!$O$2:$O$5000,"&lt;"&amp;$C$204)+SUMIFS('1. Output sheet'!$F$2:$F$5000,'1. Output sheet'!$D$2:$D$5000,$B258,'1. Output sheet'!$C$2:$C$5000,G$27,'1. Output sheet'!$AC$2:$AC$5000,$B$23,'1. Output sheet'!$O$2:$O$5000,"&gt;="&amp;$B$204,'1. Output sheet'!$O$2:$O$5000,"&lt;"&amp;$C$204)</f>
        <v>1270</v>
      </c>
      <c r="H258" s="45">
        <f>SUMIFS('1. Output sheet'!$F$2:$F$5000,'1. Output sheet'!$D$2:$D$5000,$B258,'1. Output sheet'!$C$2:$C$5000,H$27,'1. Output sheet'!$AC$2:$AC$5000,$B$22,'1. Output sheet'!$O$2:$O$5000,"&gt;="&amp;$B$204,'1. Output sheet'!$O$2:$O$5000,"&lt;"&amp;$C$204)+SUMIFS('1. Output sheet'!$F$2:$F$5000,'1. Output sheet'!$D$2:$D$5000,$B258,'1. Output sheet'!$C$2:$C$5000,H$27,'1. Output sheet'!$AC$2:$AC$5000,$B$23,'1. Output sheet'!$O$2:$O$5000,"&gt;="&amp;$B$204,'1. Output sheet'!$O$2:$O$5000,"&lt;"&amp;$C$204)</f>
        <v>0</v>
      </c>
      <c r="I258" s="45">
        <f>SUMIFS('1. Output sheet'!$F$2:$F$5000,'1. Output sheet'!$D$2:$D$5000,$B258,'1. Output sheet'!$C$2:$C$5000,I$27,'1. Output sheet'!$AC$2:$AC$5000,$B$22,'1. Output sheet'!$O$2:$O$5000,"&gt;="&amp;$B$204,'1. Output sheet'!$O$2:$O$5000,"&lt;"&amp;$C$204)+SUMIFS('1. Output sheet'!$F$2:$F$5000,'1. Output sheet'!$D$2:$D$5000,$B258,'1. Output sheet'!$C$2:$C$5000,I$27,'1. Output sheet'!$AC$2:$AC$5000,$B$23,'1. Output sheet'!$O$2:$O$5000,"&gt;="&amp;$B$204,'1. Output sheet'!$O$2:$O$5000,"&lt;"&amp;$C$204)</f>
        <v>0</v>
      </c>
      <c r="J258" s="45">
        <f>SUMIFS('1. Output sheet'!$F$2:$F$5000,'1. Output sheet'!$D$2:$D$5000,$B258,'1. Output sheet'!$C$2:$C$5000,J$27,'1. Output sheet'!$AC$2:$AC$5000,$B$22,'1. Output sheet'!$O$2:$O$5000,"&gt;="&amp;$B$204,'1. Output sheet'!$O$2:$O$5000,"&lt;"&amp;$C$204)+SUMIFS('1. Output sheet'!$F$2:$F$5000,'1. Output sheet'!$D$2:$D$5000,$B258,'1. Output sheet'!$C$2:$C$5000,J$27,'1. Output sheet'!$AC$2:$AC$5000,$B$23,'1. Output sheet'!$O$2:$O$5000,"&gt;="&amp;$B$204,'1. Output sheet'!$O$2:$O$5000,"&lt;"&amp;$C$204)</f>
        <v>0</v>
      </c>
      <c r="K258" s="45">
        <f>SUMIFS('1. Output sheet'!$F$2:$F$5000,'1. Output sheet'!$D$2:$D$5000,$B258,'1. Output sheet'!$C$2:$C$5000,K$27,'1. Output sheet'!$AC$2:$AC$5000,$B$22,'1. Output sheet'!$O$2:$O$5000,"&gt;="&amp;$B$204,'1. Output sheet'!$O$2:$O$5000,"&lt;"&amp;$C$204)+SUMIFS('1. Output sheet'!$F$2:$F$5000,'1. Output sheet'!$D$2:$D$5000,$B258,'1. Output sheet'!$C$2:$C$5000,K$27,'1. Output sheet'!$AC$2:$AC$5000,$B$23,'1. Output sheet'!$O$2:$O$5000,"&gt;="&amp;$B$204,'1. Output sheet'!$O$2:$O$5000,"&lt;"&amp;$C$204)</f>
        <v>0</v>
      </c>
      <c r="L258" s="45">
        <f>SUMIFS('1. Output sheet'!$F$2:$F$5000,'1. Output sheet'!$D$2:$D$5000,$B258,'1. Output sheet'!$C$2:$C$5000,L$27,'1. Output sheet'!$AC$2:$AC$5000,$B$22,'1. Output sheet'!$O$2:$O$5000,"&gt;="&amp;$B$204,'1. Output sheet'!$O$2:$O$5000,"&lt;"&amp;$C$204)+SUMIFS('1. Output sheet'!$F$2:$F$5000,'1. Output sheet'!$D$2:$D$5000,$B258,'1. Output sheet'!$C$2:$C$5000,L$27,'1. Output sheet'!$AC$2:$AC$5000,$B$23,'1. Output sheet'!$O$2:$O$5000,"&gt;="&amp;$B$204,'1. Output sheet'!$O$2:$O$5000,"&lt;"&amp;$C$204)</f>
        <v>0</v>
      </c>
      <c r="M258" s="45">
        <f>SUMIFS('1. Output sheet'!$F$2:$F$5000,'1. Output sheet'!$D$2:$D$5000,$B258,'1. Output sheet'!$C$2:$C$5000,M$27,'1. Output sheet'!$AC$2:$AC$5000,$B$22,'1. Output sheet'!$O$2:$O$5000,"&gt;="&amp;$B$204,'1. Output sheet'!$O$2:$O$5000,"&lt;"&amp;$C$204)+SUMIFS('1. Output sheet'!$F$2:$F$5000,'1. Output sheet'!$D$2:$D$5000,$B258,'1. Output sheet'!$C$2:$C$5000,M$27,'1. Output sheet'!$AC$2:$AC$5000,$B$23,'1. Output sheet'!$O$2:$O$5000,"&gt;="&amp;$B$204,'1. Output sheet'!$O$2:$O$5000,"&lt;"&amp;$C$204)</f>
        <v>0</v>
      </c>
      <c r="N258" s="45">
        <f>SUMIFS('1. Output sheet'!$F$2:$F$5000,'1. Output sheet'!$D$2:$D$5000,$B258,'1. Output sheet'!$C$2:$C$5000,N$27,'1. Output sheet'!$AC$2:$AC$5000,$B$22,'1. Output sheet'!$O$2:$O$5000,"&gt;="&amp;$B$204,'1. Output sheet'!$O$2:$O$5000,"&lt;"&amp;$C$204)+SUMIFS('1. Output sheet'!$F$2:$F$5000,'1. Output sheet'!$D$2:$D$5000,$B258,'1. Output sheet'!$C$2:$C$5000,N$27,'1. Output sheet'!$AC$2:$AC$5000,$B$23,'1. Output sheet'!$O$2:$O$5000,"&gt;="&amp;$B$204,'1. Output sheet'!$O$2:$O$5000,"&lt;"&amp;$C$204)</f>
        <v>0</v>
      </c>
      <c r="O258" s="45">
        <f>SUMIFS('1. Output sheet'!$F$2:$F$5000,'1. Output sheet'!$D$2:$D$5000,$B258,'1. Output sheet'!$C$2:$C$5000,O$27,'1. Output sheet'!$AC$2:$AC$5000,$B$22,'1. Output sheet'!$O$2:$O$5000,"&gt;="&amp;$B$204,'1. Output sheet'!$O$2:$O$5000,"&lt;"&amp;$C$204)+SUMIFS('1. Output sheet'!$F$2:$F$5000,'1. Output sheet'!$D$2:$D$5000,$B258,'1. Output sheet'!$C$2:$C$5000,O$27,'1. Output sheet'!$AC$2:$AC$5000,$B$23,'1. Output sheet'!$O$2:$O$5000,"&gt;="&amp;$B$204,'1. Output sheet'!$O$2:$O$5000,"&lt;"&amp;$C$204)</f>
        <v>0</v>
      </c>
      <c r="P258" s="14">
        <f t="shared" si="102"/>
        <v>1270</v>
      </c>
      <c r="Q258" s="14">
        <f>SUMIFS('1. Output sheet'!$F$2:$F$5000,'1. Output sheet'!$D$2:$D$5000,$B258,'1. Output sheet'!$AC$2:$AC$5000,$B$22,'1. Output sheet'!$O$2:$O$5000,"&gt;="&amp;$B$204,'1. Output sheet'!$O$2:$O$5000,"&lt;"&amp;$C$204)+SUMIFS('1. Output sheet'!$F$2:$F$5000,'1. Output sheet'!$D$2:$D$5000,$B258,'1. Output sheet'!$AC$2:$AC$5000,$B$23,'1. Output sheet'!$O$2:$O$5000,"&gt;="&amp;$B$204,'1. Output sheet'!$O$2:$O$5000,"&lt;"&amp;$C$204)</f>
        <v>1270</v>
      </c>
      <c r="R258" s="14"/>
      <c r="T258" s="21" t="s">
        <v>749</v>
      </c>
      <c r="U258" s="20"/>
      <c r="V258" s="45">
        <f t="shared" si="103"/>
        <v>0</v>
      </c>
      <c r="W258" s="45">
        <f t="shared" si="104"/>
        <v>0</v>
      </c>
      <c r="X258" s="45">
        <f t="shared" si="105"/>
        <v>0</v>
      </c>
      <c r="Y258" s="45">
        <f t="shared" si="106"/>
        <v>170.28009063727657</v>
      </c>
      <c r="Z258" s="45">
        <f t="shared" si="107"/>
        <v>0</v>
      </c>
      <c r="AA258" s="45">
        <f t="shared" si="108"/>
        <v>0</v>
      </c>
      <c r="AB258" s="45">
        <f t="shared" si="109"/>
        <v>0</v>
      </c>
      <c r="AC258" s="45">
        <f t="shared" si="110"/>
        <v>0</v>
      </c>
      <c r="AD258" s="45">
        <f t="shared" si="111"/>
        <v>0</v>
      </c>
      <c r="AE258" s="45">
        <f t="shared" si="112"/>
        <v>0</v>
      </c>
      <c r="AF258" s="45">
        <f t="shared" si="113"/>
        <v>0</v>
      </c>
      <c r="AG258" s="45">
        <f t="shared" si="114"/>
        <v>0</v>
      </c>
      <c r="AH258" s="45">
        <f t="shared" si="115"/>
        <v>170.28009063727657</v>
      </c>
      <c r="AI258" s="45">
        <f t="shared" si="116"/>
        <v>170.28009063727657</v>
      </c>
      <c r="AJ258" s="14"/>
    </row>
    <row r="259" spans="1:36" ht="14.4" x14ac:dyDescent="0.3">
      <c r="B259" s="21" t="s">
        <v>318</v>
      </c>
      <c r="C259" s="20"/>
      <c r="D259" s="45">
        <f>SUMIFS('1. Output sheet'!$F$2:$F$5000,'1. Output sheet'!$D$2:$D$5000,$B259,'1. Output sheet'!$C$2:$C$5000,D$27,'1. Output sheet'!$AC$2:$AC$5000,$B$22,'1. Output sheet'!$O$2:$O$5000,"&gt;="&amp;$B$204,'1. Output sheet'!$O$2:$O$5000,"&lt;"&amp;$C$204)+SUMIFS('1. Output sheet'!$F$2:$F$5000,'1. Output sheet'!$D$2:$D$5000,$B259,'1. Output sheet'!$C$2:$C$5000,D$27,'1. Output sheet'!$AC$2:$AC$5000,$B$23,'1. Output sheet'!$O$2:$O$5000,"&gt;="&amp;$B$204,'1. Output sheet'!$O$2:$O$5000,"&lt;"&amp;$C$204)</f>
        <v>0</v>
      </c>
      <c r="E259" s="45">
        <f>SUMIFS('1. Output sheet'!$F$2:$F$5000,'1. Output sheet'!$D$2:$D$5000,$B259,'1. Output sheet'!$C$2:$C$5000,E$27,'1. Output sheet'!$AC$2:$AC$5000,$B$22,'1. Output sheet'!$O$2:$O$5000,"&gt;="&amp;$B$204,'1. Output sheet'!$O$2:$O$5000,"&lt;"&amp;$C$204)+SUMIFS('1. Output sheet'!$F$2:$F$5000,'1. Output sheet'!$D$2:$D$5000,$B259,'1. Output sheet'!$C$2:$C$5000,E$27,'1. Output sheet'!$AC$2:$AC$5000,$B$23,'1. Output sheet'!$O$2:$O$5000,"&gt;="&amp;$B$204,'1. Output sheet'!$O$2:$O$5000,"&lt;"&amp;$C$204)</f>
        <v>0</v>
      </c>
      <c r="F259" s="45">
        <f>SUMIFS('1. Output sheet'!$F$2:$F$5000,'1. Output sheet'!$D$2:$D$5000,$B259,'1. Output sheet'!$C$2:$C$5000,F$27,'1. Output sheet'!$AC$2:$AC$5000,$B$22,'1. Output sheet'!$O$2:$O$5000,"&gt;="&amp;$B$204,'1. Output sheet'!$O$2:$O$5000,"&lt;"&amp;$C$204)+SUMIFS('1. Output sheet'!$F$2:$F$5000,'1. Output sheet'!$D$2:$D$5000,$B259,'1. Output sheet'!$C$2:$C$5000,F$27,'1. Output sheet'!$AC$2:$AC$5000,$B$23,'1. Output sheet'!$O$2:$O$5000,"&gt;="&amp;$B$204,'1. Output sheet'!$O$2:$O$5000,"&lt;"&amp;$C$204)</f>
        <v>0</v>
      </c>
      <c r="G259" s="45">
        <f>SUMIFS('1. Output sheet'!$F$2:$F$5000,'1. Output sheet'!$D$2:$D$5000,$B259,'1. Output sheet'!$C$2:$C$5000,G$27,'1. Output sheet'!$AC$2:$AC$5000,$B$22,'1. Output sheet'!$O$2:$O$5000,"&gt;="&amp;$B$204,'1. Output sheet'!$O$2:$O$5000,"&lt;"&amp;$C$204)+SUMIFS('1. Output sheet'!$F$2:$F$5000,'1. Output sheet'!$D$2:$D$5000,$B259,'1. Output sheet'!$C$2:$C$5000,G$27,'1. Output sheet'!$AC$2:$AC$5000,$B$23,'1. Output sheet'!$O$2:$O$5000,"&gt;="&amp;$B$204,'1. Output sheet'!$O$2:$O$5000,"&lt;"&amp;$C$204)</f>
        <v>0</v>
      </c>
      <c r="H259" s="45">
        <f>SUMIFS('1. Output sheet'!$F$2:$F$5000,'1. Output sheet'!$D$2:$D$5000,$B259,'1. Output sheet'!$C$2:$C$5000,H$27,'1. Output sheet'!$AC$2:$AC$5000,$B$22,'1. Output sheet'!$O$2:$O$5000,"&gt;="&amp;$B$204,'1. Output sheet'!$O$2:$O$5000,"&lt;"&amp;$C$204)+SUMIFS('1. Output sheet'!$F$2:$F$5000,'1. Output sheet'!$D$2:$D$5000,$B259,'1. Output sheet'!$C$2:$C$5000,H$27,'1. Output sheet'!$AC$2:$AC$5000,$B$23,'1. Output sheet'!$O$2:$O$5000,"&gt;="&amp;$B$204,'1. Output sheet'!$O$2:$O$5000,"&lt;"&amp;$C$204)</f>
        <v>0</v>
      </c>
      <c r="I259" s="45">
        <f>SUMIFS('1. Output sheet'!$F$2:$F$5000,'1. Output sheet'!$D$2:$D$5000,$B259,'1. Output sheet'!$C$2:$C$5000,I$27,'1. Output sheet'!$AC$2:$AC$5000,$B$22,'1. Output sheet'!$O$2:$O$5000,"&gt;="&amp;$B$204,'1. Output sheet'!$O$2:$O$5000,"&lt;"&amp;$C$204)+SUMIFS('1. Output sheet'!$F$2:$F$5000,'1. Output sheet'!$D$2:$D$5000,$B259,'1. Output sheet'!$C$2:$C$5000,I$27,'1. Output sheet'!$AC$2:$AC$5000,$B$23,'1. Output sheet'!$O$2:$O$5000,"&gt;="&amp;$B$204,'1. Output sheet'!$O$2:$O$5000,"&lt;"&amp;$C$204)</f>
        <v>0</v>
      </c>
      <c r="J259" s="45">
        <f>SUMIFS('1. Output sheet'!$F$2:$F$5000,'1. Output sheet'!$D$2:$D$5000,$B259,'1. Output sheet'!$C$2:$C$5000,J$27,'1. Output sheet'!$AC$2:$AC$5000,$B$22,'1. Output sheet'!$O$2:$O$5000,"&gt;="&amp;$B$204,'1. Output sheet'!$O$2:$O$5000,"&lt;"&amp;$C$204)+SUMIFS('1. Output sheet'!$F$2:$F$5000,'1. Output sheet'!$D$2:$D$5000,$B259,'1. Output sheet'!$C$2:$C$5000,J$27,'1. Output sheet'!$AC$2:$AC$5000,$B$23,'1. Output sheet'!$O$2:$O$5000,"&gt;="&amp;$B$204,'1. Output sheet'!$O$2:$O$5000,"&lt;"&amp;$C$204)</f>
        <v>0</v>
      </c>
      <c r="K259" s="45">
        <f>SUMIFS('1. Output sheet'!$F$2:$F$5000,'1. Output sheet'!$D$2:$D$5000,$B259,'1. Output sheet'!$C$2:$C$5000,K$27,'1. Output sheet'!$AC$2:$AC$5000,$B$22,'1. Output sheet'!$O$2:$O$5000,"&gt;="&amp;$B$204,'1. Output sheet'!$O$2:$O$5000,"&lt;"&amp;$C$204)+SUMIFS('1. Output sheet'!$F$2:$F$5000,'1. Output sheet'!$D$2:$D$5000,$B259,'1. Output sheet'!$C$2:$C$5000,K$27,'1. Output sheet'!$AC$2:$AC$5000,$B$23,'1. Output sheet'!$O$2:$O$5000,"&gt;="&amp;$B$204,'1. Output sheet'!$O$2:$O$5000,"&lt;"&amp;$C$204)</f>
        <v>0</v>
      </c>
      <c r="L259" s="45">
        <f>SUMIFS('1. Output sheet'!$F$2:$F$5000,'1. Output sheet'!$D$2:$D$5000,$B259,'1. Output sheet'!$C$2:$C$5000,L$27,'1. Output sheet'!$AC$2:$AC$5000,$B$22,'1. Output sheet'!$O$2:$O$5000,"&gt;="&amp;$B$204,'1. Output sheet'!$O$2:$O$5000,"&lt;"&amp;$C$204)+SUMIFS('1. Output sheet'!$F$2:$F$5000,'1. Output sheet'!$D$2:$D$5000,$B259,'1. Output sheet'!$C$2:$C$5000,L$27,'1. Output sheet'!$AC$2:$AC$5000,$B$23,'1. Output sheet'!$O$2:$O$5000,"&gt;="&amp;$B$204,'1. Output sheet'!$O$2:$O$5000,"&lt;"&amp;$C$204)</f>
        <v>0</v>
      </c>
      <c r="M259" s="45">
        <f>SUMIFS('1. Output sheet'!$F$2:$F$5000,'1. Output sheet'!$D$2:$D$5000,$B259,'1. Output sheet'!$C$2:$C$5000,M$27,'1. Output sheet'!$AC$2:$AC$5000,$B$22,'1. Output sheet'!$O$2:$O$5000,"&gt;="&amp;$B$204,'1. Output sheet'!$O$2:$O$5000,"&lt;"&amp;$C$204)+SUMIFS('1. Output sheet'!$F$2:$F$5000,'1. Output sheet'!$D$2:$D$5000,$B259,'1. Output sheet'!$C$2:$C$5000,M$27,'1. Output sheet'!$AC$2:$AC$5000,$B$23,'1. Output sheet'!$O$2:$O$5000,"&gt;="&amp;$B$204,'1. Output sheet'!$O$2:$O$5000,"&lt;"&amp;$C$204)</f>
        <v>0</v>
      </c>
      <c r="N259" s="45">
        <f>SUMIFS('1. Output sheet'!$F$2:$F$5000,'1. Output sheet'!$D$2:$D$5000,$B259,'1. Output sheet'!$C$2:$C$5000,N$27,'1. Output sheet'!$AC$2:$AC$5000,$B$22,'1. Output sheet'!$O$2:$O$5000,"&gt;="&amp;$B$204,'1. Output sheet'!$O$2:$O$5000,"&lt;"&amp;$C$204)+SUMIFS('1. Output sheet'!$F$2:$F$5000,'1. Output sheet'!$D$2:$D$5000,$B259,'1. Output sheet'!$C$2:$C$5000,N$27,'1. Output sheet'!$AC$2:$AC$5000,$B$23,'1. Output sheet'!$O$2:$O$5000,"&gt;="&amp;$B$204,'1. Output sheet'!$O$2:$O$5000,"&lt;"&amp;$C$204)</f>
        <v>2047</v>
      </c>
      <c r="O259" s="45">
        <f>SUMIFS('1. Output sheet'!$F$2:$F$5000,'1. Output sheet'!$D$2:$D$5000,$B259,'1. Output sheet'!$C$2:$C$5000,O$27,'1. Output sheet'!$AC$2:$AC$5000,$B$22,'1. Output sheet'!$O$2:$O$5000,"&gt;="&amp;$B$204,'1. Output sheet'!$O$2:$O$5000,"&lt;"&amp;$C$204)+SUMIFS('1. Output sheet'!$F$2:$F$5000,'1. Output sheet'!$D$2:$D$5000,$B259,'1. Output sheet'!$C$2:$C$5000,O$27,'1. Output sheet'!$AC$2:$AC$5000,$B$23,'1. Output sheet'!$O$2:$O$5000,"&gt;="&amp;$B$204,'1. Output sheet'!$O$2:$O$5000,"&lt;"&amp;$C$204)</f>
        <v>0</v>
      </c>
      <c r="P259" s="14">
        <f t="shared" si="102"/>
        <v>2047</v>
      </c>
      <c r="Q259" s="14">
        <f>SUMIFS('1. Output sheet'!$F$2:$F$5000,'1. Output sheet'!$D$2:$D$5000,$B259,'1. Output sheet'!$AC$2:$AC$5000,$B$22,'1. Output sheet'!$O$2:$O$5000,"&gt;="&amp;$B$204,'1. Output sheet'!$O$2:$O$5000,"&lt;"&amp;$C$204)+SUMIFS('1. Output sheet'!$F$2:$F$5000,'1. Output sheet'!$D$2:$D$5000,$B259,'1. Output sheet'!$AC$2:$AC$5000,$B$23,'1. Output sheet'!$O$2:$O$5000,"&gt;="&amp;$B$204,'1. Output sheet'!$O$2:$O$5000,"&lt;"&amp;$C$204)</f>
        <v>2047</v>
      </c>
      <c r="R259" s="14"/>
      <c r="T259" s="21" t="s">
        <v>318</v>
      </c>
      <c r="U259" s="20"/>
      <c r="V259" s="45">
        <f t="shared" si="103"/>
        <v>0</v>
      </c>
      <c r="W259" s="45">
        <f t="shared" si="104"/>
        <v>0</v>
      </c>
      <c r="X259" s="45">
        <f t="shared" si="105"/>
        <v>0</v>
      </c>
      <c r="Y259" s="45">
        <f t="shared" si="106"/>
        <v>0</v>
      </c>
      <c r="Z259" s="45">
        <f t="shared" si="107"/>
        <v>0</v>
      </c>
      <c r="AA259" s="45">
        <f t="shared" si="108"/>
        <v>0</v>
      </c>
      <c r="AB259" s="45">
        <f t="shared" si="109"/>
        <v>0</v>
      </c>
      <c r="AC259" s="45">
        <f t="shared" si="110"/>
        <v>0</v>
      </c>
      <c r="AD259" s="45">
        <f t="shared" si="111"/>
        <v>0</v>
      </c>
      <c r="AE259" s="45">
        <f t="shared" si="112"/>
        <v>0</v>
      </c>
      <c r="AF259" s="45">
        <f t="shared" si="113"/>
        <v>274.45932719252374</v>
      </c>
      <c r="AG259" s="45">
        <f t="shared" si="114"/>
        <v>0</v>
      </c>
      <c r="AH259" s="45">
        <f t="shared" si="115"/>
        <v>274.45932719252374</v>
      </c>
      <c r="AI259" s="45">
        <f t="shared" si="116"/>
        <v>274.45932719252374</v>
      </c>
      <c r="AJ259" s="14"/>
    </row>
    <row r="260" spans="1:36" ht="14.4" x14ac:dyDescent="0.3">
      <c r="B260" s="21" t="s">
        <v>72</v>
      </c>
      <c r="C260" s="20"/>
      <c r="D260" s="45">
        <f>SUMIFS('1. Output sheet'!$F$2:$F$5000,'1. Output sheet'!$D$2:$D$5000,$B260,'1. Output sheet'!$C$2:$C$5000,D$27,'1. Output sheet'!$AC$2:$AC$5000,$B$22,'1. Output sheet'!$O$2:$O$5000,"&gt;="&amp;$B$204,'1. Output sheet'!$O$2:$O$5000,"&lt;"&amp;$C$204)+SUMIFS('1. Output sheet'!$F$2:$F$5000,'1. Output sheet'!$D$2:$D$5000,$B260,'1. Output sheet'!$C$2:$C$5000,D$27,'1. Output sheet'!$AC$2:$AC$5000,$B$23,'1. Output sheet'!$O$2:$O$5000,"&gt;="&amp;$B$204,'1. Output sheet'!$O$2:$O$5000,"&lt;"&amp;$C$204)</f>
        <v>0</v>
      </c>
      <c r="E260" s="45">
        <f>SUMIFS('1. Output sheet'!$F$2:$F$5000,'1. Output sheet'!$D$2:$D$5000,$B260,'1. Output sheet'!$C$2:$C$5000,E$27,'1. Output sheet'!$AC$2:$AC$5000,$B$22,'1. Output sheet'!$O$2:$O$5000,"&gt;="&amp;$B$204,'1. Output sheet'!$O$2:$O$5000,"&lt;"&amp;$C$204)+SUMIFS('1. Output sheet'!$F$2:$F$5000,'1. Output sheet'!$D$2:$D$5000,$B260,'1. Output sheet'!$C$2:$C$5000,E$27,'1. Output sheet'!$AC$2:$AC$5000,$B$23,'1. Output sheet'!$O$2:$O$5000,"&gt;="&amp;$B$204,'1. Output sheet'!$O$2:$O$5000,"&lt;"&amp;$C$204)</f>
        <v>86750</v>
      </c>
      <c r="F260" s="45">
        <f>SUMIFS('1. Output sheet'!$F$2:$F$5000,'1. Output sheet'!$D$2:$D$5000,$B260,'1. Output sheet'!$C$2:$C$5000,F$27,'1. Output sheet'!$AC$2:$AC$5000,$B$22,'1. Output sheet'!$O$2:$O$5000,"&gt;="&amp;$B$204,'1. Output sheet'!$O$2:$O$5000,"&lt;"&amp;$C$204)+SUMIFS('1. Output sheet'!$F$2:$F$5000,'1. Output sheet'!$D$2:$D$5000,$B260,'1. Output sheet'!$C$2:$C$5000,F$27,'1. Output sheet'!$AC$2:$AC$5000,$B$23,'1. Output sheet'!$O$2:$O$5000,"&gt;="&amp;$B$204,'1. Output sheet'!$O$2:$O$5000,"&lt;"&amp;$C$204)</f>
        <v>650</v>
      </c>
      <c r="G260" s="45">
        <f>SUMIFS('1. Output sheet'!$F$2:$F$5000,'1. Output sheet'!$D$2:$D$5000,$B260,'1. Output sheet'!$C$2:$C$5000,G$27,'1. Output sheet'!$AC$2:$AC$5000,$B$22,'1. Output sheet'!$O$2:$O$5000,"&gt;="&amp;$B$204,'1. Output sheet'!$O$2:$O$5000,"&lt;"&amp;$C$204)+SUMIFS('1. Output sheet'!$F$2:$F$5000,'1. Output sheet'!$D$2:$D$5000,$B260,'1. Output sheet'!$C$2:$C$5000,G$27,'1. Output sheet'!$AC$2:$AC$5000,$B$23,'1. Output sheet'!$O$2:$O$5000,"&gt;="&amp;$B$204,'1. Output sheet'!$O$2:$O$5000,"&lt;"&amp;$C$204)</f>
        <v>0</v>
      </c>
      <c r="H260" s="45">
        <f>SUMIFS('1. Output sheet'!$F$2:$F$5000,'1. Output sheet'!$D$2:$D$5000,$B260,'1. Output sheet'!$C$2:$C$5000,H$27,'1. Output sheet'!$AC$2:$AC$5000,$B$22,'1. Output sheet'!$O$2:$O$5000,"&gt;="&amp;$B$204,'1. Output sheet'!$O$2:$O$5000,"&lt;"&amp;$C$204)+SUMIFS('1. Output sheet'!$F$2:$F$5000,'1. Output sheet'!$D$2:$D$5000,$B260,'1. Output sheet'!$C$2:$C$5000,H$27,'1. Output sheet'!$AC$2:$AC$5000,$B$23,'1. Output sheet'!$O$2:$O$5000,"&gt;="&amp;$B$204,'1. Output sheet'!$O$2:$O$5000,"&lt;"&amp;$C$204)</f>
        <v>0</v>
      </c>
      <c r="I260" s="45">
        <f>SUMIFS('1. Output sheet'!$F$2:$F$5000,'1. Output sheet'!$D$2:$D$5000,$B260,'1. Output sheet'!$C$2:$C$5000,I$27,'1. Output sheet'!$AC$2:$AC$5000,$B$22,'1. Output sheet'!$O$2:$O$5000,"&gt;="&amp;$B$204,'1. Output sheet'!$O$2:$O$5000,"&lt;"&amp;$C$204)+SUMIFS('1. Output sheet'!$F$2:$F$5000,'1. Output sheet'!$D$2:$D$5000,$B260,'1. Output sheet'!$C$2:$C$5000,I$27,'1. Output sheet'!$AC$2:$AC$5000,$B$23,'1. Output sheet'!$O$2:$O$5000,"&gt;="&amp;$B$204,'1. Output sheet'!$O$2:$O$5000,"&lt;"&amp;$C$204)</f>
        <v>0</v>
      </c>
      <c r="J260" s="45">
        <f>SUMIFS('1. Output sheet'!$F$2:$F$5000,'1. Output sheet'!$D$2:$D$5000,$B260,'1. Output sheet'!$C$2:$C$5000,J$27,'1. Output sheet'!$AC$2:$AC$5000,$B$22,'1. Output sheet'!$O$2:$O$5000,"&gt;="&amp;$B$204,'1. Output sheet'!$O$2:$O$5000,"&lt;"&amp;$C$204)+SUMIFS('1. Output sheet'!$F$2:$F$5000,'1. Output sheet'!$D$2:$D$5000,$B260,'1. Output sheet'!$C$2:$C$5000,J$27,'1. Output sheet'!$AC$2:$AC$5000,$B$23,'1. Output sheet'!$O$2:$O$5000,"&gt;="&amp;$B$204,'1. Output sheet'!$O$2:$O$5000,"&lt;"&amp;$C$204)</f>
        <v>0</v>
      </c>
      <c r="K260" s="45">
        <f>SUMIFS('1. Output sheet'!$F$2:$F$5000,'1. Output sheet'!$D$2:$D$5000,$B260,'1. Output sheet'!$C$2:$C$5000,K$27,'1. Output sheet'!$AC$2:$AC$5000,$B$22,'1. Output sheet'!$O$2:$O$5000,"&gt;="&amp;$B$204,'1. Output sheet'!$O$2:$O$5000,"&lt;"&amp;$C$204)+SUMIFS('1. Output sheet'!$F$2:$F$5000,'1. Output sheet'!$D$2:$D$5000,$B260,'1. Output sheet'!$C$2:$C$5000,K$27,'1. Output sheet'!$AC$2:$AC$5000,$B$23,'1. Output sheet'!$O$2:$O$5000,"&gt;="&amp;$B$204,'1. Output sheet'!$O$2:$O$5000,"&lt;"&amp;$C$204)</f>
        <v>0</v>
      </c>
      <c r="L260" s="45">
        <f>SUMIFS('1. Output sheet'!$F$2:$F$5000,'1. Output sheet'!$D$2:$D$5000,$B260,'1. Output sheet'!$C$2:$C$5000,L$27,'1. Output sheet'!$AC$2:$AC$5000,$B$22,'1. Output sheet'!$O$2:$O$5000,"&gt;="&amp;$B$204,'1. Output sheet'!$O$2:$O$5000,"&lt;"&amp;$C$204)+SUMIFS('1. Output sheet'!$F$2:$F$5000,'1. Output sheet'!$D$2:$D$5000,$B260,'1. Output sheet'!$C$2:$C$5000,L$27,'1. Output sheet'!$AC$2:$AC$5000,$B$23,'1. Output sheet'!$O$2:$O$5000,"&gt;="&amp;$B$204,'1. Output sheet'!$O$2:$O$5000,"&lt;"&amp;$C$204)</f>
        <v>0</v>
      </c>
      <c r="M260" s="45">
        <f>SUMIFS('1. Output sheet'!$F$2:$F$5000,'1. Output sheet'!$D$2:$D$5000,$B260,'1. Output sheet'!$C$2:$C$5000,M$27,'1. Output sheet'!$AC$2:$AC$5000,$B$22,'1. Output sheet'!$O$2:$O$5000,"&gt;="&amp;$B$204,'1. Output sheet'!$O$2:$O$5000,"&lt;"&amp;$C$204)+SUMIFS('1. Output sheet'!$F$2:$F$5000,'1. Output sheet'!$D$2:$D$5000,$B260,'1. Output sheet'!$C$2:$C$5000,M$27,'1. Output sheet'!$AC$2:$AC$5000,$B$23,'1. Output sheet'!$O$2:$O$5000,"&gt;="&amp;$B$204,'1. Output sheet'!$O$2:$O$5000,"&lt;"&amp;$C$204)</f>
        <v>0</v>
      </c>
      <c r="N260" s="45">
        <f>SUMIFS('1. Output sheet'!$F$2:$F$5000,'1. Output sheet'!$D$2:$D$5000,$B260,'1. Output sheet'!$C$2:$C$5000,N$27,'1. Output sheet'!$AC$2:$AC$5000,$B$22,'1. Output sheet'!$O$2:$O$5000,"&gt;="&amp;$B$204,'1. Output sheet'!$O$2:$O$5000,"&lt;"&amp;$C$204)+SUMIFS('1. Output sheet'!$F$2:$F$5000,'1. Output sheet'!$D$2:$D$5000,$B260,'1. Output sheet'!$C$2:$C$5000,N$27,'1. Output sheet'!$AC$2:$AC$5000,$B$23,'1. Output sheet'!$O$2:$O$5000,"&gt;="&amp;$B$204,'1. Output sheet'!$O$2:$O$5000,"&lt;"&amp;$C$204)</f>
        <v>0</v>
      </c>
      <c r="O260" s="45">
        <f>SUMIFS('1. Output sheet'!$F$2:$F$5000,'1. Output sheet'!$D$2:$D$5000,$B260,'1. Output sheet'!$C$2:$C$5000,O$27,'1. Output sheet'!$AC$2:$AC$5000,$B$22,'1. Output sheet'!$O$2:$O$5000,"&gt;="&amp;$B$204,'1. Output sheet'!$O$2:$O$5000,"&lt;"&amp;$C$204)+SUMIFS('1. Output sheet'!$F$2:$F$5000,'1. Output sheet'!$D$2:$D$5000,$B260,'1. Output sheet'!$C$2:$C$5000,O$27,'1. Output sheet'!$AC$2:$AC$5000,$B$23,'1. Output sheet'!$O$2:$O$5000,"&gt;="&amp;$B$204,'1. Output sheet'!$O$2:$O$5000,"&lt;"&amp;$C$204)</f>
        <v>0</v>
      </c>
      <c r="P260" s="14">
        <f t="shared" si="102"/>
        <v>87400</v>
      </c>
      <c r="Q260" s="14">
        <f>SUMIFS('1. Output sheet'!$F$2:$F$5000,'1. Output sheet'!$D$2:$D$5000,$B260,'1. Output sheet'!$AC$2:$AC$5000,$B$22,'1. Output sheet'!$O$2:$O$5000,"&gt;="&amp;$B$204,'1. Output sheet'!$O$2:$O$5000,"&lt;"&amp;$C$204)+SUMIFS('1. Output sheet'!$F$2:$F$5000,'1. Output sheet'!$D$2:$D$5000,$B260,'1. Output sheet'!$AC$2:$AC$5000,$B$23,'1. Output sheet'!$O$2:$O$5000,"&gt;="&amp;$B$204,'1. Output sheet'!$O$2:$O$5000,"&lt;"&amp;$C$204)</f>
        <v>87400</v>
      </c>
      <c r="R260" s="14"/>
      <c r="T260" s="21" t="s">
        <v>72</v>
      </c>
      <c r="U260" s="20"/>
      <c r="V260" s="45">
        <f t="shared" si="103"/>
        <v>0</v>
      </c>
      <c r="W260" s="45">
        <f t="shared" si="104"/>
        <v>11631.336899829719</v>
      </c>
      <c r="X260" s="45">
        <f t="shared" si="105"/>
        <v>87.151227491519506</v>
      </c>
      <c r="Y260" s="45">
        <f t="shared" si="106"/>
        <v>0</v>
      </c>
      <c r="Z260" s="45">
        <f t="shared" si="107"/>
        <v>0</v>
      </c>
      <c r="AA260" s="45">
        <f t="shared" si="108"/>
        <v>0</v>
      </c>
      <c r="AB260" s="45">
        <f t="shared" si="109"/>
        <v>0</v>
      </c>
      <c r="AC260" s="45">
        <f t="shared" si="110"/>
        <v>0</v>
      </c>
      <c r="AD260" s="45">
        <f t="shared" si="111"/>
        <v>0</v>
      </c>
      <c r="AE260" s="45">
        <f t="shared" si="112"/>
        <v>0</v>
      </c>
      <c r="AF260" s="45">
        <f t="shared" si="113"/>
        <v>0</v>
      </c>
      <c r="AG260" s="45">
        <f t="shared" si="114"/>
        <v>0</v>
      </c>
      <c r="AH260" s="45">
        <f t="shared" si="115"/>
        <v>11718.488127321238</v>
      </c>
      <c r="AI260" s="45">
        <f t="shared" si="116"/>
        <v>11718.488127321238</v>
      </c>
      <c r="AJ260" s="14"/>
    </row>
    <row r="261" spans="1:36" ht="14.4" x14ac:dyDescent="0.3">
      <c r="B261" s="21" t="s">
        <v>4361</v>
      </c>
      <c r="C261" s="20"/>
      <c r="D261" s="45">
        <f t="shared" ref="D261:O261" si="117">D237-SUM(D244:D260)</f>
        <v>0</v>
      </c>
      <c r="E261" s="45">
        <f t="shared" si="117"/>
        <v>0</v>
      </c>
      <c r="F261" s="45">
        <f t="shared" si="117"/>
        <v>0</v>
      </c>
      <c r="G261" s="45">
        <f t="shared" si="117"/>
        <v>0</v>
      </c>
      <c r="H261" s="45">
        <f t="shared" si="117"/>
        <v>0</v>
      </c>
      <c r="I261" s="45">
        <f t="shared" si="117"/>
        <v>0</v>
      </c>
      <c r="J261" s="45">
        <f t="shared" si="117"/>
        <v>1060</v>
      </c>
      <c r="K261" s="45">
        <f t="shared" si="117"/>
        <v>0</v>
      </c>
      <c r="L261" s="45">
        <f t="shared" si="117"/>
        <v>0</v>
      </c>
      <c r="M261" s="45">
        <f t="shared" si="117"/>
        <v>0</v>
      </c>
      <c r="N261" s="45">
        <f t="shared" si="117"/>
        <v>0</v>
      </c>
      <c r="O261" s="45">
        <f t="shared" si="117"/>
        <v>0</v>
      </c>
      <c r="P261" s="14">
        <f t="shared" si="102"/>
        <v>1060</v>
      </c>
      <c r="Q261" s="14">
        <f>SUM(D261:O261)</f>
        <v>1060</v>
      </c>
      <c r="R261" s="14"/>
      <c r="T261" s="21" t="s">
        <v>4361</v>
      </c>
      <c r="U261" s="20"/>
      <c r="V261" s="45">
        <f t="shared" si="103"/>
        <v>0</v>
      </c>
      <c r="W261" s="45">
        <f t="shared" si="104"/>
        <v>0</v>
      </c>
      <c r="X261" s="45">
        <f t="shared" si="105"/>
        <v>0</v>
      </c>
      <c r="Y261" s="45">
        <f t="shared" si="106"/>
        <v>0</v>
      </c>
      <c r="Z261" s="45">
        <f t="shared" si="107"/>
        <v>0</v>
      </c>
      <c r="AA261" s="45">
        <f t="shared" si="108"/>
        <v>0</v>
      </c>
      <c r="AB261" s="45">
        <f t="shared" si="109"/>
        <v>142.12354021693949</v>
      </c>
      <c r="AC261" s="45">
        <f t="shared" si="110"/>
        <v>0</v>
      </c>
      <c r="AD261" s="45">
        <f t="shared" si="111"/>
        <v>0</v>
      </c>
      <c r="AE261" s="45">
        <f t="shared" si="112"/>
        <v>0</v>
      </c>
      <c r="AF261" s="45">
        <f t="shared" si="113"/>
        <v>0</v>
      </c>
      <c r="AG261" s="45">
        <f t="shared" si="114"/>
        <v>0</v>
      </c>
      <c r="AH261" s="45">
        <f t="shared" si="115"/>
        <v>142.12354021693949</v>
      </c>
      <c r="AI261" s="45">
        <f t="shared" si="116"/>
        <v>142.12354021693949</v>
      </c>
      <c r="AJ261" s="14"/>
    </row>
    <row r="262" spans="1:36" ht="14.4" x14ac:dyDescent="0.3">
      <c r="B262" s="19" t="s">
        <v>4346</v>
      </c>
      <c r="C262" s="20"/>
      <c r="D262" s="45">
        <f t="shared" ref="D262:Q262" si="118">SUM(D244:D261)</f>
        <v>4600</v>
      </c>
      <c r="E262" s="45">
        <f t="shared" si="118"/>
        <v>86750</v>
      </c>
      <c r="F262" s="45">
        <f t="shared" si="118"/>
        <v>22178.543333333335</v>
      </c>
      <c r="G262" s="45">
        <f t="shared" si="118"/>
        <v>42164.5</v>
      </c>
      <c r="H262" s="45">
        <f t="shared" si="118"/>
        <v>18614.5</v>
      </c>
      <c r="I262" s="45">
        <f t="shared" si="118"/>
        <v>9490</v>
      </c>
      <c r="J262" s="45">
        <f t="shared" si="118"/>
        <v>46651.253333333334</v>
      </c>
      <c r="K262" s="45">
        <f t="shared" si="118"/>
        <v>0</v>
      </c>
      <c r="L262" s="45">
        <f t="shared" si="118"/>
        <v>0</v>
      </c>
      <c r="M262" s="45">
        <f t="shared" si="118"/>
        <v>0</v>
      </c>
      <c r="N262" s="45">
        <f t="shared" si="118"/>
        <v>2047</v>
      </c>
      <c r="O262" s="45">
        <f t="shared" si="118"/>
        <v>0</v>
      </c>
      <c r="P262" s="14">
        <f t="shared" si="118"/>
        <v>232495.79666666666</v>
      </c>
      <c r="Q262" s="14">
        <f t="shared" si="118"/>
        <v>232495.79666666666</v>
      </c>
      <c r="R262" s="14"/>
      <c r="T262" s="19" t="s">
        <v>4346</v>
      </c>
      <c r="U262" s="20"/>
      <c r="V262" s="45">
        <f t="shared" si="103"/>
        <v>616.76253301690724</v>
      </c>
      <c r="W262" s="45">
        <f t="shared" si="104"/>
        <v>11631.336899829719</v>
      </c>
      <c r="X262" s="45">
        <f t="shared" si="105"/>
        <v>2973.6727314982413</v>
      </c>
      <c r="Y262" s="45">
        <f t="shared" si="106"/>
        <v>5653.3660485633445</v>
      </c>
      <c r="Z262" s="45">
        <f t="shared" si="107"/>
        <v>2495.8100371398305</v>
      </c>
      <c r="AA262" s="45">
        <f t="shared" si="108"/>
        <v>1272.4079213761847</v>
      </c>
      <c r="AB262" s="45">
        <f t="shared" si="109"/>
        <v>6254.9446031043708</v>
      </c>
      <c r="AC262" s="45">
        <f t="shared" si="110"/>
        <v>0</v>
      </c>
      <c r="AD262" s="45">
        <f t="shared" si="111"/>
        <v>0</v>
      </c>
      <c r="AE262" s="45">
        <f t="shared" si="112"/>
        <v>0</v>
      </c>
      <c r="AF262" s="45">
        <f t="shared" si="113"/>
        <v>274.45932719252374</v>
      </c>
      <c r="AG262" s="45">
        <f t="shared" si="114"/>
        <v>0</v>
      </c>
      <c r="AH262" s="45">
        <f t="shared" si="115"/>
        <v>31172.76010172112</v>
      </c>
      <c r="AI262" s="45">
        <f t="shared" si="116"/>
        <v>31172.76010172112</v>
      </c>
      <c r="AJ262" s="14"/>
    </row>
    <row r="265" spans="1:36" x14ac:dyDescent="0.25">
      <c r="A265" s="36" t="s">
        <v>4370</v>
      </c>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x14ac:dyDescent="0.25">
      <c r="A266" s="34" t="s">
        <v>12</v>
      </c>
      <c r="B266" s="8">
        <v>45870</v>
      </c>
      <c r="C266" s="8">
        <v>45901</v>
      </c>
    </row>
    <row r="267" spans="1:36" ht="14.4" x14ac:dyDescent="0.3">
      <c r="A267" s="34"/>
      <c r="B267" s="5" t="s">
        <v>4352</v>
      </c>
      <c r="C267" s="5"/>
      <c r="D267" s="5"/>
      <c r="E267" s="5"/>
      <c r="F267" s="5"/>
      <c r="G267" s="5"/>
      <c r="H267" s="5"/>
      <c r="I267" s="5"/>
      <c r="J267" s="5"/>
      <c r="K267" s="5"/>
      <c r="L267" s="5"/>
      <c r="M267" s="5"/>
      <c r="N267" s="5"/>
      <c r="O267" s="5"/>
      <c r="P267" s="5"/>
      <c r="Q267" s="5"/>
      <c r="R267" s="5"/>
    </row>
    <row r="268" spans="1:36" ht="43.2" x14ac:dyDescent="0.3">
      <c r="A268" s="34"/>
      <c r="B268" s="6" t="s">
        <v>4351</v>
      </c>
      <c r="C268" s="6"/>
      <c r="D268" s="10" t="s">
        <v>705</v>
      </c>
      <c r="E268" s="10" t="s">
        <v>206</v>
      </c>
      <c r="F268" s="10" t="s">
        <v>198</v>
      </c>
      <c r="G268" s="11" t="s">
        <v>28</v>
      </c>
      <c r="H268" s="11" t="s">
        <v>795</v>
      </c>
      <c r="I268" s="11" t="s">
        <v>43</v>
      </c>
      <c r="J268" s="11" t="s">
        <v>104</v>
      </c>
      <c r="K268" s="11" t="s">
        <v>808</v>
      </c>
      <c r="L268" s="11" t="s">
        <v>755</v>
      </c>
      <c r="M268" s="11" t="s">
        <v>4353</v>
      </c>
      <c r="N268" s="11" t="s">
        <v>318</v>
      </c>
      <c r="O268" s="11" t="s">
        <v>71</v>
      </c>
      <c r="P268" s="29" t="s">
        <v>4354</v>
      </c>
      <c r="Q268" s="29" t="s">
        <v>4355</v>
      </c>
      <c r="R268" s="29" t="s">
        <v>4356</v>
      </c>
    </row>
    <row r="269" spans="1:36" ht="14.4" x14ac:dyDescent="0.3">
      <c r="A269" s="34"/>
      <c r="B269" s="37" t="s">
        <v>4357</v>
      </c>
      <c r="C269" s="37" t="s">
        <v>4348</v>
      </c>
      <c r="D269" s="13">
        <f>SUM(D270:D271)</f>
        <v>3</v>
      </c>
      <c r="E269" s="13">
        <f t="shared" ref="E269:O269" si="119">SUM(E270:E271)</f>
        <v>42</v>
      </c>
      <c r="F269" s="13">
        <f t="shared" si="119"/>
        <v>45</v>
      </c>
      <c r="G269" s="13">
        <f t="shared" si="119"/>
        <v>10</v>
      </c>
      <c r="H269" s="13">
        <f t="shared" si="119"/>
        <v>4</v>
      </c>
      <c r="I269" s="13">
        <f t="shared" si="119"/>
        <v>56</v>
      </c>
      <c r="J269" s="13">
        <f t="shared" si="119"/>
        <v>9</v>
      </c>
      <c r="K269" s="13">
        <f t="shared" si="119"/>
        <v>0</v>
      </c>
      <c r="L269" s="13">
        <f t="shared" si="119"/>
        <v>1</v>
      </c>
      <c r="M269" s="13">
        <f t="shared" si="119"/>
        <v>0</v>
      </c>
      <c r="N269" s="13">
        <f t="shared" si="119"/>
        <v>2</v>
      </c>
      <c r="O269" s="13">
        <f t="shared" si="119"/>
        <v>2</v>
      </c>
      <c r="P269" s="14">
        <f>SUM(D269:O269)</f>
        <v>174</v>
      </c>
      <c r="Q269" s="13">
        <f>SUM(Q270:Q271)</f>
        <v>177</v>
      </c>
      <c r="R269" s="14">
        <f>Q269-P269</f>
        <v>3</v>
      </c>
    </row>
    <row r="270" spans="1:36" ht="14.4" x14ac:dyDescent="0.3">
      <c r="B270" s="7" t="s">
        <v>41</v>
      </c>
      <c r="C270" s="12"/>
      <c r="D270" s="13">
        <f>COUNTIFS('1. Output sheet'!$AC$2:$AC$5000,$B270,'1. Output sheet'!$C$2:$C$5000,D$20,'1. Output sheet'!$O$2:$O$5000,"&gt;="&amp;$B$266,'1. Output sheet'!$O$2:$O$5000,"&lt;"&amp;$C$266)</f>
        <v>3</v>
      </c>
      <c r="E270" s="13">
        <f>COUNTIFS('1. Output sheet'!$AC$2:$AC$5000,$B270,'1. Output sheet'!$C$2:$C$5000,E$20,'1. Output sheet'!$O$2:$O$5000,"&gt;="&amp;$B$266,'1. Output sheet'!$O$2:$O$5000,"&lt;"&amp;$C$266)</f>
        <v>42</v>
      </c>
      <c r="F270" s="13">
        <f>COUNTIFS('1. Output sheet'!$AC$2:$AC$5000,$B270,'1. Output sheet'!$C$2:$C$5000,F$20,'1. Output sheet'!$O$2:$O$5000,"&gt;="&amp;$B$266,'1. Output sheet'!$O$2:$O$5000,"&lt;"&amp;$C$266)</f>
        <v>35</v>
      </c>
      <c r="G270" s="13">
        <f>COUNTIFS('1. Output sheet'!$AC$2:$AC$5000,$B270,'1. Output sheet'!$C$2:$C$5000,G$20,'1. Output sheet'!$O$2:$O$5000,"&gt;="&amp;$B$266,'1. Output sheet'!$O$2:$O$5000,"&lt;"&amp;$C$266)</f>
        <v>10</v>
      </c>
      <c r="H270" s="13">
        <f>COUNTIFS('1. Output sheet'!$AC$2:$AC$5000,$B270,'1. Output sheet'!$C$2:$C$5000,H$20,'1. Output sheet'!$O$2:$O$5000,"&gt;="&amp;$B$266,'1. Output sheet'!$O$2:$O$5000,"&lt;"&amp;$C$266)</f>
        <v>4</v>
      </c>
      <c r="I270" s="13">
        <f>COUNTIFS('1. Output sheet'!$AC$2:$AC$5000,$B270,'1. Output sheet'!$C$2:$C$5000,I$20,'1. Output sheet'!$O$2:$O$5000,"&gt;="&amp;$B$266,'1. Output sheet'!$O$2:$O$5000,"&lt;"&amp;$C$266)</f>
        <v>56</v>
      </c>
      <c r="J270" s="13">
        <f>COUNTIFS('1. Output sheet'!$AC$2:$AC$5000,$B270,'1. Output sheet'!$C$2:$C$5000,J$20,'1. Output sheet'!$O$2:$O$5000,"&gt;="&amp;$B$266,'1. Output sheet'!$O$2:$O$5000,"&lt;"&amp;$C$266)</f>
        <v>9</v>
      </c>
      <c r="K270" s="13">
        <f>COUNTIFS('1. Output sheet'!$AC$2:$AC$5000,$B270,'1. Output sheet'!$C$2:$C$5000,K$20,'1. Output sheet'!$O$2:$O$5000,"&gt;="&amp;$B$266,'1. Output sheet'!$O$2:$O$5000,"&lt;"&amp;$C$266)</f>
        <v>0</v>
      </c>
      <c r="L270" s="13">
        <f>COUNTIFS('1. Output sheet'!$AC$2:$AC$5000,$B270,'1. Output sheet'!$C$2:$C$5000,L$20,'1. Output sheet'!$O$2:$O$5000,"&gt;="&amp;$B$266,'1. Output sheet'!$O$2:$O$5000,"&lt;"&amp;$C$266)</f>
        <v>1</v>
      </c>
      <c r="M270" s="13">
        <f>COUNTIFS('1. Output sheet'!$AC$2:$AC$5000,$B270,'1. Output sheet'!$C$2:$C$5000,M$20,'1. Output sheet'!$O$2:$O$5000,"&gt;="&amp;$B$266,'1. Output sheet'!$O$2:$O$5000,"&lt;"&amp;$C$266)</f>
        <v>0</v>
      </c>
      <c r="N270" s="13">
        <f>COUNTIFS('1. Output sheet'!$AC$2:$AC$5000,$B270,'1. Output sheet'!$C$2:$C$5000,N$20,'1. Output sheet'!$O$2:$O$5000,"&gt;="&amp;$B$266,'1. Output sheet'!$O$2:$O$5000,"&lt;"&amp;$C$266)</f>
        <v>2</v>
      </c>
      <c r="O270" s="13">
        <f>COUNTIFS('1. Output sheet'!$AC$2:$AC$5000,$B270,'1. Output sheet'!$C$2:$C$5000,O$20,'1. Output sheet'!$O$2:$O$5000,"&gt;="&amp;$B$266,'1. Output sheet'!$O$2:$O$5000,"&lt;"&amp;$C$266)</f>
        <v>2</v>
      </c>
      <c r="P270" s="14">
        <f t="shared" ref="P270:P271" si="120">SUM(D270:O270)</f>
        <v>164</v>
      </c>
      <c r="Q270" s="13">
        <f>COUNTIFS('1. Output sheet'!$AC$2:$AC$5000,$B270,'1. Output sheet'!$O$2:$O$5000,"&gt;="&amp;$B$266,'1. Output sheet'!$O$2:$O$5000,"&lt;"&amp;$C$266)</f>
        <v>167</v>
      </c>
      <c r="R270" s="14">
        <f>Q270-P270</f>
        <v>3</v>
      </c>
    </row>
    <row r="271" spans="1:36" ht="14.4" x14ac:dyDescent="0.3">
      <c r="B271" s="7" t="s">
        <v>64</v>
      </c>
      <c r="C271" s="12"/>
      <c r="D271" s="13">
        <f>COUNTIFS('1. Output sheet'!$AC$2:$AC$5000,$B271,'1. Output sheet'!$C$2:$C$5000,D$20,'1. Output sheet'!$O$2:$O$5000,"&gt;="&amp;$B$266,'1. Output sheet'!$O$2:$O$5000,"&lt;"&amp;$C$266)</f>
        <v>0</v>
      </c>
      <c r="E271" s="13">
        <f>COUNTIFS('1. Output sheet'!$AC$2:$AC$5000,$B271,'1. Output sheet'!$C$2:$C$5000,E$20,'1. Output sheet'!$O$2:$O$5000,"&gt;="&amp;$B$266,'1. Output sheet'!$O$2:$O$5000,"&lt;"&amp;$C$266)</f>
        <v>0</v>
      </c>
      <c r="F271" s="13">
        <f>COUNTIFS('1. Output sheet'!$AC$2:$AC$5000,$B271,'1. Output sheet'!$C$2:$C$5000,F$20,'1. Output sheet'!$O$2:$O$5000,"&gt;="&amp;$B$266,'1. Output sheet'!$O$2:$O$5000,"&lt;"&amp;$C$266)</f>
        <v>10</v>
      </c>
      <c r="G271" s="13">
        <f>COUNTIFS('1. Output sheet'!$AC$2:$AC$5000,$B271,'1. Output sheet'!$C$2:$C$5000,G$20,'1. Output sheet'!$O$2:$O$5000,"&gt;="&amp;$B$266,'1. Output sheet'!$O$2:$O$5000,"&lt;"&amp;$C$266)</f>
        <v>0</v>
      </c>
      <c r="H271" s="13">
        <f>COUNTIFS('1. Output sheet'!$AC$2:$AC$5000,$B271,'1. Output sheet'!$C$2:$C$5000,H$20,'1. Output sheet'!$O$2:$O$5000,"&gt;="&amp;$B$266,'1. Output sheet'!$O$2:$O$5000,"&lt;"&amp;$C$266)</f>
        <v>0</v>
      </c>
      <c r="I271" s="13">
        <f>COUNTIFS('1. Output sheet'!$AC$2:$AC$5000,$B271,'1. Output sheet'!$C$2:$C$5000,I$20,'1. Output sheet'!$O$2:$O$5000,"&gt;="&amp;$B$266,'1. Output sheet'!$O$2:$O$5000,"&lt;"&amp;$C$266)</f>
        <v>0</v>
      </c>
      <c r="J271" s="13">
        <f>COUNTIFS('1. Output sheet'!$AC$2:$AC$5000,$B271,'1. Output sheet'!$C$2:$C$5000,J$20,'1. Output sheet'!$O$2:$O$5000,"&gt;="&amp;$B$266,'1. Output sheet'!$O$2:$O$5000,"&lt;"&amp;$C$266)</f>
        <v>0</v>
      </c>
      <c r="K271" s="13">
        <f>COUNTIFS('1. Output sheet'!$AC$2:$AC$5000,$B271,'1. Output sheet'!$C$2:$C$5000,K$20,'1. Output sheet'!$O$2:$O$5000,"&gt;="&amp;$B$266,'1. Output sheet'!$O$2:$O$5000,"&lt;"&amp;$C$266)</f>
        <v>0</v>
      </c>
      <c r="L271" s="13">
        <f>COUNTIFS('1. Output sheet'!$AC$2:$AC$5000,$B271,'1. Output sheet'!$C$2:$C$5000,L$20,'1. Output sheet'!$O$2:$O$5000,"&gt;="&amp;$B$266,'1. Output sheet'!$O$2:$O$5000,"&lt;"&amp;$C$266)</f>
        <v>0</v>
      </c>
      <c r="M271" s="13">
        <f>COUNTIFS('1. Output sheet'!$AC$2:$AC$5000,$B271,'1. Output sheet'!$C$2:$C$5000,M$20,'1. Output sheet'!$O$2:$O$5000,"&gt;="&amp;$B$266,'1. Output sheet'!$O$2:$O$5000,"&lt;"&amp;$C$266)</f>
        <v>0</v>
      </c>
      <c r="N271" s="13">
        <f>COUNTIFS('1. Output sheet'!$AC$2:$AC$5000,$B271,'1. Output sheet'!$C$2:$C$5000,N$20,'1. Output sheet'!$O$2:$O$5000,"&gt;="&amp;$B$266,'1. Output sheet'!$O$2:$O$5000,"&lt;"&amp;$C$266)</f>
        <v>0</v>
      </c>
      <c r="O271" s="13">
        <f>COUNTIFS('1. Output sheet'!$AC$2:$AC$5000,$B271,'1. Output sheet'!$C$2:$C$5000,O$20,'1. Output sheet'!$O$2:$O$5000,"&gt;="&amp;$B$266,'1. Output sheet'!$O$2:$O$5000,"&lt;"&amp;$C$266)</f>
        <v>0</v>
      </c>
      <c r="P271" s="14">
        <f t="shared" si="120"/>
        <v>10</v>
      </c>
      <c r="Q271" s="13">
        <f>COUNTIFS('1. Output sheet'!$AC$2:$AC$5000,$B271,'1. Output sheet'!$O$2:$O$5000,"&gt;="&amp;$B$266,'1. Output sheet'!$O$2:$O$5000,"&lt;"&amp;$C$266)</f>
        <v>10</v>
      </c>
      <c r="R271" s="14">
        <f>Q271-P271</f>
        <v>0</v>
      </c>
    </row>
    <row r="274" spans="2:18" ht="14.4" x14ac:dyDescent="0.3">
      <c r="B274" s="5" t="s">
        <v>4352</v>
      </c>
      <c r="C274" s="5"/>
      <c r="D274" s="5"/>
      <c r="E274" s="5"/>
      <c r="F274" s="5"/>
      <c r="G274" s="5"/>
      <c r="H274" s="5"/>
      <c r="I274" s="5"/>
      <c r="J274" s="5"/>
      <c r="K274" s="5"/>
      <c r="L274" s="5"/>
      <c r="M274" s="5"/>
      <c r="N274" s="5"/>
      <c r="O274" s="5"/>
      <c r="P274" s="5"/>
      <c r="Q274" s="5"/>
      <c r="R274" s="5"/>
    </row>
    <row r="275" spans="2:18" ht="43.2" x14ac:dyDescent="0.3">
      <c r="B275" s="19" t="s">
        <v>4358</v>
      </c>
      <c r="C275" s="20"/>
      <c r="D275" s="10" t="s">
        <v>705</v>
      </c>
      <c r="E275" s="10" t="s">
        <v>206</v>
      </c>
      <c r="F275" s="10" t="s">
        <v>198</v>
      </c>
      <c r="G275" s="11" t="s">
        <v>28</v>
      </c>
      <c r="H275" s="11" t="s">
        <v>795</v>
      </c>
      <c r="I275" s="11" t="s">
        <v>43</v>
      </c>
      <c r="J275" s="11" t="s">
        <v>104</v>
      </c>
      <c r="K275" s="11" t="s">
        <v>808</v>
      </c>
      <c r="L275" s="11" t="s">
        <v>755</v>
      </c>
      <c r="M275" s="11" t="s">
        <v>4353</v>
      </c>
      <c r="N275" s="11" t="s">
        <v>318</v>
      </c>
      <c r="O275" s="11" t="s">
        <v>71</v>
      </c>
      <c r="P275" s="29" t="s">
        <v>4359</v>
      </c>
      <c r="Q275" s="29" t="s">
        <v>4355</v>
      </c>
      <c r="R275" s="29" t="s">
        <v>4356</v>
      </c>
    </row>
    <row r="276" spans="2:18" ht="14.4" x14ac:dyDescent="0.3">
      <c r="B276" s="21" t="s">
        <v>232</v>
      </c>
      <c r="C276" s="20"/>
      <c r="D276" s="13">
        <f>COUNTIFS('1. Output sheet'!$D$2:$D$5000,$B276,'1. Output sheet'!$C$2:$C$5000,D$27,'1. Output sheet'!$AC$2:$AC$5000,$B$22,'1. Output sheet'!$O$2:$O$5000,"&gt;="&amp;$B$266,'1. Output sheet'!$O$2:$O$5000,"&lt;"&amp;$C$266)+COUNTIFS('1. Output sheet'!$D$2:$D$5000,$B276,'1. Output sheet'!$C$2:$C$5000,D$27,'1. Output sheet'!$AC$2:$AC$5000,$B$23,'1. Output sheet'!$O$2:$O$5000,"&gt;="&amp;$B$266,'1. Output sheet'!$O$2:$O$5000,"&lt;"&amp;$C$266)</f>
        <v>0</v>
      </c>
      <c r="E276" s="13">
        <f>COUNTIFS('1. Output sheet'!$D$2:$D$5000,$B276,'1. Output sheet'!$C$2:$C$5000,E$27,'1. Output sheet'!$AC$2:$AC$5000,$B$22,'1. Output sheet'!$O$2:$O$5000,"&gt;="&amp;$B$266,'1. Output sheet'!$O$2:$O$5000,"&lt;"&amp;$C$266)+COUNTIFS('1. Output sheet'!$D$2:$D$5000,$B276,'1. Output sheet'!$C$2:$C$5000,E$27,'1. Output sheet'!$AC$2:$AC$5000,$B$23,'1. Output sheet'!$O$2:$O$5000,"&gt;="&amp;$B$266,'1. Output sheet'!$O$2:$O$5000,"&lt;"&amp;$C$266)</f>
        <v>0</v>
      </c>
      <c r="F276" s="13">
        <f>COUNTIFS('1. Output sheet'!$D$2:$D$5000,$B276,'1. Output sheet'!$C$2:$C$5000,F$27,'1. Output sheet'!$AC$2:$AC$5000,$B$22,'1. Output sheet'!$O$2:$O$5000,"&gt;="&amp;$B$266,'1. Output sheet'!$O$2:$O$5000,"&lt;"&amp;$C$266)+COUNTIFS('1. Output sheet'!$D$2:$D$5000,$B276,'1. Output sheet'!$C$2:$C$5000,F$27,'1. Output sheet'!$AC$2:$AC$5000,$B$23,'1. Output sheet'!$O$2:$O$5000,"&gt;="&amp;$B$266,'1. Output sheet'!$O$2:$O$5000,"&lt;"&amp;$C$266)</f>
        <v>20</v>
      </c>
      <c r="G276" s="13">
        <f>COUNTIFS('1. Output sheet'!$D$2:$D$5000,$B276,'1. Output sheet'!$C$2:$C$5000,G$27,'1. Output sheet'!$AC$2:$AC$5000,$B$22,'1. Output sheet'!$O$2:$O$5000,"&gt;="&amp;$B$266,'1. Output sheet'!$O$2:$O$5000,"&lt;"&amp;$C$266)+COUNTIFS('1. Output sheet'!$D$2:$D$5000,$B276,'1. Output sheet'!$C$2:$C$5000,G$27,'1. Output sheet'!$AC$2:$AC$5000,$B$23,'1. Output sheet'!$O$2:$O$5000,"&gt;="&amp;$B$266,'1. Output sheet'!$O$2:$O$5000,"&lt;"&amp;$C$266)</f>
        <v>0</v>
      </c>
      <c r="H276" s="13">
        <f>COUNTIFS('1. Output sheet'!$D$2:$D$5000,$B276,'1. Output sheet'!$C$2:$C$5000,H$27,'1. Output sheet'!$AC$2:$AC$5000,$B$22,'1. Output sheet'!$O$2:$O$5000,"&gt;="&amp;$B$266,'1. Output sheet'!$O$2:$O$5000,"&lt;"&amp;$C$266)+COUNTIFS('1. Output sheet'!$D$2:$D$5000,$B276,'1. Output sheet'!$C$2:$C$5000,H$27,'1. Output sheet'!$AC$2:$AC$5000,$B$23,'1. Output sheet'!$O$2:$O$5000,"&gt;="&amp;$B$266,'1. Output sheet'!$O$2:$O$5000,"&lt;"&amp;$C$266)</f>
        <v>0</v>
      </c>
      <c r="I276" s="13">
        <f>COUNTIFS('1. Output sheet'!$D$2:$D$5000,$B276,'1. Output sheet'!$C$2:$C$5000,I$27,'1. Output sheet'!$AC$2:$AC$5000,$B$22,'1. Output sheet'!$O$2:$O$5000,"&gt;="&amp;$B$266,'1. Output sheet'!$O$2:$O$5000,"&lt;"&amp;$C$266)+COUNTIFS('1. Output sheet'!$D$2:$D$5000,$B276,'1. Output sheet'!$C$2:$C$5000,I$27,'1. Output sheet'!$AC$2:$AC$5000,$B$23,'1. Output sheet'!$O$2:$O$5000,"&gt;="&amp;$B$266,'1. Output sheet'!$O$2:$O$5000,"&lt;"&amp;$C$266)</f>
        <v>0</v>
      </c>
      <c r="J276" s="13">
        <f>COUNTIFS('1. Output sheet'!$D$2:$D$5000,$B276,'1. Output sheet'!$C$2:$C$5000,J$27,'1. Output sheet'!$AC$2:$AC$5000,$B$22,'1. Output sheet'!$O$2:$O$5000,"&gt;="&amp;$B$266,'1. Output sheet'!$O$2:$O$5000,"&lt;"&amp;$C$266)+COUNTIFS('1. Output sheet'!$D$2:$D$5000,$B276,'1. Output sheet'!$C$2:$C$5000,J$27,'1. Output sheet'!$AC$2:$AC$5000,$B$23,'1. Output sheet'!$O$2:$O$5000,"&gt;="&amp;$B$266,'1. Output sheet'!$O$2:$O$5000,"&lt;"&amp;$C$266)</f>
        <v>2</v>
      </c>
      <c r="K276" s="13">
        <f>COUNTIFS('1. Output sheet'!$D$2:$D$5000,$B276,'1. Output sheet'!$C$2:$C$5000,K$27,'1. Output sheet'!$AC$2:$AC$5000,$B$22,'1. Output sheet'!$O$2:$O$5000,"&gt;="&amp;$B$266,'1. Output sheet'!$O$2:$O$5000,"&lt;"&amp;$C$266)+COUNTIFS('1. Output sheet'!$D$2:$D$5000,$B276,'1. Output sheet'!$C$2:$C$5000,K$27,'1. Output sheet'!$AC$2:$AC$5000,$B$23,'1. Output sheet'!$O$2:$O$5000,"&gt;="&amp;$B$266,'1. Output sheet'!$O$2:$O$5000,"&lt;"&amp;$C$266)</f>
        <v>0</v>
      </c>
      <c r="L276" s="13">
        <f>COUNTIFS('1. Output sheet'!$D$2:$D$5000,$B276,'1. Output sheet'!$C$2:$C$5000,L$27,'1. Output sheet'!$AC$2:$AC$5000,$B$22,'1. Output sheet'!$O$2:$O$5000,"&gt;="&amp;$B$266,'1. Output sheet'!$O$2:$O$5000,"&lt;"&amp;$C$266)+COUNTIFS('1. Output sheet'!$D$2:$D$5000,$B276,'1. Output sheet'!$C$2:$C$5000,L$27,'1. Output sheet'!$AC$2:$AC$5000,$B$23,'1. Output sheet'!$O$2:$O$5000,"&gt;="&amp;$B$266,'1. Output sheet'!$O$2:$O$5000,"&lt;"&amp;$C$266)</f>
        <v>0</v>
      </c>
      <c r="M276" s="13">
        <f>COUNTIFS('1. Output sheet'!$D$2:$D$5000,$B276,'1. Output sheet'!$C$2:$C$5000,M$27,'1. Output sheet'!$AC$2:$AC$5000,$B$22,'1. Output sheet'!$O$2:$O$5000,"&gt;="&amp;$B$266,'1. Output sheet'!$O$2:$O$5000,"&lt;"&amp;$C$266)+COUNTIFS('1. Output sheet'!$D$2:$D$5000,$B276,'1. Output sheet'!$C$2:$C$5000,M$27,'1. Output sheet'!$AC$2:$AC$5000,$B$23,'1. Output sheet'!$O$2:$O$5000,"&gt;="&amp;$B$266,'1. Output sheet'!$O$2:$O$5000,"&lt;"&amp;$C$266)</f>
        <v>0</v>
      </c>
      <c r="N276" s="13">
        <f>COUNTIFS('1. Output sheet'!$D$2:$D$5000,$B276,'1. Output sheet'!$C$2:$C$5000,N$27,'1. Output sheet'!$AC$2:$AC$5000,$B$22,'1. Output sheet'!$O$2:$O$5000,"&gt;="&amp;$B$266,'1. Output sheet'!$O$2:$O$5000,"&lt;"&amp;$C$266)+COUNTIFS('1. Output sheet'!$D$2:$D$5000,$B276,'1. Output sheet'!$C$2:$C$5000,N$27,'1. Output sheet'!$AC$2:$AC$5000,$B$23,'1. Output sheet'!$O$2:$O$5000,"&gt;="&amp;$B$266,'1. Output sheet'!$O$2:$O$5000,"&lt;"&amp;$C$266)</f>
        <v>0</v>
      </c>
      <c r="O276" s="13">
        <f>COUNTIFS('1. Output sheet'!$D$2:$D$5000,$B276,'1. Output sheet'!$C$2:$C$5000,O$27,'1. Output sheet'!$AC$2:$AC$5000,$B$22,'1. Output sheet'!$O$2:$O$5000,"&gt;="&amp;$B$266,'1. Output sheet'!$O$2:$O$5000,"&lt;"&amp;$C$266)+COUNTIFS('1. Output sheet'!$D$2:$D$5000,$B276,'1. Output sheet'!$C$2:$C$5000,O$27,'1. Output sheet'!$AC$2:$AC$5000,$B$23,'1. Output sheet'!$O$2:$O$5000,"&gt;="&amp;$B$266,'1. Output sheet'!$O$2:$O$5000,"&lt;"&amp;$C$266)</f>
        <v>0</v>
      </c>
      <c r="P276" s="14">
        <f>SUM(D276:O276)</f>
        <v>22</v>
      </c>
      <c r="Q276" s="14">
        <f>COUNTIFS('1. Output sheet'!$D$2:$D$5000,$B276,'1. Output sheet'!$AC$2:$AC$5000,$B$22,'1. Output sheet'!$O$2:$O$5000,"&gt;="&amp;$B$142,'1. Output sheet'!$O$2:$O$5000,"&lt;"&amp;$C$142)+COUNTIFS('1. Output sheet'!$D$2:$D$5000,$B276,'1. Output sheet'!$AC$2:$AC$5000,$B$23,'1. Output sheet'!$O$2:$O$5000,"&gt;="&amp;$B$142,'1. Output sheet'!$O$2:$O$5000,"&lt;"&amp;$C$142)</f>
        <v>24</v>
      </c>
      <c r="R276" s="14">
        <f>Q276-P276</f>
        <v>2</v>
      </c>
    </row>
    <row r="277" spans="2:18" ht="14.4" x14ac:dyDescent="0.3">
      <c r="B277" s="21" t="s">
        <v>221</v>
      </c>
      <c r="C277" s="20"/>
      <c r="D277" s="13">
        <f>COUNTIFS('1. Output sheet'!$D$2:$D$5000,$B277,'1. Output sheet'!$C$2:$C$5000,D$27,'1. Output sheet'!$AC$2:$AC$5000,$B$22,'1. Output sheet'!$O$2:$O$5000,"&gt;="&amp;$B$266,'1. Output sheet'!$O$2:$O$5000,"&lt;"&amp;$C$266)+COUNTIFS('1. Output sheet'!$D$2:$D$5000,$B277,'1. Output sheet'!$C$2:$C$5000,D$27,'1. Output sheet'!$AC$2:$AC$5000,$B$23,'1. Output sheet'!$O$2:$O$5000,"&gt;="&amp;$B$266,'1. Output sheet'!$O$2:$O$5000,"&lt;"&amp;$C$266)</f>
        <v>0</v>
      </c>
      <c r="E277" s="13">
        <f>COUNTIFS('1. Output sheet'!$D$2:$D$5000,$B277,'1. Output sheet'!$C$2:$C$5000,E$27,'1. Output sheet'!$AC$2:$AC$5000,$B$22,'1. Output sheet'!$O$2:$O$5000,"&gt;="&amp;$B$266,'1. Output sheet'!$O$2:$O$5000,"&lt;"&amp;$C$266)+COUNTIFS('1. Output sheet'!$D$2:$D$5000,$B277,'1. Output sheet'!$C$2:$C$5000,E$27,'1. Output sheet'!$AC$2:$AC$5000,$B$23,'1. Output sheet'!$O$2:$O$5000,"&gt;="&amp;$B$266,'1. Output sheet'!$O$2:$O$5000,"&lt;"&amp;$C$266)</f>
        <v>0</v>
      </c>
      <c r="F277" s="13">
        <f>COUNTIFS('1. Output sheet'!$D$2:$D$5000,$B277,'1. Output sheet'!$C$2:$C$5000,F$27,'1. Output sheet'!$AC$2:$AC$5000,$B$22,'1. Output sheet'!$O$2:$O$5000,"&gt;="&amp;$B$266,'1. Output sheet'!$O$2:$O$5000,"&lt;"&amp;$C$266)+COUNTIFS('1. Output sheet'!$D$2:$D$5000,$B277,'1. Output sheet'!$C$2:$C$5000,F$27,'1. Output sheet'!$AC$2:$AC$5000,$B$23,'1. Output sheet'!$O$2:$O$5000,"&gt;="&amp;$B$266,'1. Output sheet'!$O$2:$O$5000,"&lt;"&amp;$C$266)</f>
        <v>1</v>
      </c>
      <c r="G277" s="13">
        <f>COUNTIFS('1. Output sheet'!$D$2:$D$5000,$B277,'1. Output sheet'!$C$2:$C$5000,G$27,'1. Output sheet'!$AC$2:$AC$5000,$B$22,'1. Output sheet'!$O$2:$O$5000,"&gt;="&amp;$B$266,'1. Output sheet'!$O$2:$O$5000,"&lt;"&amp;$C$266)+COUNTIFS('1. Output sheet'!$D$2:$D$5000,$B277,'1. Output sheet'!$C$2:$C$5000,G$27,'1. Output sheet'!$AC$2:$AC$5000,$B$23,'1. Output sheet'!$O$2:$O$5000,"&gt;="&amp;$B$266,'1. Output sheet'!$O$2:$O$5000,"&lt;"&amp;$C$266)</f>
        <v>1</v>
      </c>
      <c r="H277" s="13">
        <f>COUNTIFS('1. Output sheet'!$D$2:$D$5000,$B277,'1. Output sheet'!$C$2:$C$5000,H$27,'1. Output sheet'!$AC$2:$AC$5000,$B$22,'1. Output sheet'!$O$2:$O$5000,"&gt;="&amp;$B$266,'1. Output sheet'!$O$2:$O$5000,"&lt;"&amp;$C$266)+COUNTIFS('1. Output sheet'!$D$2:$D$5000,$B277,'1. Output sheet'!$C$2:$C$5000,H$27,'1. Output sheet'!$AC$2:$AC$5000,$B$23,'1. Output sheet'!$O$2:$O$5000,"&gt;="&amp;$B$266,'1. Output sheet'!$O$2:$O$5000,"&lt;"&amp;$C$266)</f>
        <v>0</v>
      </c>
      <c r="I277" s="13">
        <f>COUNTIFS('1. Output sheet'!$D$2:$D$5000,$B277,'1. Output sheet'!$C$2:$C$5000,I$27,'1. Output sheet'!$AC$2:$AC$5000,$B$22,'1. Output sheet'!$O$2:$O$5000,"&gt;="&amp;$B$266,'1. Output sheet'!$O$2:$O$5000,"&lt;"&amp;$C$266)+COUNTIFS('1. Output sheet'!$D$2:$D$5000,$B277,'1. Output sheet'!$C$2:$C$5000,I$27,'1. Output sheet'!$AC$2:$AC$5000,$B$23,'1. Output sheet'!$O$2:$O$5000,"&gt;="&amp;$B$266,'1. Output sheet'!$O$2:$O$5000,"&lt;"&amp;$C$266)</f>
        <v>0</v>
      </c>
      <c r="J277" s="13">
        <f>COUNTIFS('1. Output sheet'!$D$2:$D$5000,$B277,'1. Output sheet'!$C$2:$C$5000,J$27,'1. Output sheet'!$AC$2:$AC$5000,$B$22,'1. Output sheet'!$O$2:$O$5000,"&gt;="&amp;$B$266,'1. Output sheet'!$O$2:$O$5000,"&lt;"&amp;$C$266)+COUNTIFS('1. Output sheet'!$D$2:$D$5000,$B277,'1. Output sheet'!$C$2:$C$5000,J$27,'1. Output sheet'!$AC$2:$AC$5000,$B$23,'1. Output sheet'!$O$2:$O$5000,"&gt;="&amp;$B$266,'1. Output sheet'!$O$2:$O$5000,"&lt;"&amp;$C$266)</f>
        <v>0</v>
      </c>
      <c r="K277" s="13">
        <f>COUNTIFS('1. Output sheet'!$D$2:$D$5000,$B277,'1. Output sheet'!$C$2:$C$5000,K$27,'1. Output sheet'!$AC$2:$AC$5000,$B$22,'1. Output sheet'!$O$2:$O$5000,"&gt;="&amp;$B$266,'1. Output sheet'!$O$2:$O$5000,"&lt;"&amp;$C$266)+COUNTIFS('1. Output sheet'!$D$2:$D$5000,$B277,'1. Output sheet'!$C$2:$C$5000,K$27,'1. Output sheet'!$AC$2:$AC$5000,$B$23,'1. Output sheet'!$O$2:$O$5000,"&gt;="&amp;$B$266,'1. Output sheet'!$O$2:$O$5000,"&lt;"&amp;$C$266)</f>
        <v>0</v>
      </c>
      <c r="L277" s="13">
        <f>COUNTIFS('1. Output sheet'!$D$2:$D$5000,$B277,'1. Output sheet'!$C$2:$C$5000,L$27,'1. Output sheet'!$AC$2:$AC$5000,$B$22,'1. Output sheet'!$O$2:$O$5000,"&gt;="&amp;$B$266,'1. Output sheet'!$O$2:$O$5000,"&lt;"&amp;$C$266)+COUNTIFS('1. Output sheet'!$D$2:$D$5000,$B277,'1. Output sheet'!$C$2:$C$5000,L$27,'1. Output sheet'!$AC$2:$AC$5000,$B$23,'1. Output sheet'!$O$2:$O$5000,"&gt;="&amp;$B$266,'1. Output sheet'!$O$2:$O$5000,"&lt;"&amp;$C$266)</f>
        <v>0</v>
      </c>
      <c r="M277" s="13">
        <f>COUNTIFS('1. Output sheet'!$D$2:$D$5000,$B277,'1. Output sheet'!$C$2:$C$5000,M$27,'1. Output sheet'!$AC$2:$AC$5000,$B$22,'1. Output sheet'!$O$2:$O$5000,"&gt;="&amp;$B$266,'1. Output sheet'!$O$2:$O$5000,"&lt;"&amp;$C$266)+COUNTIFS('1. Output sheet'!$D$2:$D$5000,$B277,'1. Output sheet'!$C$2:$C$5000,M$27,'1. Output sheet'!$AC$2:$AC$5000,$B$23,'1. Output sheet'!$O$2:$O$5000,"&gt;="&amp;$B$266,'1. Output sheet'!$O$2:$O$5000,"&lt;"&amp;$C$266)</f>
        <v>0</v>
      </c>
      <c r="N277" s="13">
        <f>COUNTIFS('1. Output sheet'!$D$2:$D$5000,$B277,'1. Output sheet'!$C$2:$C$5000,N$27,'1. Output sheet'!$AC$2:$AC$5000,$B$22,'1. Output sheet'!$O$2:$O$5000,"&gt;="&amp;$B$266,'1. Output sheet'!$O$2:$O$5000,"&lt;"&amp;$C$266)+COUNTIFS('1. Output sheet'!$D$2:$D$5000,$B277,'1. Output sheet'!$C$2:$C$5000,N$27,'1. Output sheet'!$AC$2:$AC$5000,$B$23,'1. Output sheet'!$O$2:$O$5000,"&gt;="&amp;$B$266,'1. Output sheet'!$O$2:$O$5000,"&lt;"&amp;$C$266)</f>
        <v>0</v>
      </c>
      <c r="O277" s="13">
        <f>COUNTIFS('1. Output sheet'!$D$2:$D$5000,$B277,'1. Output sheet'!$C$2:$C$5000,O$27,'1. Output sheet'!$AC$2:$AC$5000,$B$22,'1. Output sheet'!$O$2:$O$5000,"&gt;="&amp;$B$266,'1. Output sheet'!$O$2:$O$5000,"&lt;"&amp;$C$266)+COUNTIFS('1. Output sheet'!$D$2:$D$5000,$B277,'1. Output sheet'!$C$2:$C$5000,O$27,'1. Output sheet'!$AC$2:$AC$5000,$B$23,'1. Output sheet'!$O$2:$O$5000,"&gt;="&amp;$B$266,'1. Output sheet'!$O$2:$O$5000,"&lt;"&amp;$C$266)</f>
        <v>0</v>
      </c>
      <c r="P277" s="14">
        <f t="shared" ref="P277:P293" si="121">SUM(D277:O277)</f>
        <v>2</v>
      </c>
      <c r="Q277" s="14">
        <f>COUNTIFS('1. Output sheet'!$D$2:$D$5000,$B277,'1. Output sheet'!$AC$2:$AC$5000,$B$22,'1. Output sheet'!$O$2:$O$5000,"&gt;="&amp;$B$142,'1. Output sheet'!$O$2:$O$5000,"&lt;"&amp;$C$142)+COUNTIFS('1. Output sheet'!$D$2:$D$5000,$B277,'1. Output sheet'!$AC$2:$AC$5000,$B$23,'1. Output sheet'!$O$2:$O$5000,"&gt;="&amp;$B$142,'1. Output sheet'!$O$2:$O$5000,"&lt;"&amp;$C$142)</f>
        <v>16</v>
      </c>
      <c r="R277" s="14">
        <f t="shared" ref="R277:R293" si="122">Q277-P277</f>
        <v>14</v>
      </c>
    </row>
    <row r="278" spans="2:18" ht="28.8" x14ac:dyDescent="0.3">
      <c r="B278" s="21" t="s">
        <v>543</v>
      </c>
      <c r="C278" s="20"/>
      <c r="D278" s="13">
        <f>COUNTIFS('1. Output sheet'!$D$2:$D$5000,$B278,'1. Output sheet'!$C$2:$C$5000,D$27,'1. Output sheet'!$AC$2:$AC$5000,$B$22,'1. Output sheet'!$O$2:$O$5000,"&gt;="&amp;$B$266,'1. Output sheet'!$O$2:$O$5000,"&lt;"&amp;$C$266)+COUNTIFS('1. Output sheet'!$D$2:$D$5000,$B278,'1. Output sheet'!$C$2:$C$5000,D$27,'1. Output sheet'!$AC$2:$AC$5000,$B$23,'1. Output sheet'!$O$2:$O$5000,"&gt;="&amp;$B$266,'1. Output sheet'!$O$2:$O$5000,"&lt;"&amp;$C$266)</f>
        <v>0</v>
      </c>
      <c r="E278" s="13">
        <f>COUNTIFS('1. Output sheet'!$D$2:$D$5000,$B278,'1. Output sheet'!$C$2:$C$5000,E$27,'1. Output sheet'!$AC$2:$AC$5000,$B$22,'1. Output sheet'!$O$2:$O$5000,"&gt;="&amp;$B$266,'1. Output sheet'!$O$2:$O$5000,"&lt;"&amp;$C$266)+COUNTIFS('1. Output sheet'!$D$2:$D$5000,$B278,'1. Output sheet'!$C$2:$C$5000,E$27,'1. Output sheet'!$AC$2:$AC$5000,$B$23,'1. Output sheet'!$O$2:$O$5000,"&gt;="&amp;$B$266,'1. Output sheet'!$O$2:$O$5000,"&lt;"&amp;$C$266)</f>
        <v>0</v>
      </c>
      <c r="F278" s="13">
        <f>COUNTIFS('1. Output sheet'!$D$2:$D$5000,$B278,'1. Output sheet'!$C$2:$C$5000,F$27,'1. Output sheet'!$AC$2:$AC$5000,$B$22,'1. Output sheet'!$O$2:$O$5000,"&gt;="&amp;$B$266,'1. Output sheet'!$O$2:$O$5000,"&lt;"&amp;$C$266)+COUNTIFS('1. Output sheet'!$D$2:$D$5000,$B278,'1. Output sheet'!$C$2:$C$5000,F$27,'1. Output sheet'!$AC$2:$AC$5000,$B$23,'1. Output sheet'!$O$2:$O$5000,"&gt;="&amp;$B$266,'1. Output sheet'!$O$2:$O$5000,"&lt;"&amp;$C$266)</f>
        <v>0</v>
      </c>
      <c r="G278" s="13">
        <f>COUNTIFS('1. Output sheet'!$D$2:$D$5000,$B278,'1. Output sheet'!$C$2:$C$5000,G$27,'1. Output sheet'!$AC$2:$AC$5000,$B$22,'1. Output sheet'!$O$2:$O$5000,"&gt;="&amp;$B$266,'1. Output sheet'!$O$2:$O$5000,"&lt;"&amp;$C$266)+COUNTIFS('1. Output sheet'!$D$2:$D$5000,$B278,'1. Output sheet'!$C$2:$C$5000,G$27,'1. Output sheet'!$AC$2:$AC$5000,$B$23,'1. Output sheet'!$O$2:$O$5000,"&gt;="&amp;$B$266,'1. Output sheet'!$O$2:$O$5000,"&lt;"&amp;$C$266)</f>
        <v>0</v>
      </c>
      <c r="H278" s="13">
        <f>COUNTIFS('1. Output sheet'!$D$2:$D$5000,$B278,'1. Output sheet'!$C$2:$C$5000,H$27,'1. Output sheet'!$AC$2:$AC$5000,$B$22,'1. Output sheet'!$O$2:$O$5000,"&gt;="&amp;$B$266,'1. Output sheet'!$O$2:$O$5000,"&lt;"&amp;$C$266)+COUNTIFS('1. Output sheet'!$D$2:$D$5000,$B278,'1. Output sheet'!$C$2:$C$5000,H$27,'1. Output sheet'!$AC$2:$AC$5000,$B$23,'1. Output sheet'!$O$2:$O$5000,"&gt;="&amp;$B$266,'1. Output sheet'!$O$2:$O$5000,"&lt;"&amp;$C$266)</f>
        <v>1</v>
      </c>
      <c r="I278" s="13">
        <f>COUNTIFS('1. Output sheet'!$D$2:$D$5000,$B278,'1. Output sheet'!$C$2:$C$5000,I$27,'1. Output sheet'!$AC$2:$AC$5000,$B$22,'1. Output sheet'!$O$2:$O$5000,"&gt;="&amp;$B$266,'1. Output sheet'!$O$2:$O$5000,"&lt;"&amp;$C$266)+COUNTIFS('1. Output sheet'!$D$2:$D$5000,$B278,'1. Output sheet'!$C$2:$C$5000,I$27,'1. Output sheet'!$AC$2:$AC$5000,$B$23,'1. Output sheet'!$O$2:$O$5000,"&gt;="&amp;$B$266,'1. Output sheet'!$O$2:$O$5000,"&lt;"&amp;$C$266)</f>
        <v>2</v>
      </c>
      <c r="J278" s="13">
        <f>COUNTIFS('1. Output sheet'!$D$2:$D$5000,$B278,'1. Output sheet'!$C$2:$C$5000,J$27,'1. Output sheet'!$AC$2:$AC$5000,$B$22,'1. Output sheet'!$O$2:$O$5000,"&gt;="&amp;$B$266,'1. Output sheet'!$O$2:$O$5000,"&lt;"&amp;$C$266)+COUNTIFS('1. Output sheet'!$D$2:$D$5000,$B278,'1. Output sheet'!$C$2:$C$5000,J$27,'1. Output sheet'!$AC$2:$AC$5000,$B$23,'1. Output sheet'!$O$2:$O$5000,"&gt;="&amp;$B$266,'1. Output sheet'!$O$2:$O$5000,"&lt;"&amp;$C$266)</f>
        <v>2</v>
      </c>
      <c r="K278" s="13">
        <f>COUNTIFS('1. Output sheet'!$D$2:$D$5000,$B278,'1. Output sheet'!$C$2:$C$5000,K$27,'1. Output sheet'!$AC$2:$AC$5000,$B$22,'1. Output sheet'!$O$2:$O$5000,"&gt;="&amp;$B$266,'1. Output sheet'!$O$2:$O$5000,"&lt;"&amp;$C$266)+COUNTIFS('1. Output sheet'!$D$2:$D$5000,$B278,'1. Output sheet'!$C$2:$C$5000,K$27,'1. Output sheet'!$AC$2:$AC$5000,$B$23,'1. Output sheet'!$O$2:$O$5000,"&gt;="&amp;$B$266,'1. Output sheet'!$O$2:$O$5000,"&lt;"&amp;$C$266)</f>
        <v>0</v>
      </c>
      <c r="L278" s="13">
        <f>COUNTIFS('1. Output sheet'!$D$2:$D$5000,$B278,'1. Output sheet'!$C$2:$C$5000,L$27,'1. Output sheet'!$AC$2:$AC$5000,$B$22,'1. Output sheet'!$O$2:$O$5000,"&gt;="&amp;$B$266,'1. Output sheet'!$O$2:$O$5000,"&lt;"&amp;$C$266)+COUNTIFS('1. Output sheet'!$D$2:$D$5000,$B278,'1. Output sheet'!$C$2:$C$5000,L$27,'1. Output sheet'!$AC$2:$AC$5000,$B$23,'1. Output sheet'!$O$2:$O$5000,"&gt;="&amp;$B$266,'1. Output sheet'!$O$2:$O$5000,"&lt;"&amp;$C$266)</f>
        <v>0</v>
      </c>
      <c r="M278" s="13">
        <f>COUNTIFS('1. Output sheet'!$D$2:$D$5000,$B278,'1. Output sheet'!$C$2:$C$5000,M$27,'1. Output sheet'!$AC$2:$AC$5000,$B$22,'1. Output sheet'!$O$2:$O$5000,"&gt;="&amp;$B$266,'1. Output sheet'!$O$2:$O$5000,"&lt;"&amp;$C$266)+COUNTIFS('1. Output sheet'!$D$2:$D$5000,$B278,'1. Output sheet'!$C$2:$C$5000,M$27,'1. Output sheet'!$AC$2:$AC$5000,$B$23,'1. Output sheet'!$O$2:$O$5000,"&gt;="&amp;$B$266,'1. Output sheet'!$O$2:$O$5000,"&lt;"&amp;$C$266)</f>
        <v>0</v>
      </c>
      <c r="N278" s="13">
        <f>COUNTIFS('1. Output sheet'!$D$2:$D$5000,$B278,'1. Output sheet'!$C$2:$C$5000,N$27,'1. Output sheet'!$AC$2:$AC$5000,$B$22,'1. Output sheet'!$O$2:$O$5000,"&gt;="&amp;$B$266,'1. Output sheet'!$O$2:$O$5000,"&lt;"&amp;$C$266)+COUNTIFS('1. Output sheet'!$D$2:$D$5000,$B278,'1. Output sheet'!$C$2:$C$5000,N$27,'1. Output sheet'!$AC$2:$AC$5000,$B$23,'1. Output sheet'!$O$2:$O$5000,"&gt;="&amp;$B$266,'1. Output sheet'!$O$2:$O$5000,"&lt;"&amp;$C$266)</f>
        <v>0</v>
      </c>
      <c r="O278" s="13">
        <f>COUNTIFS('1. Output sheet'!$D$2:$D$5000,$B278,'1. Output sheet'!$C$2:$C$5000,O$27,'1. Output sheet'!$AC$2:$AC$5000,$B$22,'1. Output sheet'!$O$2:$O$5000,"&gt;="&amp;$B$266,'1. Output sheet'!$O$2:$O$5000,"&lt;"&amp;$C$266)+COUNTIFS('1. Output sheet'!$D$2:$D$5000,$B278,'1. Output sheet'!$C$2:$C$5000,O$27,'1. Output sheet'!$AC$2:$AC$5000,$B$23,'1. Output sheet'!$O$2:$O$5000,"&gt;="&amp;$B$266,'1. Output sheet'!$O$2:$O$5000,"&lt;"&amp;$C$266)</f>
        <v>2</v>
      </c>
      <c r="P278" s="14">
        <f t="shared" si="121"/>
        <v>7</v>
      </c>
      <c r="Q278" s="14">
        <f>COUNTIFS('1. Output sheet'!$D$2:$D$5000,$B278,'1. Output sheet'!$AC$2:$AC$5000,$B$22,'1. Output sheet'!$O$2:$O$5000,"&gt;="&amp;$B$142,'1. Output sheet'!$O$2:$O$5000,"&lt;"&amp;$C$142)+COUNTIFS('1. Output sheet'!$D$2:$D$5000,$B278,'1. Output sheet'!$AC$2:$AC$5000,$B$23,'1. Output sheet'!$O$2:$O$5000,"&gt;="&amp;$B$142,'1. Output sheet'!$O$2:$O$5000,"&lt;"&amp;$C$142)</f>
        <v>41</v>
      </c>
      <c r="R278" s="14">
        <f t="shared" si="122"/>
        <v>34</v>
      </c>
    </row>
    <row r="279" spans="2:18" ht="14.4" x14ac:dyDescent="0.3">
      <c r="B279" s="21" t="s">
        <v>1169</v>
      </c>
      <c r="C279" s="20"/>
      <c r="D279" s="13">
        <f>COUNTIFS('1. Output sheet'!$D$2:$D$5000,$B279,'1. Output sheet'!$C$2:$C$5000,D$27,'1. Output sheet'!$AC$2:$AC$5000,$B$22,'1. Output sheet'!$O$2:$O$5000,"&gt;="&amp;$B$266,'1. Output sheet'!$O$2:$O$5000,"&lt;"&amp;$C$266)+COUNTIFS('1. Output sheet'!$D$2:$D$5000,$B279,'1. Output sheet'!$C$2:$C$5000,D$27,'1. Output sheet'!$AC$2:$AC$5000,$B$23,'1. Output sheet'!$O$2:$O$5000,"&gt;="&amp;$B$266,'1. Output sheet'!$O$2:$O$5000,"&lt;"&amp;$C$266)</f>
        <v>0</v>
      </c>
      <c r="E279" s="13">
        <f>COUNTIFS('1. Output sheet'!$D$2:$D$5000,$B279,'1. Output sheet'!$C$2:$C$5000,E$27,'1. Output sheet'!$AC$2:$AC$5000,$B$22,'1. Output sheet'!$O$2:$O$5000,"&gt;="&amp;$B$266,'1. Output sheet'!$O$2:$O$5000,"&lt;"&amp;$C$266)+COUNTIFS('1. Output sheet'!$D$2:$D$5000,$B279,'1. Output sheet'!$C$2:$C$5000,E$27,'1. Output sheet'!$AC$2:$AC$5000,$B$23,'1. Output sheet'!$O$2:$O$5000,"&gt;="&amp;$B$266,'1. Output sheet'!$O$2:$O$5000,"&lt;"&amp;$C$266)</f>
        <v>0</v>
      </c>
      <c r="F279" s="13">
        <f>COUNTIFS('1. Output sheet'!$D$2:$D$5000,$B279,'1. Output sheet'!$C$2:$C$5000,F$27,'1. Output sheet'!$AC$2:$AC$5000,$B$22,'1. Output sheet'!$O$2:$O$5000,"&gt;="&amp;$B$266,'1. Output sheet'!$O$2:$O$5000,"&lt;"&amp;$C$266)+COUNTIFS('1. Output sheet'!$D$2:$D$5000,$B279,'1. Output sheet'!$C$2:$C$5000,F$27,'1. Output sheet'!$AC$2:$AC$5000,$B$23,'1. Output sheet'!$O$2:$O$5000,"&gt;="&amp;$B$266,'1. Output sheet'!$O$2:$O$5000,"&lt;"&amp;$C$266)</f>
        <v>0</v>
      </c>
      <c r="G279" s="13">
        <f>COUNTIFS('1. Output sheet'!$D$2:$D$5000,$B279,'1. Output sheet'!$C$2:$C$5000,G$27,'1. Output sheet'!$AC$2:$AC$5000,$B$22,'1. Output sheet'!$O$2:$O$5000,"&gt;="&amp;$B$266,'1. Output sheet'!$O$2:$O$5000,"&lt;"&amp;$C$266)+COUNTIFS('1. Output sheet'!$D$2:$D$5000,$B279,'1. Output sheet'!$C$2:$C$5000,G$27,'1. Output sheet'!$AC$2:$AC$5000,$B$23,'1. Output sheet'!$O$2:$O$5000,"&gt;="&amp;$B$266,'1. Output sheet'!$O$2:$O$5000,"&lt;"&amp;$C$266)</f>
        <v>0</v>
      </c>
      <c r="H279" s="13">
        <f>COUNTIFS('1. Output sheet'!$D$2:$D$5000,$B279,'1. Output sheet'!$C$2:$C$5000,H$27,'1. Output sheet'!$AC$2:$AC$5000,$B$22,'1. Output sheet'!$O$2:$O$5000,"&gt;="&amp;$B$266,'1. Output sheet'!$O$2:$O$5000,"&lt;"&amp;$C$266)+COUNTIFS('1. Output sheet'!$D$2:$D$5000,$B279,'1. Output sheet'!$C$2:$C$5000,H$27,'1. Output sheet'!$AC$2:$AC$5000,$B$23,'1. Output sheet'!$O$2:$O$5000,"&gt;="&amp;$B$266,'1. Output sheet'!$O$2:$O$5000,"&lt;"&amp;$C$266)</f>
        <v>0</v>
      </c>
      <c r="I279" s="13">
        <f>COUNTIFS('1. Output sheet'!$D$2:$D$5000,$B279,'1. Output sheet'!$C$2:$C$5000,I$27,'1. Output sheet'!$AC$2:$AC$5000,$B$22,'1. Output sheet'!$O$2:$O$5000,"&gt;="&amp;$B$266,'1. Output sheet'!$O$2:$O$5000,"&lt;"&amp;$C$266)+COUNTIFS('1. Output sheet'!$D$2:$D$5000,$B279,'1. Output sheet'!$C$2:$C$5000,I$27,'1. Output sheet'!$AC$2:$AC$5000,$B$23,'1. Output sheet'!$O$2:$O$5000,"&gt;="&amp;$B$266,'1. Output sheet'!$O$2:$O$5000,"&lt;"&amp;$C$266)</f>
        <v>0</v>
      </c>
      <c r="J279" s="13">
        <f>COUNTIFS('1. Output sheet'!$D$2:$D$5000,$B279,'1. Output sheet'!$C$2:$C$5000,J$27,'1. Output sheet'!$AC$2:$AC$5000,$B$22,'1. Output sheet'!$O$2:$O$5000,"&gt;="&amp;$B$266,'1. Output sheet'!$O$2:$O$5000,"&lt;"&amp;$C$266)+COUNTIFS('1. Output sheet'!$D$2:$D$5000,$B279,'1. Output sheet'!$C$2:$C$5000,J$27,'1. Output sheet'!$AC$2:$AC$5000,$B$23,'1. Output sheet'!$O$2:$O$5000,"&gt;="&amp;$B$266,'1. Output sheet'!$O$2:$O$5000,"&lt;"&amp;$C$266)</f>
        <v>0</v>
      </c>
      <c r="K279" s="13">
        <f>COUNTIFS('1. Output sheet'!$D$2:$D$5000,$B279,'1. Output sheet'!$C$2:$C$5000,K$27,'1. Output sheet'!$AC$2:$AC$5000,$B$22,'1. Output sheet'!$O$2:$O$5000,"&gt;="&amp;$B$266,'1. Output sheet'!$O$2:$O$5000,"&lt;"&amp;$C$266)+COUNTIFS('1. Output sheet'!$D$2:$D$5000,$B279,'1. Output sheet'!$C$2:$C$5000,K$27,'1. Output sheet'!$AC$2:$AC$5000,$B$23,'1. Output sheet'!$O$2:$O$5000,"&gt;="&amp;$B$266,'1. Output sheet'!$O$2:$O$5000,"&lt;"&amp;$C$266)</f>
        <v>0</v>
      </c>
      <c r="L279" s="13">
        <f>COUNTIFS('1. Output sheet'!$D$2:$D$5000,$B279,'1. Output sheet'!$C$2:$C$5000,L$27,'1. Output sheet'!$AC$2:$AC$5000,$B$22,'1. Output sheet'!$O$2:$O$5000,"&gt;="&amp;$B$266,'1. Output sheet'!$O$2:$O$5000,"&lt;"&amp;$C$266)+COUNTIFS('1. Output sheet'!$D$2:$D$5000,$B279,'1. Output sheet'!$C$2:$C$5000,L$27,'1. Output sheet'!$AC$2:$AC$5000,$B$23,'1. Output sheet'!$O$2:$O$5000,"&gt;="&amp;$B$266,'1. Output sheet'!$O$2:$O$5000,"&lt;"&amp;$C$266)</f>
        <v>0</v>
      </c>
      <c r="M279" s="13">
        <f>COUNTIFS('1. Output sheet'!$D$2:$D$5000,$B279,'1. Output sheet'!$C$2:$C$5000,M$27,'1. Output sheet'!$AC$2:$AC$5000,$B$22,'1. Output sheet'!$O$2:$O$5000,"&gt;="&amp;$B$266,'1. Output sheet'!$O$2:$O$5000,"&lt;"&amp;$C$266)+COUNTIFS('1. Output sheet'!$D$2:$D$5000,$B279,'1. Output sheet'!$C$2:$C$5000,M$27,'1. Output sheet'!$AC$2:$AC$5000,$B$23,'1. Output sheet'!$O$2:$O$5000,"&gt;="&amp;$B$266,'1. Output sheet'!$O$2:$O$5000,"&lt;"&amp;$C$266)</f>
        <v>0</v>
      </c>
      <c r="N279" s="13">
        <f>COUNTIFS('1. Output sheet'!$D$2:$D$5000,$B279,'1. Output sheet'!$C$2:$C$5000,N$27,'1. Output sheet'!$AC$2:$AC$5000,$B$22,'1. Output sheet'!$O$2:$O$5000,"&gt;="&amp;$B$266,'1. Output sheet'!$O$2:$O$5000,"&lt;"&amp;$C$266)+COUNTIFS('1. Output sheet'!$D$2:$D$5000,$B279,'1. Output sheet'!$C$2:$C$5000,N$27,'1. Output sheet'!$AC$2:$AC$5000,$B$23,'1. Output sheet'!$O$2:$O$5000,"&gt;="&amp;$B$266,'1. Output sheet'!$O$2:$O$5000,"&lt;"&amp;$C$266)</f>
        <v>0</v>
      </c>
      <c r="O279" s="13">
        <f>COUNTIFS('1. Output sheet'!$D$2:$D$5000,$B279,'1. Output sheet'!$C$2:$C$5000,O$27,'1. Output sheet'!$AC$2:$AC$5000,$B$22,'1. Output sheet'!$O$2:$O$5000,"&gt;="&amp;$B$266,'1. Output sheet'!$O$2:$O$5000,"&lt;"&amp;$C$266)+COUNTIFS('1. Output sheet'!$D$2:$D$5000,$B279,'1. Output sheet'!$C$2:$C$5000,O$27,'1. Output sheet'!$AC$2:$AC$5000,$B$23,'1. Output sheet'!$O$2:$O$5000,"&gt;="&amp;$B$266,'1. Output sheet'!$O$2:$O$5000,"&lt;"&amp;$C$266)</f>
        <v>0</v>
      </c>
      <c r="P279" s="14">
        <f t="shared" si="121"/>
        <v>0</v>
      </c>
      <c r="Q279" s="14">
        <f>COUNTIFS('1. Output sheet'!$D$2:$D$5000,$B279,'1. Output sheet'!$AC$2:$AC$5000,$B$22,'1. Output sheet'!$O$2:$O$5000,"&gt;="&amp;$B$142,'1. Output sheet'!$O$2:$O$5000,"&lt;"&amp;$C$142)+COUNTIFS('1. Output sheet'!$D$2:$D$5000,$B279,'1. Output sheet'!$AC$2:$AC$5000,$B$23,'1. Output sheet'!$O$2:$O$5000,"&gt;="&amp;$B$142,'1. Output sheet'!$O$2:$O$5000,"&lt;"&amp;$C$142)</f>
        <v>5</v>
      </c>
      <c r="R279" s="14">
        <f t="shared" si="122"/>
        <v>5</v>
      </c>
    </row>
    <row r="280" spans="2:18" ht="14.4" x14ac:dyDescent="0.3">
      <c r="B280" s="21" t="s">
        <v>199</v>
      </c>
      <c r="C280" s="20"/>
      <c r="D280" s="13">
        <f>COUNTIFS('1. Output sheet'!$D$2:$D$5000,$B280,'1. Output sheet'!$C$2:$C$5000,D$27,'1. Output sheet'!$AC$2:$AC$5000,$B$22,'1. Output sheet'!$O$2:$O$5000,"&gt;="&amp;$B$266,'1. Output sheet'!$O$2:$O$5000,"&lt;"&amp;$C$266)+COUNTIFS('1. Output sheet'!$D$2:$D$5000,$B280,'1. Output sheet'!$C$2:$C$5000,D$27,'1. Output sheet'!$AC$2:$AC$5000,$B$23,'1. Output sheet'!$O$2:$O$5000,"&gt;="&amp;$B$266,'1. Output sheet'!$O$2:$O$5000,"&lt;"&amp;$C$266)</f>
        <v>2</v>
      </c>
      <c r="E280" s="13">
        <f>COUNTIFS('1. Output sheet'!$D$2:$D$5000,$B280,'1. Output sheet'!$C$2:$C$5000,E$27,'1. Output sheet'!$AC$2:$AC$5000,$B$22,'1. Output sheet'!$O$2:$O$5000,"&gt;="&amp;$B$266,'1. Output sheet'!$O$2:$O$5000,"&lt;"&amp;$C$266)+COUNTIFS('1. Output sheet'!$D$2:$D$5000,$B280,'1. Output sheet'!$C$2:$C$5000,E$27,'1. Output sheet'!$AC$2:$AC$5000,$B$23,'1. Output sheet'!$O$2:$O$5000,"&gt;="&amp;$B$266,'1. Output sheet'!$O$2:$O$5000,"&lt;"&amp;$C$266)</f>
        <v>0</v>
      </c>
      <c r="F280" s="13">
        <f>COUNTIFS('1. Output sheet'!$D$2:$D$5000,$B280,'1. Output sheet'!$C$2:$C$5000,F$27,'1. Output sheet'!$AC$2:$AC$5000,$B$22,'1. Output sheet'!$O$2:$O$5000,"&gt;="&amp;$B$266,'1. Output sheet'!$O$2:$O$5000,"&lt;"&amp;$C$266)+COUNTIFS('1. Output sheet'!$D$2:$D$5000,$B280,'1. Output sheet'!$C$2:$C$5000,F$27,'1. Output sheet'!$AC$2:$AC$5000,$B$23,'1. Output sheet'!$O$2:$O$5000,"&gt;="&amp;$B$266,'1. Output sheet'!$O$2:$O$5000,"&lt;"&amp;$C$266)</f>
        <v>0</v>
      </c>
      <c r="G280" s="13">
        <f>COUNTIFS('1. Output sheet'!$D$2:$D$5000,$B280,'1. Output sheet'!$C$2:$C$5000,G$27,'1. Output sheet'!$AC$2:$AC$5000,$B$22,'1. Output sheet'!$O$2:$O$5000,"&gt;="&amp;$B$266,'1. Output sheet'!$O$2:$O$5000,"&lt;"&amp;$C$266)+COUNTIFS('1. Output sheet'!$D$2:$D$5000,$B280,'1. Output sheet'!$C$2:$C$5000,G$27,'1. Output sheet'!$AC$2:$AC$5000,$B$23,'1. Output sheet'!$O$2:$O$5000,"&gt;="&amp;$B$266,'1. Output sheet'!$O$2:$O$5000,"&lt;"&amp;$C$266)</f>
        <v>0</v>
      </c>
      <c r="H280" s="13">
        <f>COUNTIFS('1. Output sheet'!$D$2:$D$5000,$B280,'1. Output sheet'!$C$2:$C$5000,H$27,'1. Output sheet'!$AC$2:$AC$5000,$B$22,'1. Output sheet'!$O$2:$O$5000,"&gt;="&amp;$B$266,'1. Output sheet'!$O$2:$O$5000,"&lt;"&amp;$C$266)+COUNTIFS('1. Output sheet'!$D$2:$D$5000,$B280,'1. Output sheet'!$C$2:$C$5000,H$27,'1. Output sheet'!$AC$2:$AC$5000,$B$23,'1. Output sheet'!$O$2:$O$5000,"&gt;="&amp;$B$266,'1. Output sheet'!$O$2:$O$5000,"&lt;"&amp;$C$266)</f>
        <v>0</v>
      </c>
      <c r="I280" s="13">
        <f>COUNTIFS('1. Output sheet'!$D$2:$D$5000,$B280,'1. Output sheet'!$C$2:$C$5000,I$27,'1. Output sheet'!$AC$2:$AC$5000,$B$22,'1. Output sheet'!$O$2:$O$5000,"&gt;="&amp;$B$266,'1. Output sheet'!$O$2:$O$5000,"&lt;"&amp;$C$266)+COUNTIFS('1. Output sheet'!$D$2:$D$5000,$B280,'1. Output sheet'!$C$2:$C$5000,I$27,'1. Output sheet'!$AC$2:$AC$5000,$B$23,'1. Output sheet'!$O$2:$O$5000,"&gt;="&amp;$B$266,'1. Output sheet'!$O$2:$O$5000,"&lt;"&amp;$C$266)</f>
        <v>0</v>
      </c>
      <c r="J280" s="13">
        <f>COUNTIFS('1. Output sheet'!$D$2:$D$5000,$B280,'1. Output sheet'!$C$2:$C$5000,J$27,'1. Output sheet'!$AC$2:$AC$5000,$B$22,'1. Output sheet'!$O$2:$O$5000,"&gt;="&amp;$B$266,'1. Output sheet'!$O$2:$O$5000,"&lt;"&amp;$C$266)+COUNTIFS('1. Output sheet'!$D$2:$D$5000,$B280,'1. Output sheet'!$C$2:$C$5000,J$27,'1. Output sheet'!$AC$2:$AC$5000,$B$23,'1. Output sheet'!$O$2:$O$5000,"&gt;="&amp;$B$266,'1. Output sheet'!$O$2:$O$5000,"&lt;"&amp;$C$266)</f>
        <v>0</v>
      </c>
      <c r="K280" s="13">
        <f>COUNTIFS('1. Output sheet'!$D$2:$D$5000,$B280,'1. Output sheet'!$C$2:$C$5000,K$27,'1. Output sheet'!$AC$2:$AC$5000,$B$22,'1. Output sheet'!$O$2:$O$5000,"&gt;="&amp;$B$266,'1. Output sheet'!$O$2:$O$5000,"&lt;"&amp;$C$266)+COUNTIFS('1. Output sheet'!$D$2:$D$5000,$B280,'1. Output sheet'!$C$2:$C$5000,K$27,'1. Output sheet'!$AC$2:$AC$5000,$B$23,'1. Output sheet'!$O$2:$O$5000,"&gt;="&amp;$B$266,'1. Output sheet'!$O$2:$O$5000,"&lt;"&amp;$C$266)</f>
        <v>0</v>
      </c>
      <c r="L280" s="13">
        <f>COUNTIFS('1. Output sheet'!$D$2:$D$5000,$B280,'1. Output sheet'!$C$2:$C$5000,L$27,'1. Output sheet'!$AC$2:$AC$5000,$B$22,'1. Output sheet'!$O$2:$O$5000,"&gt;="&amp;$B$266,'1. Output sheet'!$O$2:$O$5000,"&lt;"&amp;$C$266)+COUNTIFS('1. Output sheet'!$D$2:$D$5000,$B280,'1. Output sheet'!$C$2:$C$5000,L$27,'1. Output sheet'!$AC$2:$AC$5000,$B$23,'1. Output sheet'!$O$2:$O$5000,"&gt;="&amp;$B$266,'1. Output sheet'!$O$2:$O$5000,"&lt;"&amp;$C$266)</f>
        <v>0</v>
      </c>
      <c r="M280" s="13">
        <f>COUNTIFS('1. Output sheet'!$D$2:$D$5000,$B280,'1. Output sheet'!$C$2:$C$5000,M$27,'1. Output sheet'!$AC$2:$AC$5000,$B$22,'1. Output sheet'!$O$2:$O$5000,"&gt;="&amp;$B$266,'1. Output sheet'!$O$2:$O$5000,"&lt;"&amp;$C$266)+COUNTIFS('1. Output sheet'!$D$2:$D$5000,$B280,'1. Output sheet'!$C$2:$C$5000,M$27,'1. Output sheet'!$AC$2:$AC$5000,$B$23,'1. Output sheet'!$O$2:$O$5000,"&gt;="&amp;$B$266,'1. Output sheet'!$O$2:$O$5000,"&lt;"&amp;$C$266)</f>
        <v>0</v>
      </c>
      <c r="N280" s="13">
        <f>COUNTIFS('1. Output sheet'!$D$2:$D$5000,$B280,'1. Output sheet'!$C$2:$C$5000,N$27,'1. Output sheet'!$AC$2:$AC$5000,$B$22,'1. Output sheet'!$O$2:$O$5000,"&gt;="&amp;$B$266,'1. Output sheet'!$O$2:$O$5000,"&lt;"&amp;$C$266)+COUNTIFS('1. Output sheet'!$D$2:$D$5000,$B280,'1. Output sheet'!$C$2:$C$5000,N$27,'1. Output sheet'!$AC$2:$AC$5000,$B$23,'1. Output sheet'!$O$2:$O$5000,"&gt;="&amp;$B$266,'1. Output sheet'!$O$2:$O$5000,"&lt;"&amp;$C$266)</f>
        <v>0</v>
      </c>
      <c r="O280" s="13">
        <f>COUNTIFS('1. Output sheet'!$D$2:$D$5000,$B280,'1. Output sheet'!$C$2:$C$5000,O$27,'1. Output sheet'!$AC$2:$AC$5000,$B$22,'1. Output sheet'!$O$2:$O$5000,"&gt;="&amp;$B$266,'1. Output sheet'!$O$2:$O$5000,"&lt;"&amp;$C$266)+COUNTIFS('1. Output sheet'!$D$2:$D$5000,$B280,'1. Output sheet'!$C$2:$C$5000,O$27,'1. Output sheet'!$AC$2:$AC$5000,$B$23,'1. Output sheet'!$O$2:$O$5000,"&gt;="&amp;$B$266,'1. Output sheet'!$O$2:$O$5000,"&lt;"&amp;$C$266)</f>
        <v>0</v>
      </c>
      <c r="P280" s="14">
        <f t="shared" si="121"/>
        <v>2</v>
      </c>
      <c r="Q280" s="14">
        <f>COUNTIFS('1. Output sheet'!$D$2:$D$5000,$B280,'1. Output sheet'!$AC$2:$AC$5000,$B$22,'1. Output sheet'!$O$2:$O$5000,"&gt;="&amp;$B$142,'1. Output sheet'!$O$2:$O$5000,"&lt;"&amp;$C$142)+COUNTIFS('1. Output sheet'!$D$2:$D$5000,$B280,'1. Output sheet'!$AC$2:$AC$5000,$B$23,'1. Output sheet'!$O$2:$O$5000,"&gt;="&amp;$B$142,'1. Output sheet'!$O$2:$O$5000,"&lt;"&amp;$C$142)</f>
        <v>2</v>
      </c>
      <c r="R280" s="14">
        <f t="shared" si="122"/>
        <v>0</v>
      </c>
    </row>
    <row r="281" spans="2:18" ht="28.8" x14ac:dyDescent="0.3">
      <c r="B281" s="21" t="s">
        <v>29</v>
      </c>
      <c r="C281" s="20"/>
      <c r="D281" s="13">
        <f>COUNTIFS('1. Output sheet'!$D$2:$D$5000,$B281,'1. Output sheet'!$C$2:$C$5000,D$27,'1. Output sheet'!$AC$2:$AC$5000,$B$22,'1. Output sheet'!$O$2:$O$5000,"&gt;="&amp;$B$266,'1. Output sheet'!$O$2:$O$5000,"&lt;"&amp;$C$266)+COUNTIFS('1. Output sheet'!$D$2:$D$5000,$B281,'1. Output sheet'!$C$2:$C$5000,D$27,'1. Output sheet'!$AC$2:$AC$5000,$B$23,'1. Output sheet'!$O$2:$O$5000,"&gt;="&amp;$B$266,'1. Output sheet'!$O$2:$O$5000,"&lt;"&amp;$C$266)</f>
        <v>0</v>
      </c>
      <c r="E281" s="13">
        <f>COUNTIFS('1. Output sheet'!$D$2:$D$5000,$B281,'1. Output sheet'!$C$2:$C$5000,E$27,'1. Output sheet'!$AC$2:$AC$5000,$B$22,'1. Output sheet'!$O$2:$O$5000,"&gt;="&amp;$B$266,'1. Output sheet'!$O$2:$O$5000,"&lt;"&amp;$C$266)+COUNTIFS('1. Output sheet'!$D$2:$D$5000,$B281,'1. Output sheet'!$C$2:$C$5000,E$27,'1. Output sheet'!$AC$2:$AC$5000,$B$23,'1. Output sheet'!$O$2:$O$5000,"&gt;="&amp;$B$266,'1. Output sheet'!$O$2:$O$5000,"&lt;"&amp;$C$266)</f>
        <v>0</v>
      </c>
      <c r="F281" s="13">
        <f>COUNTIFS('1. Output sheet'!$D$2:$D$5000,$B281,'1. Output sheet'!$C$2:$C$5000,F$27,'1. Output sheet'!$AC$2:$AC$5000,$B$22,'1. Output sheet'!$O$2:$O$5000,"&gt;="&amp;$B$266,'1. Output sheet'!$O$2:$O$5000,"&lt;"&amp;$C$266)+COUNTIFS('1. Output sheet'!$D$2:$D$5000,$B281,'1. Output sheet'!$C$2:$C$5000,F$27,'1. Output sheet'!$AC$2:$AC$5000,$B$23,'1. Output sheet'!$O$2:$O$5000,"&gt;="&amp;$B$266,'1. Output sheet'!$O$2:$O$5000,"&lt;"&amp;$C$266)</f>
        <v>6</v>
      </c>
      <c r="G281" s="13">
        <f>COUNTIFS('1. Output sheet'!$D$2:$D$5000,$B281,'1. Output sheet'!$C$2:$C$5000,G$27,'1. Output sheet'!$AC$2:$AC$5000,$B$22,'1. Output sheet'!$O$2:$O$5000,"&gt;="&amp;$B$266,'1. Output sheet'!$O$2:$O$5000,"&lt;"&amp;$C$266)+COUNTIFS('1. Output sheet'!$D$2:$D$5000,$B281,'1. Output sheet'!$C$2:$C$5000,G$27,'1. Output sheet'!$AC$2:$AC$5000,$B$23,'1. Output sheet'!$O$2:$O$5000,"&gt;="&amp;$B$266,'1. Output sheet'!$O$2:$O$5000,"&lt;"&amp;$C$266)</f>
        <v>4</v>
      </c>
      <c r="H281" s="13">
        <f>COUNTIFS('1. Output sheet'!$D$2:$D$5000,$B281,'1. Output sheet'!$C$2:$C$5000,H$27,'1. Output sheet'!$AC$2:$AC$5000,$B$22,'1. Output sheet'!$O$2:$O$5000,"&gt;="&amp;$B$266,'1. Output sheet'!$O$2:$O$5000,"&lt;"&amp;$C$266)+COUNTIFS('1. Output sheet'!$D$2:$D$5000,$B281,'1. Output sheet'!$C$2:$C$5000,H$27,'1. Output sheet'!$AC$2:$AC$5000,$B$23,'1. Output sheet'!$O$2:$O$5000,"&gt;="&amp;$B$266,'1. Output sheet'!$O$2:$O$5000,"&lt;"&amp;$C$266)</f>
        <v>0</v>
      </c>
      <c r="I281" s="13">
        <f>COUNTIFS('1. Output sheet'!$D$2:$D$5000,$B281,'1. Output sheet'!$C$2:$C$5000,I$27,'1. Output sheet'!$AC$2:$AC$5000,$B$22,'1. Output sheet'!$O$2:$O$5000,"&gt;="&amp;$B$266,'1. Output sheet'!$O$2:$O$5000,"&lt;"&amp;$C$266)+COUNTIFS('1. Output sheet'!$D$2:$D$5000,$B281,'1. Output sheet'!$C$2:$C$5000,I$27,'1. Output sheet'!$AC$2:$AC$5000,$B$23,'1. Output sheet'!$O$2:$O$5000,"&gt;="&amp;$B$266,'1. Output sheet'!$O$2:$O$5000,"&lt;"&amp;$C$266)</f>
        <v>0</v>
      </c>
      <c r="J281" s="13">
        <f>COUNTIFS('1. Output sheet'!$D$2:$D$5000,$B281,'1. Output sheet'!$C$2:$C$5000,J$27,'1. Output sheet'!$AC$2:$AC$5000,$B$22,'1. Output sheet'!$O$2:$O$5000,"&gt;="&amp;$B$266,'1. Output sheet'!$O$2:$O$5000,"&lt;"&amp;$C$266)+COUNTIFS('1. Output sheet'!$D$2:$D$5000,$B281,'1. Output sheet'!$C$2:$C$5000,J$27,'1. Output sheet'!$AC$2:$AC$5000,$B$23,'1. Output sheet'!$O$2:$O$5000,"&gt;="&amp;$B$266,'1. Output sheet'!$O$2:$O$5000,"&lt;"&amp;$C$266)</f>
        <v>0</v>
      </c>
      <c r="K281" s="13">
        <f>COUNTIFS('1. Output sheet'!$D$2:$D$5000,$B281,'1. Output sheet'!$C$2:$C$5000,K$27,'1. Output sheet'!$AC$2:$AC$5000,$B$22,'1. Output sheet'!$O$2:$O$5000,"&gt;="&amp;$B$266,'1. Output sheet'!$O$2:$O$5000,"&lt;"&amp;$C$266)+COUNTIFS('1. Output sheet'!$D$2:$D$5000,$B281,'1. Output sheet'!$C$2:$C$5000,K$27,'1. Output sheet'!$AC$2:$AC$5000,$B$23,'1. Output sheet'!$O$2:$O$5000,"&gt;="&amp;$B$266,'1. Output sheet'!$O$2:$O$5000,"&lt;"&amp;$C$266)</f>
        <v>0</v>
      </c>
      <c r="L281" s="13">
        <f>COUNTIFS('1. Output sheet'!$D$2:$D$5000,$B281,'1. Output sheet'!$C$2:$C$5000,L$27,'1. Output sheet'!$AC$2:$AC$5000,$B$22,'1. Output sheet'!$O$2:$O$5000,"&gt;="&amp;$B$266,'1. Output sheet'!$O$2:$O$5000,"&lt;"&amp;$C$266)+COUNTIFS('1. Output sheet'!$D$2:$D$5000,$B281,'1. Output sheet'!$C$2:$C$5000,L$27,'1. Output sheet'!$AC$2:$AC$5000,$B$23,'1. Output sheet'!$O$2:$O$5000,"&gt;="&amp;$B$266,'1. Output sheet'!$O$2:$O$5000,"&lt;"&amp;$C$266)</f>
        <v>1</v>
      </c>
      <c r="M281" s="13">
        <f>COUNTIFS('1. Output sheet'!$D$2:$D$5000,$B281,'1. Output sheet'!$C$2:$C$5000,M$27,'1. Output sheet'!$AC$2:$AC$5000,$B$22,'1. Output sheet'!$O$2:$O$5000,"&gt;="&amp;$B$266,'1. Output sheet'!$O$2:$O$5000,"&lt;"&amp;$C$266)+COUNTIFS('1. Output sheet'!$D$2:$D$5000,$B281,'1. Output sheet'!$C$2:$C$5000,M$27,'1. Output sheet'!$AC$2:$AC$5000,$B$23,'1. Output sheet'!$O$2:$O$5000,"&gt;="&amp;$B$266,'1. Output sheet'!$O$2:$O$5000,"&lt;"&amp;$C$266)</f>
        <v>0</v>
      </c>
      <c r="N281" s="13">
        <f>COUNTIFS('1. Output sheet'!$D$2:$D$5000,$B281,'1. Output sheet'!$C$2:$C$5000,N$27,'1. Output sheet'!$AC$2:$AC$5000,$B$22,'1. Output sheet'!$O$2:$O$5000,"&gt;="&amp;$B$266,'1. Output sheet'!$O$2:$O$5000,"&lt;"&amp;$C$266)+COUNTIFS('1. Output sheet'!$D$2:$D$5000,$B281,'1. Output sheet'!$C$2:$C$5000,N$27,'1. Output sheet'!$AC$2:$AC$5000,$B$23,'1. Output sheet'!$O$2:$O$5000,"&gt;="&amp;$B$266,'1. Output sheet'!$O$2:$O$5000,"&lt;"&amp;$C$266)</f>
        <v>0</v>
      </c>
      <c r="O281" s="13">
        <f>COUNTIFS('1. Output sheet'!$D$2:$D$5000,$B281,'1. Output sheet'!$C$2:$C$5000,O$27,'1. Output sheet'!$AC$2:$AC$5000,$B$22,'1. Output sheet'!$O$2:$O$5000,"&gt;="&amp;$B$266,'1. Output sheet'!$O$2:$O$5000,"&lt;"&amp;$C$266)+COUNTIFS('1. Output sheet'!$D$2:$D$5000,$B281,'1. Output sheet'!$C$2:$C$5000,O$27,'1. Output sheet'!$AC$2:$AC$5000,$B$23,'1. Output sheet'!$O$2:$O$5000,"&gt;="&amp;$B$266,'1. Output sheet'!$O$2:$O$5000,"&lt;"&amp;$C$266)</f>
        <v>0</v>
      </c>
      <c r="P281" s="14">
        <f t="shared" si="121"/>
        <v>11</v>
      </c>
      <c r="Q281" s="14">
        <f>COUNTIFS('1. Output sheet'!$D$2:$D$5000,$B281,'1. Output sheet'!$AC$2:$AC$5000,$B$22,'1. Output sheet'!$O$2:$O$5000,"&gt;="&amp;$B$142,'1. Output sheet'!$O$2:$O$5000,"&lt;"&amp;$C$142)+COUNTIFS('1. Output sheet'!$D$2:$D$5000,$B281,'1. Output sheet'!$AC$2:$AC$5000,$B$23,'1. Output sheet'!$O$2:$O$5000,"&gt;="&amp;$B$142,'1. Output sheet'!$O$2:$O$5000,"&lt;"&amp;$C$142)</f>
        <v>53</v>
      </c>
      <c r="R281" s="14">
        <f t="shared" si="122"/>
        <v>42</v>
      </c>
    </row>
    <row r="282" spans="2:18" ht="14.4" x14ac:dyDescent="0.3">
      <c r="B282" s="21" t="s">
        <v>44</v>
      </c>
      <c r="C282" s="20"/>
      <c r="D282" s="13">
        <f>COUNTIFS('1. Output sheet'!$D$2:$D$5000,$B282,'1. Output sheet'!$C$2:$C$5000,D$27,'1. Output sheet'!$AC$2:$AC$5000,$B$22,'1. Output sheet'!$O$2:$O$5000,"&gt;="&amp;$B$266,'1. Output sheet'!$O$2:$O$5000,"&lt;"&amp;$C$266)+COUNTIFS('1. Output sheet'!$D$2:$D$5000,$B282,'1. Output sheet'!$C$2:$C$5000,D$27,'1. Output sheet'!$AC$2:$AC$5000,$B$23,'1. Output sheet'!$O$2:$O$5000,"&gt;="&amp;$B$266,'1. Output sheet'!$O$2:$O$5000,"&lt;"&amp;$C$266)</f>
        <v>0</v>
      </c>
      <c r="E282" s="13">
        <f>COUNTIFS('1. Output sheet'!$D$2:$D$5000,$B282,'1. Output sheet'!$C$2:$C$5000,E$27,'1. Output sheet'!$AC$2:$AC$5000,$B$22,'1. Output sheet'!$O$2:$O$5000,"&gt;="&amp;$B$266,'1. Output sheet'!$O$2:$O$5000,"&lt;"&amp;$C$266)+COUNTIFS('1. Output sheet'!$D$2:$D$5000,$B282,'1. Output sheet'!$C$2:$C$5000,E$27,'1. Output sheet'!$AC$2:$AC$5000,$B$23,'1. Output sheet'!$O$2:$O$5000,"&gt;="&amp;$B$266,'1. Output sheet'!$O$2:$O$5000,"&lt;"&amp;$C$266)</f>
        <v>0</v>
      </c>
      <c r="F282" s="13">
        <f>COUNTIFS('1. Output sheet'!$D$2:$D$5000,$B282,'1. Output sheet'!$C$2:$C$5000,F$27,'1. Output sheet'!$AC$2:$AC$5000,$B$22,'1. Output sheet'!$O$2:$O$5000,"&gt;="&amp;$B$266,'1. Output sheet'!$O$2:$O$5000,"&lt;"&amp;$C$266)+COUNTIFS('1. Output sheet'!$D$2:$D$5000,$B282,'1. Output sheet'!$C$2:$C$5000,F$27,'1. Output sheet'!$AC$2:$AC$5000,$B$23,'1. Output sheet'!$O$2:$O$5000,"&gt;="&amp;$B$266,'1. Output sheet'!$O$2:$O$5000,"&lt;"&amp;$C$266)</f>
        <v>1</v>
      </c>
      <c r="G282" s="13">
        <f>COUNTIFS('1. Output sheet'!$D$2:$D$5000,$B282,'1. Output sheet'!$C$2:$C$5000,G$27,'1. Output sheet'!$AC$2:$AC$5000,$B$22,'1. Output sheet'!$O$2:$O$5000,"&gt;="&amp;$B$266,'1. Output sheet'!$O$2:$O$5000,"&lt;"&amp;$C$266)+COUNTIFS('1. Output sheet'!$D$2:$D$5000,$B282,'1. Output sheet'!$C$2:$C$5000,G$27,'1. Output sheet'!$AC$2:$AC$5000,$B$23,'1. Output sheet'!$O$2:$O$5000,"&gt;="&amp;$B$266,'1. Output sheet'!$O$2:$O$5000,"&lt;"&amp;$C$266)</f>
        <v>0</v>
      </c>
      <c r="H282" s="13">
        <f>COUNTIFS('1. Output sheet'!$D$2:$D$5000,$B282,'1. Output sheet'!$C$2:$C$5000,H$27,'1. Output sheet'!$AC$2:$AC$5000,$B$22,'1. Output sheet'!$O$2:$O$5000,"&gt;="&amp;$B$266,'1. Output sheet'!$O$2:$O$5000,"&lt;"&amp;$C$266)+COUNTIFS('1. Output sheet'!$D$2:$D$5000,$B282,'1. Output sheet'!$C$2:$C$5000,H$27,'1. Output sheet'!$AC$2:$AC$5000,$B$23,'1. Output sheet'!$O$2:$O$5000,"&gt;="&amp;$B$266,'1. Output sheet'!$O$2:$O$5000,"&lt;"&amp;$C$266)</f>
        <v>0</v>
      </c>
      <c r="I282" s="13">
        <f>COUNTIFS('1. Output sheet'!$D$2:$D$5000,$B282,'1. Output sheet'!$C$2:$C$5000,I$27,'1. Output sheet'!$AC$2:$AC$5000,$B$22,'1. Output sheet'!$O$2:$O$5000,"&gt;="&amp;$B$266,'1. Output sheet'!$O$2:$O$5000,"&lt;"&amp;$C$266)+COUNTIFS('1. Output sheet'!$D$2:$D$5000,$B282,'1. Output sheet'!$C$2:$C$5000,I$27,'1. Output sheet'!$AC$2:$AC$5000,$B$23,'1. Output sheet'!$O$2:$O$5000,"&gt;="&amp;$B$266,'1. Output sheet'!$O$2:$O$5000,"&lt;"&amp;$C$266)</f>
        <v>52</v>
      </c>
      <c r="J282" s="13">
        <f>COUNTIFS('1. Output sheet'!$D$2:$D$5000,$B282,'1. Output sheet'!$C$2:$C$5000,J$27,'1. Output sheet'!$AC$2:$AC$5000,$B$22,'1. Output sheet'!$O$2:$O$5000,"&gt;="&amp;$B$266,'1. Output sheet'!$O$2:$O$5000,"&lt;"&amp;$C$266)+COUNTIFS('1. Output sheet'!$D$2:$D$5000,$B282,'1. Output sheet'!$C$2:$C$5000,J$27,'1. Output sheet'!$AC$2:$AC$5000,$B$23,'1. Output sheet'!$O$2:$O$5000,"&gt;="&amp;$B$266,'1. Output sheet'!$O$2:$O$5000,"&lt;"&amp;$C$266)</f>
        <v>0</v>
      </c>
      <c r="K282" s="13">
        <f>COUNTIFS('1. Output sheet'!$D$2:$D$5000,$B282,'1. Output sheet'!$C$2:$C$5000,K$27,'1. Output sheet'!$AC$2:$AC$5000,$B$22,'1. Output sheet'!$O$2:$O$5000,"&gt;="&amp;$B$266,'1. Output sheet'!$O$2:$O$5000,"&lt;"&amp;$C$266)+COUNTIFS('1. Output sheet'!$D$2:$D$5000,$B282,'1. Output sheet'!$C$2:$C$5000,K$27,'1. Output sheet'!$AC$2:$AC$5000,$B$23,'1. Output sheet'!$O$2:$O$5000,"&gt;="&amp;$B$266,'1. Output sheet'!$O$2:$O$5000,"&lt;"&amp;$C$266)</f>
        <v>0</v>
      </c>
      <c r="L282" s="13">
        <f>COUNTIFS('1. Output sheet'!$D$2:$D$5000,$B282,'1. Output sheet'!$C$2:$C$5000,L$27,'1. Output sheet'!$AC$2:$AC$5000,$B$22,'1. Output sheet'!$O$2:$O$5000,"&gt;="&amp;$B$266,'1. Output sheet'!$O$2:$O$5000,"&lt;"&amp;$C$266)+COUNTIFS('1. Output sheet'!$D$2:$D$5000,$B282,'1. Output sheet'!$C$2:$C$5000,L$27,'1. Output sheet'!$AC$2:$AC$5000,$B$23,'1. Output sheet'!$O$2:$O$5000,"&gt;="&amp;$B$266,'1. Output sheet'!$O$2:$O$5000,"&lt;"&amp;$C$266)</f>
        <v>0</v>
      </c>
      <c r="M282" s="13">
        <f>COUNTIFS('1. Output sheet'!$D$2:$D$5000,$B282,'1. Output sheet'!$C$2:$C$5000,M$27,'1. Output sheet'!$AC$2:$AC$5000,$B$22,'1. Output sheet'!$O$2:$O$5000,"&gt;="&amp;$B$266,'1. Output sheet'!$O$2:$O$5000,"&lt;"&amp;$C$266)+COUNTIFS('1. Output sheet'!$D$2:$D$5000,$B282,'1. Output sheet'!$C$2:$C$5000,M$27,'1. Output sheet'!$AC$2:$AC$5000,$B$23,'1. Output sheet'!$O$2:$O$5000,"&gt;="&amp;$B$266,'1. Output sheet'!$O$2:$O$5000,"&lt;"&amp;$C$266)</f>
        <v>0</v>
      </c>
      <c r="N282" s="13">
        <f>COUNTIFS('1. Output sheet'!$D$2:$D$5000,$B282,'1. Output sheet'!$C$2:$C$5000,N$27,'1. Output sheet'!$AC$2:$AC$5000,$B$22,'1. Output sheet'!$O$2:$O$5000,"&gt;="&amp;$B$266,'1. Output sheet'!$O$2:$O$5000,"&lt;"&amp;$C$266)+COUNTIFS('1. Output sheet'!$D$2:$D$5000,$B282,'1. Output sheet'!$C$2:$C$5000,N$27,'1. Output sheet'!$AC$2:$AC$5000,$B$23,'1. Output sheet'!$O$2:$O$5000,"&gt;="&amp;$B$266,'1. Output sheet'!$O$2:$O$5000,"&lt;"&amp;$C$266)</f>
        <v>0</v>
      </c>
      <c r="O282" s="13">
        <f>COUNTIFS('1. Output sheet'!$D$2:$D$5000,$B282,'1. Output sheet'!$C$2:$C$5000,O$27,'1. Output sheet'!$AC$2:$AC$5000,$B$22,'1. Output sheet'!$O$2:$O$5000,"&gt;="&amp;$B$266,'1. Output sheet'!$O$2:$O$5000,"&lt;"&amp;$C$266)+COUNTIFS('1. Output sheet'!$D$2:$D$5000,$B282,'1. Output sheet'!$C$2:$C$5000,O$27,'1. Output sheet'!$AC$2:$AC$5000,$B$23,'1. Output sheet'!$O$2:$O$5000,"&gt;="&amp;$B$266,'1. Output sheet'!$O$2:$O$5000,"&lt;"&amp;$C$266)</f>
        <v>0</v>
      </c>
      <c r="P282" s="14">
        <f t="shared" si="121"/>
        <v>53</v>
      </c>
      <c r="Q282" s="14">
        <f>COUNTIFS('1. Output sheet'!$D$2:$D$5000,$B282,'1. Output sheet'!$AC$2:$AC$5000,$B$22,'1. Output sheet'!$O$2:$O$5000,"&gt;="&amp;$B$142,'1. Output sheet'!$O$2:$O$5000,"&lt;"&amp;$C$142)+COUNTIFS('1. Output sheet'!$D$2:$D$5000,$B282,'1. Output sheet'!$AC$2:$AC$5000,$B$23,'1. Output sheet'!$O$2:$O$5000,"&gt;="&amp;$B$142,'1. Output sheet'!$O$2:$O$5000,"&lt;"&amp;$C$142)</f>
        <v>26</v>
      </c>
      <c r="R282" s="14">
        <f t="shared" si="122"/>
        <v>-27</v>
      </c>
    </row>
    <row r="283" spans="2:18" ht="28.8" x14ac:dyDescent="0.3">
      <c r="B283" s="21" t="s">
        <v>762</v>
      </c>
      <c r="C283" s="20"/>
      <c r="D283" s="13">
        <f>COUNTIFS('1. Output sheet'!$D$2:$D$5000,$B283,'1. Output sheet'!$C$2:$C$5000,D$27,'1. Output sheet'!$AC$2:$AC$5000,$B$22,'1. Output sheet'!$O$2:$O$5000,"&gt;="&amp;$B$266,'1. Output sheet'!$O$2:$O$5000,"&lt;"&amp;$C$266)+COUNTIFS('1. Output sheet'!$D$2:$D$5000,$B283,'1. Output sheet'!$C$2:$C$5000,D$27,'1. Output sheet'!$AC$2:$AC$5000,$B$23,'1. Output sheet'!$O$2:$O$5000,"&gt;="&amp;$B$266,'1. Output sheet'!$O$2:$O$5000,"&lt;"&amp;$C$266)</f>
        <v>0</v>
      </c>
      <c r="E283" s="13">
        <f>COUNTIFS('1. Output sheet'!$D$2:$D$5000,$B283,'1. Output sheet'!$C$2:$C$5000,E$27,'1. Output sheet'!$AC$2:$AC$5000,$B$22,'1. Output sheet'!$O$2:$O$5000,"&gt;="&amp;$B$266,'1. Output sheet'!$O$2:$O$5000,"&lt;"&amp;$C$266)+COUNTIFS('1. Output sheet'!$D$2:$D$5000,$B283,'1. Output sheet'!$C$2:$C$5000,E$27,'1. Output sheet'!$AC$2:$AC$5000,$B$23,'1. Output sheet'!$O$2:$O$5000,"&gt;="&amp;$B$266,'1. Output sheet'!$O$2:$O$5000,"&lt;"&amp;$C$266)</f>
        <v>0</v>
      </c>
      <c r="F283" s="13">
        <f>COUNTIFS('1. Output sheet'!$D$2:$D$5000,$B283,'1. Output sheet'!$C$2:$C$5000,F$27,'1. Output sheet'!$AC$2:$AC$5000,$B$22,'1. Output sheet'!$O$2:$O$5000,"&gt;="&amp;$B$266,'1. Output sheet'!$O$2:$O$5000,"&lt;"&amp;$C$266)+COUNTIFS('1. Output sheet'!$D$2:$D$5000,$B283,'1. Output sheet'!$C$2:$C$5000,F$27,'1. Output sheet'!$AC$2:$AC$5000,$B$23,'1. Output sheet'!$O$2:$O$5000,"&gt;="&amp;$B$266,'1. Output sheet'!$O$2:$O$5000,"&lt;"&amp;$C$266)</f>
        <v>0</v>
      </c>
      <c r="G283" s="13">
        <f>COUNTIFS('1. Output sheet'!$D$2:$D$5000,$B283,'1. Output sheet'!$C$2:$C$5000,G$27,'1. Output sheet'!$AC$2:$AC$5000,$B$22,'1. Output sheet'!$O$2:$O$5000,"&gt;="&amp;$B$266,'1. Output sheet'!$O$2:$O$5000,"&lt;"&amp;$C$266)+COUNTIFS('1. Output sheet'!$D$2:$D$5000,$B283,'1. Output sheet'!$C$2:$C$5000,G$27,'1. Output sheet'!$AC$2:$AC$5000,$B$23,'1. Output sheet'!$O$2:$O$5000,"&gt;="&amp;$B$266,'1. Output sheet'!$O$2:$O$5000,"&lt;"&amp;$C$266)</f>
        <v>0</v>
      </c>
      <c r="H283" s="13">
        <f>COUNTIFS('1. Output sheet'!$D$2:$D$5000,$B283,'1. Output sheet'!$C$2:$C$5000,H$27,'1. Output sheet'!$AC$2:$AC$5000,$B$22,'1. Output sheet'!$O$2:$O$5000,"&gt;="&amp;$B$266,'1. Output sheet'!$O$2:$O$5000,"&lt;"&amp;$C$266)+COUNTIFS('1. Output sheet'!$D$2:$D$5000,$B283,'1. Output sheet'!$C$2:$C$5000,H$27,'1. Output sheet'!$AC$2:$AC$5000,$B$23,'1. Output sheet'!$O$2:$O$5000,"&gt;="&amp;$B$266,'1. Output sheet'!$O$2:$O$5000,"&lt;"&amp;$C$266)</f>
        <v>0</v>
      </c>
      <c r="I283" s="13">
        <f>COUNTIFS('1. Output sheet'!$D$2:$D$5000,$B283,'1. Output sheet'!$C$2:$C$5000,I$27,'1. Output sheet'!$AC$2:$AC$5000,$B$22,'1. Output sheet'!$O$2:$O$5000,"&gt;="&amp;$B$266,'1. Output sheet'!$O$2:$O$5000,"&lt;"&amp;$C$266)+COUNTIFS('1. Output sheet'!$D$2:$D$5000,$B283,'1. Output sheet'!$C$2:$C$5000,I$27,'1. Output sheet'!$AC$2:$AC$5000,$B$23,'1. Output sheet'!$O$2:$O$5000,"&gt;="&amp;$B$266,'1. Output sheet'!$O$2:$O$5000,"&lt;"&amp;$C$266)</f>
        <v>0</v>
      </c>
      <c r="J283" s="13">
        <f>COUNTIFS('1. Output sheet'!$D$2:$D$5000,$B283,'1. Output sheet'!$C$2:$C$5000,J$27,'1. Output sheet'!$AC$2:$AC$5000,$B$22,'1. Output sheet'!$O$2:$O$5000,"&gt;="&amp;$B$266,'1. Output sheet'!$O$2:$O$5000,"&lt;"&amp;$C$266)+COUNTIFS('1. Output sheet'!$D$2:$D$5000,$B283,'1. Output sheet'!$C$2:$C$5000,J$27,'1. Output sheet'!$AC$2:$AC$5000,$B$23,'1. Output sheet'!$O$2:$O$5000,"&gt;="&amp;$B$266,'1. Output sheet'!$O$2:$O$5000,"&lt;"&amp;$C$266)</f>
        <v>0</v>
      </c>
      <c r="K283" s="13">
        <f>COUNTIFS('1. Output sheet'!$D$2:$D$5000,$B283,'1. Output sheet'!$C$2:$C$5000,K$27,'1. Output sheet'!$AC$2:$AC$5000,$B$22,'1. Output sheet'!$O$2:$O$5000,"&gt;="&amp;$B$266,'1. Output sheet'!$O$2:$O$5000,"&lt;"&amp;$C$266)+COUNTIFS('1. Output sheet'!$D$2:$D$5000,$B283,'1. Output sheet'!$C$2:$C$5000,K$27,'1. Output sheet'!$AC$2:$AC$5000,$B$23,'1. Output sheet'!$O$2:$O$5000,"&gt;="&amp;$B$266,'1. Output sheet'!$O$2:$O$5000,"&lt;"&amp;$C$266)</f>
        <v>0</v>
      </c>
      <c r="L283" s="13">
        <f>COUNTIFS('1. Output sheet'!$D$2:$D$5000,$B283,'1. Output sheet'!$C$2:$C$5000,L$27,'1. Output sheet'!$AC$2:$AC$5000,$B$22,'1. Output sheet'!$O$2:$O$5000,"&gt;="&amp;$B$266,'1. Output sheet'!$O$2:$O$5000,"&lt;"&amp;$C$266)+COUNTIFS('1. Output sheet'!$D$2:$D$5000,$B283,'1. Output sheet'!$C$2:$C$5000,L$27,'1. Output sheet'!$AC$2:$AC$5000,$B$23,'1. Output sheet'!$O$2:$O$5000,"&gt;="&amp;$B$266,'1. Output sheet'!$O$2:$O$5000,"&lt;"&amp;$C$266)</f>
        <v>0</v>
      </c>
      <c r="M283" s="13">
        <f>COUNTIFS('1. Output sheet'!$D$2:$D$5000,$B283,'1. Output sheet'!$C$2:$C$5000,M$27,'1. Output sheet'!$AC$2:$AC$5000,$B$22,'1. Output sheet'!$O$2:$O$5000,"&gt;="&amp;$B$266,'1. Output sheet'!$O$2:$O$5000,"&lt;"&amp;$C$266)+COUNTIFS('1. Output sheet'!$D$2:$D$5000,$B283,'1. Output sheet'!$C$2:$C$5000,M$27,'1. Output sheet'!$AC$2:$AC$5000,$B$23,'1. Output sheet'!$O$2:$O$5000,"&gt;="&amp;$B$266,'1. Output sheet'!$O$2:$O$5000,"&lt;"&amp;$C$266)</f>
        <v>0</v>
      </c>
      <c r="N283" s="13">
        <f>COUNTIFS('1. Output sheet'!$D$2:$D$5000,$B283,'1. Output sheet'!$C$2:$C$5000,N$27,'1. Output sheet'!$AC$2:$AC$5000,$B$22,'1. Output sheet'!$O$2:$O$5000,"&gt;="&amp;$B$266,'1. Output sheet'!$O$2:$O$5000,"&lt;"&amp;$C$266)+COUNTIFS('1. Output sheet'!$D$2:$D$5000,$B283,'1. Output sheet'!$C$2:$C$5000,N$27,'1. Output sheet'!$AC$2:$AC$5000,$B$23,'1. Output sheet'!$O$2:$O$5000,"&gt;="&amp;$B$266,'1. Output sheet'!$O$2:$O$5000,"&lt;"&amp;$C$266)</f>
        <v>0</v>
      </c>
      <c r="O283" s="13">
        <f>COUNTIFS('1. Output sheet'!$D$2:$D$5000,$B283,'1. Output sheet'!$C$2:$C$5000,O$27,'1. Output sheet'!$AC$2:$AC$5000,$B$22,'1. Output sheet'!$O$2:$O$5000,"&gt;="&amp;$B$266,'1. Output sheet'!$O$2:$O$5000,"&lt;"&amp;$C$266)+COUNTIFS('1. Output sheet'!$D$2:$D$5000,$B283,'1. Output sheet'!$C$2:$C$5000,O$27,'1. Output sheet'!$AC$2:$AC$5000,$B$23,'1. Output sheet'!$O$2:$O$5000,"&gt;="&amp;$B$266,'1. Output sheet'!$O$2:$O$5000,"&lt;"&amp;$C$266)</f>
        <v>0</v>
      </c>
      <c r="P283" s="14">
        <f t="shared" si="121"/>
        <v>0</v>
      </c>
      <c r="Q283" s="14">
        <f>COUNTIFS('1. Output sheet'!$D$2:$D$5000,$B283,'1. Output sheet'!$AC$2:$AC$5000,$B$22,'1. Output sheet'!$O$2:$O$5000,"&gt;="&amp;$B$142,'1. Output sheet'!$O$2:$O$5000,"&lt;"&amp;$C$142)+COUNTIFS('1. Output sheet'!$D$2:$D$5000,$B283,'1. Output sheet'!$AC$2:$AC$5000,$B$23,'1. Output sheet'!$O$2:$O$5000,"&gt;="&amp;$B$142,'1. Output sheet'!$O$2:$O$5000,"&lt;"&amp;$C$142)</f>
        <v>16</v>
      </c>
      <c r="R283" s="14">
        <f t="shared" si="122"/>
        <v>16</v>
      </c>
    </row>
    <row r="284" spans="2:18" ht="14.4" x14ac:dyDescent="0.3">
      <c r="B284" s="21" t="s">
        <v>105</v>
      </c>
      <c r="C284" s="20"/>
      <c r="D284" s="13">
        <f>COUNTIFS('1. Output sheet'!$D$2:$D$5000,$B284,'1. Output sheet'!$C$2:$C$5000,D$27,'1. Output sheet'!$AC$2:$AC$5000,$B$22,'1. Output sheet'!$O$2:$O$5000,"&gt;="&amp;$B$266,'1. Output sheet'!$O$2:$O$5000,"&lt;"&amp;$C$266)+COUNTIFS('1. Output sheet'!$D$2:$D$5000,$B284,'1. Output sheet'!$C$2:$C$5000,D$27,'1. Output sheet'!$AC$2:$AC$5000,$B$23,'1. Output sheet'!$O$2:$O$5000,"&gt;="&amp;$B$266,'1. Output sheet'!$O$2:$O$5000,"&lt;"&amp;$C$266)</f>
        <v>0</v>
      </c>
      <c r="E284" s="13">
        <f>COUNTIFS('1. Output sheet'!$D$2:$D$5000,$B284,'1. Output sheet'!$C$2:$C$5000,E$27,'1. Output sheet'!$AC$2:$AC$5000,$B$22,'1. Output sheet'!$O$2:$O$5000,"&gt;="&amp;$B$266,'1. Output sheet'!$O$2:$O$5000,"&lt;"&amp;$C$266)+COUNTIFS('1. Output sheet'!$D$2:$D$5000,$B284,'1. Output sheet'!$C$2:$C$5000,E$27,'1. Output sheet'!$AC$2:$AC$5000,$B$23,'1. Output sheet'!$O$2:$O$5000,"&gt;="&amp;$B$266,'1. Output sheet'!$O$2:$O$5000,"&lt;"&amp;$C$266)</f>
        <v>0</v>
      </c>
      <c r="F284" s="13">
        <f>COUNTIFS('1. Output sheet'!$D$2:$D$5000,$B284,'1. Output sheet'!$C$2:$C$5000,F$27,'1. Output sheet'!$AC$2:$AC$5000,$B$22,'1. Output sheet'!$O$2:$O$5000,"&gt;="&amp;$B$266,'1. Output sheet'!$O$2:$O$5000,"&lt;"&amp;$C$266)+COUNTIFS('1. Output sheet'!$D$2:$D$5000,$B284,'1. Output sheet'!$C$2:$C$5000,F$27,'1. Output sheet'!$AC$2:$AC$5000,$B$23,'1. Output sheet'!$O$2:$O$5000,"&gt;="&amp;$B$266,'1. Output sheet'!$O$2:$O$5000,"&lt;"&amp;$C$266)</f>
        <v>14</v>
      </c>
      <c r="G284" s="13">
        <f>COUNTIFS('1. Output sheet'!$D$2:$D$5000,$B284,'1. Output sheet'!$C$2:$C$5000,G$27,'1. Output sheet'!$AC$2:$AC$5000,$B$22,'1. Output sheet'!$O$2:$O$5000,"&gt;="&amp;$B$266,'1. Output sheet'!$O$2:$O$5000,"&lt;"&amp;$C$266)+COUNTIFS('1. Output sheet'!$D$2:$D$5000,$B284,'1. Output sheet'!$C$2:$C$5000,G$27,'1. Output sheet'!$AC$2:$AC$5000,$B$23,'1. Output sheet'!$O$2:$O$5000,"&gt;="&amp;$B$266,'1. Output sheet'!$O$2:$O$5000,"&lt;"&amp;$C$266)</f>
        <v>2</v>
      </c>
      <c r="H284" s="13">
        <f>COUNTIFS('1. Output sheet'!$D$2:$D$5000,$B284,'1. Output sheet'!$C$2:$C$5000,H$27,'1. Output sheet'!$AC$2:$AC$5000,$B$22,'1. Output sheet'!$O$2:$O$5000,"&gt;="&amp;$B$266,'1. Output sheet'!$O$2:$O$5000,"&lt;"&amp;$C$266)+COUNTIFS('1. Output sheet'!$D$2:$D$5000,$B284,'1. Output sheet'!$C$2:$C$5000,H$27,'1. Output sheet'!$AC$2:$AC$5000,$B$23,'1. Output sheet'!$O$2:$O$5000,"&gt;="&amp;$B$266,'1. Output sheet'!$O$2:$O$5000,"&lt;"&amp;$C$266)</f>
        <v>2</v>
      </c>
      <c r="I284" s="13">
        <f>COUNTIFS('1. Output sheet'!$D$2:$D$5000,$B284,'1. Output sheet'!$C$2:$C$5000,I$27,'1. Output sheet'!$AC$2:$AC$5000,$B$22,'1. Output sheet'!$O$2:$O$5000,"&gt;="&amp;$B$266,'1. Output sheet'!$O$2:$O$5000,"&lt;"&amp;$C$266)+COUNTIFS('1. Output sheet'!$D$2:$D$5000,$B284,'1. Output sheet'!$C$2:$C$5000,I$27,'1. Output sheet'!$AC$2:$AC$5000,$B$23,'1. Output sheet'!$O$2:$O$5000,"&gt;="&amp;$B$266,'1. Output sheet'!$O$2:$O$5000,"&lt;"&amp;$C$266)</f>
        <v>2</v>
      </c>
      <c r="J284" s="13">
        <f>COUNTIFS('1. Output sheet'!$D$2:$D$5000,$B284,'1. Output sheet'!$C$2:$C$5000,J$27,'1. Output sheet'!$AC$2:$AC$5000,$B$22,'1. Output sheet'!$O$2:$O$5000,"&gt;="&amp;$B$266,'1. Output sheet'!$O$2:$O$5000,"&lt;"&amp;$C$266)+COUNTIFS('1. Output sheet'!$D$2:$D$5000,$B284,'1. Output sheet'!$C$2:$C$5000,J$27,'1. Output sheet'!$AC$2:$AC$5000,$B$23,'1. Output sheet'!$O$2:$O$5000,"&gt;="&amp;$B$266,'1. Output sheet'!$O$2:$O$5000,"&lt;"&amp;$C$266)</f>
        <v>4</v>
      </c>
      <c r="K284" s="13">
        <f>COUNTIFS('1. Output sheet'!$D$2:$D$5000,$B284,'1. Output sheet'!$C$2:$C$5000,K$27,'1. Output sheet'!$AC$2:$AC$5000,$B$22,'1. Output sheet'!$O$2:$O$5000,"&gt;="&amp;$B$266,'1. Output sheet'!$O$2:$O$5000,"&lt;"&amp;$C$266)+COUNTIFS('1. Output sheet'!$D$2:$D$5000,$B284,'1. Output sheet'!$C$2:$C$5000,K$27,'1. Output sheet'!$AC$2:$AC$5000,$B$23,'1. Output sheet'!$O$2:$O$5000,"&gt;="&amp;$B$266,'1. Output sheet'!$O$2:$O$5000,"&lt;"&amp;$C$266)</f>
        <v>0</v>
      </c>
      <c r="L284" s="13">
        <f>COUNTIFS('1. Output sheet'!$D$2:$D$5000,$B284,'1. Output sheet'!$C$2:$C$5000,L$27,'1. Output sheet'!$AC$2:$AC$5000,$B$22,'1. Output sheet'!$O$2:$O$5000,"&gt;="&amp;$B$266,'1. Output sheet'!$O$2:$O$5000,"&lt;"&amp;$C$266)+COUNTIFS('1. Output sheet'!$D$2:$D$5000,$B284,'1. Output sheet'!$C$2:$C$5000,L$27,'1. Output sheet'!$AC$2:$AC$5000,$B$23,'1. Output sheet'!$O$2:$O$5000,"&gt;="&amp;$B$266,'1. Output sheet'!$O$2:$O$5000,"&lt;"&amp;$C$266)</f>
        <v>0</v>
      </c>
      <c r="M284" s="13">
        <f>COUNTIFS('1. Output sheet'!$D$2:$D$5000,$B284,'1. Output sheet'!$C$2:$C$5000,M$27,'1. Output sheet'!$AC$2:$AC$5000,$B$22,'1. Output sheet'!$O$2:$O$5000,"&gt;="&amp;$B$266,'1. Output sheet'!$O$2:$O$5000,"&lt;"&amp;$C$266)+COUNTIFS('1. Output sheet'!$D$2:$D$5000,$B284,'1. Output sheet'!$C$2:$C$5000,M$27,'1. Output sheet'!$AC$2:$AC$5000,$B$23,'1. Output sheet'!$O$2:$O$5000,"&gt;="&amp;$B$266,'1. Output sheet'!$O$2:$O$5000,"&lt;"&amp;$C$266)</f>
        <v>0</v>
      </c>
      <c r="N284" s="13">
        <f>COUNTIFS('1. Output sheet'!$D$2:$D$5000,$B284,'1. Output sheet'!$C$2:$C$5000,N$27,'1. Output sheet'!$AC$2:$AC$5000,$B$22,'1. Output sheet'!$O$2:$O$5000,"&gt;="&amp;$B$266,'1. Output sheet'!$O$2:$O$5000,"&lt;"&amp;$C$266)+COUNTIFS('1. Output sheet'!$D$2:$D$5000,$B284,'1. Output sheet'!$C$2:$C$5000,N$27,'1. Output sheet'!$AC$2:$AC$5000,$B$23,'1. Output sheet'!$O$2:$O$5000,"&gt;="&amp;$B$266,'1. Output sheet'!$O$2:$O$5000,"&lt;"&amp;$C$266)</f>
        <v>0</v>
      </c>
      <c r="O284" s="13">
        <f>COUNTIFS('1. Output sheet'!$D$2:$D$5000,$B284,'1. Output sheet'!$C$2:$C$5000,O$27,'1. Output sheet'!$AC$2:$AC$5000,$B$22,'1. Output sheet'!$O$2:$O$5000,"&gt;="&amp;$B$266,'1. Output sheet'!$O$2:$O$5000,"&lt;"&amp;$C$266)+COUNTIFS('1. Output sheet'!$D$2:$D$5000,$B284,'1. Output sheet'!$C$2:$C$5000,O$27,'1. Output sheet'!$AC$2:$AC$5000,$B$23,'1. Output sheet'!$O$2:$O$5000,"&gt;="&amp;$B$266,'1. Output sheet'!$O$2:$O$5000,"&lt;"&amp;$C$266)</f>
        <v>0</v>
      </c>
      <c r="P284" s="14">
        <f t="shared" si="121"/>
        <v>24</v>
      </c>
      <c r="Q284" s="14">
        <f>COUNTIFS('1. Output sheet'!$D$2:$D$5000,$B284,'1. Output sheet'!$AC$2:$AC$5000,$B$22,'1. Output sheet'!$O$2:$O$5000,"&gt;="&amp;$B$142,'1. Output sheet'!$O$2:$O$5000,"&lt;"&amp;$C$142)+COUNTIFS('1. Output sheet'!$D$2:$D$5000,$B284,'1. Output sheet'!$AC$2:$AC$5000,$B$23,'1. Output sheet'!$O$2:$O$5000,"&gt;="&amp;$B$142,'1. Output sheet'!$O$2:$O$5000,"&lt;"&amp;$C$142)</f>
        <v>195</v>
      </c>
      <c r="R284" s="14">
        <f t="shared" si="122"/>
        <v>171</v>
      </c>
    </row>
    <row r="285" spans="2:18" ht="14.4" x14ac:dyDescent="0.3">
      <c r="B285" s="21" t="s">
        <v>79</v>
      </c>
      <c r="C285" s="20"/>
      <c r="D285" s="13">
        <f>COUNTIFS('1. Output sheet'!$D$2:$D$5000,$B285,'1. Output sheet'!$C$2:$C$5000,D$27,'1. Output sheet'!$AC$2:$AC$5000,$B$22,'1. Output sheet'!$O$2:$O$5000,"&gt;="&amp;$B$266,'1. Output sheet'!$O$2:$O$5000,"&lt;"&amp;$C$266)+COUNTIFS('1. Output sheet'!$D$2:$D$5000,$B285,'1. Output sheet'!$C$2:$C$5000,D$27,'1. Output sheet'!$AC$2:$AC$5000,$B$23,'1. Output sheet'!$O$2:$O$5000,"&gt;="&amp;$B$266,'1. Output sheet'!$O$2:$O$5000,"&lt;"&amp;$C$266)</f>
        <v>0</v>
      </c>
      <c r="E285" s="13">
        <f>COUNTIFS('1. Output sheet'!$D$2:$D$5000,$B285,'1. Output sheet'!$C$2:$C$5000,E$27,'1. Output sheet'!$AC$2:$AC$5000,$B$22,'1. Output sheet'!$O$2:$O$5000,"&gt;="&amp;$B$266,'1. Output sheet'!$O$2:$O$5000,"&lt;"&amp;$C$266)+COUNTIFS('1. Output sheet'!$D$2:$D$5000,$B285,'1. Output sheet'!$C$2:$C$5000,E$27,'1. Output sheet'!$AC$2:$AC$5000,$B$23,'1. Output sheet'!$O$2:$O$5000,"&gt;="&amp;$B$266,'1. Output sheet'!$O$2:$O$5000,"&lt;"&amp;$C$266)</f>
        <v>0</v>
      </c>
      <c r="F285" s="13">
        <f>COUNTIFS('1. Output sheet'!$D$2:$D$5000,$B285,'1. Output sheet'!$C$2:$C$5000,F$27,'1. Output sheet'!$AC$2:$AC$5000,$B$22,'1. Output sheet'!$O$2:$O$5000,"&gt;="&amp;$B$266,'1. Output sheet'!$O$2:$O$5000,"&lt;"&amp;$C$266)+COUNTIFS('1. Output sheet'!$D$2:$D$5000,$B285,'1. Output sheet'!$C$2:$C$5000,F$27,'1. Output sheet'!$AC$2:$AC$5000,$B$23,'1. Output sheet'!$O$2:$O$5000,"&gt;="&amp;$B$266,'1. Output sheet'!$O$2:$O$5000,"&lt;"&amp;$C$266)</f>
        <v>0</v>
      </c>
      <c r="G285" s="13">
        <f>COUNTIFS('1. Output sheet'!$D$2:$D$5000,$B285,'1. Output sheet'!$C$2:$C$5000,G$27,'1. Output sheet'!$AC$2:$AC$5000,$B$22,'1. Output sheet'!$O$2:$O$5000,"&gt;="&amp;$B$266,'1. Output sheet'!$O$2:$O$5000,"&lt;"&amp;$C$266)+COUNTIFS('1. Output sheet'!$D$2:$D$5000,$B285,'1. Output sheet'!$C$2:$C$5000,G$27,'1. Output sheet'!$AC$2:$AC$5000,$B$23,'1. Output sheet'!$O$2:$O$5000,"&gt;="&amp;$B$266,'1. Output sheet'!$O$2:$O$5000,"&lt;"&amp;$C$266)</f>
        <v>1</v>
      </c>
      <c r="H285" s="13">
        <f>COUNTIFS('1. Output sheet'!$D$2:$D$5000,$B285,'1. Output sheet'!$C$2:$C$5000,H$27,'1. Output sheet'!$AC$2:$AC$5000,$B$22,'1. Output sheet'!$O$2:$O$5000,"&gt;="&amp;$B$266,'1. Output sheet'!$O$2:$O$5000,"&lt;"&amp;$C$266)+COUNTIFS('1. Output sheet'!$D$2:$D$5000,$B285,'1. Output sheet'!$C$2:$C$5000,H$27,'1. Output sheet'!$AC$2:$AC$5000,$B$23,'1. Output sheet'!$O$2:$O$5000,"&gt;="&amp;$B$266,'1. Output sheet'!$O$2:$O$5000,"&lt;"&amp;$C$266)</f>
        <v>1</v>
      </c>
      <c r="I285" s="13">
        <f>COUNTIFS('1. Output sheet'!$D$2:$D$5000,$B285,'1. Output sheet'!$C$2:$C$5000,I$27,'1. Output sheet'!$AC$2:$AC$5000,$B$22,'1. Output sheet'!$O$2:$O$5000,"&gt;="&amp;$B$266,'1. Output sheet'!$O$2:$O$5000,"&lt;"&amp;$C$266)+COUNTIFS('1. Output sheet'!$D$2:$D$5000,$B285,'1. Output sheet'!$C$2:$C$5000,I$27,'1. Output sheet'!$AC$2:$AC$5000,$B$23,'1. Output sheet'!$O$2:$O$5000,"&gt;="&amp;$B$266,'1. Output sheet'!$O$2:$O$5000,"&lt;"&amp;$C$266)</f>
        <v>0</v>
      </c>
      <c r="J285" s="13">
        <f>COUNTIFS('1. Output sheet'!$D$2:$D$5000,$B285,'1. Output sheet'!$C$2:$C$5000,J$27,'1. Output sheet'!$AC$2:$AC$5000,$B$22,'1. Output sheet'!$O$2:$O$5000,"&gt;="&amp;$B$266,'1. Output sheet'!$O$2:$O$5000,"&lt;"&amp;$C$266)+COUNTIFS('1. Output sheet'!$D$2:$D$5000,$B285,'1. Output sheet'!$C$2:$C$5000,J$27,'1. Output sheet'!$AC$2:$AC$5000,$B$23,'1. Output sheet'!$O$2:$O$5000,"&gt;="&amp;$B$266,'1. Output sheet'!$O$2:$O$5000,"&lt;"&amp;$C$266)</f>
        <v>0</v>
      </c>
      <c r="K285" s="13">
        <f>COUNTIFS('1. Output sheet'!$D$2:$D$5000,$B285,'1. Output sheet'!$C$2:$C$5000,K$27,'1. Output sheet'!$AC$2:$AC$5000,$B$22,'1. Output sheet'!$O$2:$O$5000,"&gt;="&amp;$B$266,'1. Output sheet'!$O$2:$O$5000,"&lt;"&amp;$C$266)+COUNTIFS('1. Output sheet'!$D$2:$D$5000,$B285,'1. Output sheet'!$C$2:$C$5000,K$27,'1. Output sheet'!$AC$2:$AC$5000,$B$23,'1. Output sheet'!$O$2:$O$5000,"&gt;="&amp;$B$266,'1. Output sheet'!$O$2:$O$5000,"&lt;"&amp;$C$266)</f>
        <v>0</v>
      </c>
      <c r="L285" s="13">
        <f>COUNTIFS('1. Output sheet'!$D$2:$D$5000,$B285,'1. Output sheet'!$C$2:$C$5000,L$27,'1. Output sheet'!$AC$2:$AC$5000,$B$22,'1. Output sheet'!$O$2:$O$5000,"&gt;="&amp;$B$266,'1. Output sheet'!$O$2:$O$5000,"&lt;"&amp;$C$266)+COUNTIFS('1. Output sheet'!$D$2:$D$5000,$B285,'1. Output sheet'!$C$2:$C$5000,L$27,'1. Output sheet'!$AC$2:$AC$5000,$B$23,'1. Output sheet'!$O$2:$O$5000,"&gt;="&amp;$B$266,'1. Output sheet'!$O$2:$O$5000,"&lt;"&amp;$C$266)</f>
        <v>0</v>
      </c>
      <c r="M285" s="13">
        <f>COUNTIFS('1. Output sheet'!$D$2:$D$5000,$B285,'1. Output sheet'!$C$2:$C$5000,M$27,'1. Output sheet'!$AC$2:$AC$5000,$B$22,'1. Output sheet'!$O$2:$O$5000,"&gt;="&amp;$B$266,'1. Output sheet'!$O$2:$O$5000,"&lt;"&amp;$C$266)+COUNTIFS('1. Output sheet'!$D$2:$D$5000,$B285,'1. Output sheet'!$C$2:$C$5000,M$27,'1. Output sheet'!$AC$2:$AC$5000,$B$23,'1. Output sheet'!$O$2:$O$5000,"&gt;="&amp;$B$266,'1. Output sheet'!$O$2:$O$5000,"&lt;"&amp;$C$266)</f>
        <v>0</v>
      </c>
      <c r="N285" s="13">
        <f>COUNTIFS('1. Output sheet'!$D$2:$D$5000,$B285,'1. Output sheet'!$C$2:$C$5000,N$27,'1. Output sheet'!$AC$2:$AC$5000,$B$22,'1. Output sheet'!$O$2:$O$5000,"&gt;="&amp;$B$266,'1. Output sheet'!$O$2:$O$5000,"&lt;"&amp;$C$266)+COUNTIFS('1. Output sheet'!$D$2:$D$5000,$B285,'1. Output sheet'!$C$2:$C$5000,N$27,'1. Output sheet'!$AC$2:$AC$5000,$B$23,'1. Output sheet'!$O$2:$O$5000,"&gt;="&amp;$B$266,'1. Output sheet'!$O$2:$O$5000,"&lt;"&amp;$C$266)</f>
        <v>0</v>
      </c>
      <c r="O285" s="13">
        <f>COUNTIFS('1. Output sheet'!$D$2:$D$5000,$B285,'1. Output sheet'!$C$2:$C$5000,O$27,'1. Output sheet'!$AC$2:$AC$5000,$B$22,'1. Output sheet'!$O$2:$O$5000,"&gt;="&amp;$B$266,'1. Output sheet'!$O$2:$O$5000,"&lt;"&amp;$C$266)+COUNTIFS('1. Output sheet'!$D$2:$D$5000,$B285,'1. Output sheet'!$C$2:$C$5000,O$27,'1. Output sheet'!$AC$2:$AC$5000,$B$23,'1. Output sheet'!$O$2:$O$5000,"&gt;="&amp;$B$266,'1. Output sheet'!$O$2:$O$5000,"&lt;"&amp;$C$266)</f>
        <v>0</v>
      </c>
      <c r="P285" s="14">
        <f t="shared" si="121"/>
        <v>2</v>
      </c>
      <c r="Q285" s="14">
        <f>COUNTIFS('1. Output sheet'!$D$2:$D$5000,$B285,'1. Output sheet'!$AC$2:$AC$5000,$B$22,'1. Output sheet'!$O$2:$O$5000,"&gt;="&amp;$B$142,'1. Output sheet'!$O$2:$O$5000,"&lt;"&amp;$C$142)+COUNTIFS('1. Output sheet'!$D$2:$D$5000,$B285,'1. Output sheet'!$AC$2:$AC$5000,$B$23,'1. Output sheet'!$O$2:$O$5000,"&gt;="&amp;$B$142,'1. Output sheet'!$O$2:$O$5000,"&lt;"&amp;$C$142)</f>
        <v>38</v>
      </c>
      <c r="R285" s="14">
        <f t="shared" si="122"/>
        <v>36</v>
      </c>
    </row>
    <row r="286" spans="2:18" ht="14.4" x14ac:dyDescent="0.3">
      <c r="B286" s="21" t="s">
        <v>49</v>
      </c>
      <c r="C286" s="20"/>
      <c r="D286" s="13">
        <f>COUNTIFS('1. Output sheet'!$D$2:$D$5000,$B286,'1. Output sheet'!$C$2:$C$5000,D$27,'1. Output sheet'!$AC$2:$AC$5000,$B$22,'1. Output sheet'!$O$2:$O$5000,"&gt;="&amp;$B$266,'1. Output sheet'!$O$2:$O$5000,"&lt;"&amp;$C$266)+COUNTIFS('1. Output sheet'!$D$2:$D$5000,$B286,'1. Output sheet'!$C$2:$C$5000,D$27,'1. Output sheet'!$AC$2:$AC$5000,$B$23,'1. Output sheet'!$O$2:$O$5000,"&gt;="&amp;$B$266,'1. Output sheet'!$O$2:$O$5000,"&lt;"&amp;$C$266)</f>
        <v>1</v>
      </c>
      <c r="E286" s="13">
        <f>COUNTIFS('1. Output sheet'!$D$2:$D$5000,$B286,'1. Output sheet'!$C$2:$C$5000,E$27,'1. Output sheet'!$AC$2:$AC$5000,$B$22,'1. Output sheet'!$O$2:$O$5000,"&gt;="&amp;$B$266,'1. Output sheet'!$O$2:$O$5000,"&lt;"&amp;$C$266)+COUNTIFS('1. Output sheet'!$D$2:$D$5000,$B286,'1. Output sheet'!$C$2:$C$5000,E$27,'1. Output sheet'!$AC$2:$AC$5000,$B$23,'1. Output sheet'!$O$2:$O$5000,"&gt;="&amp;$B$266,'1. Output sheet'!$O$2:$O$5000,"&lt;"&amp;$C$266)</f>
        <v>0</v>
      </c>
      <c r="F286" s="13">
        <f>COUNTIFS('1. Output sheet'!$D$2:$D$5000,$B286,'1. Output sheet'!$C$2:$C$5000,F$27,'1. Output sheet'!$AC$2:$AC$5000,$B$22,'1. Output sheet'!$O$2:$O$5000,"&gt;="&amp;$B$266,'1. Output sheet'!$O$2:$O$5000,"&lt;"&amp;$C$266)+COUNTIFS('1. Output sheet'!$D$2:$D$5000,$B286,'1. Output sheet'!$C$2:$C$5000,F$27,'1. Output sheet'!$AC$2:$AC$5000,$B$23,'1. Output sheet'!$O$2:$O$5000,"&gt;="&amp;$B$266,'1. Output sheet'!$O$2:$O$5000,"&lt;"&amp;$C$266)</f>
        <v>0</v>
      </c>
      <c r="G286" s="13">
        <f>COUNTIFS('1. Output sheet'!$D$2:$D$5000,$B286,'1. Output sheet'!$C$2:$C$5000,G$27,'1. Output sheet'!$AC$2:$AC$5000,$B$22,'1. Output sheet'!$O$2:$O$5000,"&gt;="&amp;$B$266,'1. Output sheet'!$O$2:$O$5000,"&lt;"&amp;$C$266)+COUNTIFS('1. Output sheet'!$D$2:$D$5000,$B286,'1. Output sheet'!$C$2:$C$5000,G$27,'1. Output sheet'!$AC$2:$AC$5000,$B$23,'1. Output sheet'!$O$2:$O$5000,"&gt;="&amp;$B$266,'1. Output sheet'!$O$2:$O$5000,"&lt;"&amp;$C$266)</f>
        <v>0</v>
      </c>
      <c r="H286" s="13">
        <f>COUNTIFS('1. Output sheet'!$D$2:$D$5000,$B286,'1. Output sheet'!$C$2:$C$5000,H$27,'1. Output sheet'!$AC$2:$AC$5000,$B$22,'1. Output sheet'!$O$2:$O$5000,"&gt;="&amp;$B$266,'1. Output sheet'!$O$2:$O$5000,"&lt;"&amp;$C$266)+COUNTIFS('1. Output sheet'!$D$2:$D$5000,$B286,'1. Output sheet'!$C$2:$C$5000,H$27,'1. Output sheet'!$AC$2:$AC$5000,$B$23,'1. Output sheet'!$O$2:$O$5000,"&gt;="&amp;$B$266,'1. Output sheet'!$O$2:$O$5000,"&lt;"&amp;$C$266)</f>
        <v>0</v>
      </c>
      <c r="I286" s="13">
        <f>COUNTIFS('1. Output sheet'!$D$2:$D$5000,$B286,'1. Output sheet'!$C$2:$C$5000,I$27,'1. Output sheet'!$AC$2:$AC$5000,$B$22,'1. Output sheet'!$O$2:$O$5000,"&gt;="&amp;$B$266,'1. Output sheet'!$O$2:$O$5000,"&lt;"&amp;$C$266)+COUNTIFS('1. Output sheet'!$D$2:$D$5000,$B286,'1. Output sheet'!$C$2:$C$5000,I$27,'1. Output sheet'!$AC$2:$AC$5000,$B$23,'1. Output sheet'!$O$2:$O$5000,"&gt;="&amp;$B$266,'1. Output sheet'!$O$2:$O$5000,"&lt;"&amp;$C$266)</f>
        <v>0</v>
      </c>
      <c r="J286" s="13">
        <f>COUNTIFS('1. Output sheet'!$D$2:$D$5000,$B286,'1. Output sheet'!$C$2:$C$5000,J$27,'1. Output sheet'!$AC$2:$AC$5000,$B$22,'1. Output sheet'!$O$2:$O$5000,"&gt;="&amp;$B$266,'1. Output sheet'!$O$2:$O$5000,"&lt;"&amp;$C$266)+COUNTIFS('1. Output sheet'!$D$2:$D$5000,$B286,'1. Output sheet'!$C$2:$C$5000,J$27,'1. Output sheet'!$AC$2:$AC$5000,$B$23,'1. Output sheet'!$O$2:$O$5000,"&gt;="&amp;$B$266,'1. Output sheet'!$O$2:$O$5000,"&lt;"&amp;$C$266)</f>
        <v>0</v>
      </c>
      <c r="K286" s="13">
        <f>COUNTIFS('1. Output sheet'!$D$2:$D$5000,$B286,'1. Output sheet'!$C$2:$C$5000,K$27,'1. Output sheet'!$AC$2:$AC$5000,$B$22,'1. Output sheet'!$O$2:$O$5000,"&gt;="&amp;$B$266,'1. Output sheet'!$O$2:$O$5000,"&lt;"&amp;$C$266)+COUNTIFS('1. Output sheet'!$D$2:$D$5000,$B286,'1. Output sheet'!$C$2:$C$5000,K$27,'1. Output sheet'!$AC$2:$AC$5000,$B$23,'1. Output sheet'!$O$2:$O$5000,"&gt;="&amp;$B$266,'1. Output sheet'!$O$2:$O$5000,"&lt;"&amp;$C$266)</f>
        <v>0</v>
      </c>
      <c r="L286" s="13">
        <f>COUNTIFS('1. Output sheet'!$D$2:$D$5000,$B286,'1. Output sheet'!$C$2:$C$5000,L$27,'1. Output sheet'!$AC$2:$AC$5000,$B$22,'1. Output sheet'!$O$2:$O$5000,"&gt;="&amp;$B$266,'1. Output sheet'!$O$2:$O$5000,"&lt;"&amp;$C$266)+COUNTIFS('1. Output sheet'!$D$2:$D$5000,$B286,'1. Output sheet'!$C$2:$C$5000,L$27,'1. Output sheet'!$AC$2:$AC$5000,$B$23,'1. Output sheet'!$O$2:$O$5000,"&gt;="&amp;$B$266,'1. Output sheet'!$O$2:$O$5000,"&lt;"&amp;$C$266)</f>
        <v>0</v>
      </c>
      <c r="M286" s="13">
        <f>COUNTIFS('1. Output sheet'!$D$2:$D$5000,$B286,'1. Output sheet'!$C$2:$C$5000,M$27,'1. Output sheet'!$AC$2:$AC$5000,$B$22,'1. Output sheet'!$O$2:$O$5000,"&gt;="&amp;$B$266,'1. Output sheet'!$O$2:$O$5000,"&lt;"&amp;$C$266)+COUNTIFS('1. Output sheet'!$D$2:$D$5000,$B286,'1. Output sheet'!$C$2:$C$5000,M$27,'1. Output sheet'!$AC$2:$AC$5000,$B$23,'1. Output sheet'!$O$2:$O$5000,"&gt;="&amp;$B$266,'1. Output sheet'!$O$2:$O$5000,"&lt;"&amp;$C$266)</f>
        <v>0</v>
      </c>
      <c r="N286" s="13">
        <f>COUNTIFS('1. Output sheet'!$D$2:$D$5000,$B286,'1. Output sheet'!$C$2:$C$5000,N$27,'1. Output sheet'!$AC$2:$AC$5000,$B$22,'1. Output sheet'!$O$2:$O$5000,"&gt;="&amp;$B$266,'1. Output sheet'!$O$2:$O$5000,"&lt;"&amp;$C$266)+COUNTIFS('1. Output sheet'!$D$2:$D$5000,$B286,'1. Output sheet'!$C$2:$C$5000,N$27,'1. Output sheet'!$AC$2:$AC$5000,$B$23,'1. Output sheet'!$O$2:$O$5000,"&gt;="&amp;$B$266,'1. Output sheet'!$O$2:$O$5000,"&lt;"&amp;$C$266)</f>
        <v>0</v>
      </c>
      <c r="O286" s="13">
        <f>COUNTIFS('1. Output sheet'!$D$2:$D$5000,$B286,'1. Output sheet'!$C$2:$C$5000,O$27,'1. Output sheet'!$AC$2:$AC$5000,$B$22,'1. Output sheet'!$O$2:$O$5000,"&gt;="&amp;$B$266,'1. Output sheet'!$O$2:$O$5000,"&lt;"&amp;$C$266)+COUNTIFS('1. Output sheet'!$D$2:$D$5000,$B286,'1. Output sheet'!$C$2:$C$5000,O$27,'1. Output sheet'!$AC$2:$AC$5000,$B$23,'1. Output sheet'!$O$2:$O$5000,"&gt;="&amp;$B$266,'1. Output sheet'!$O$2:$O$5000,"&lt;"&amp;$C$266)</f>
        <v>0</v>
      </c>
      <c r="P286" s="14">
        <f t="shared" si="121"/>
        <v>1</v>
      </c>
      <c r="Q286" s="14">
        <f>COUNTIFS('1. Output sheet'!$D$2:$D$5000,$B286,'1. Output sheet'!$AC$2:$AC$5000,$B$22,'1. Output sheet'!$O$2:$O$5000,"&gt;="&amp;$B$142,'1. Output sheet'!$O$2:$O$5000,"&lt;"&amp;$C$142)+COUNTIFS('1. Output sheet'!$D$2:$D$5000,$B286,'1. Output sheet'!$AC$2:$AC$5000,$B$23,'1. Output sheet'!$O$2:$O$5000,"&gt;="&amp;$B$142,'1. Output sheet'!$O$2:$O$5000,"&lt;"&amp;$C$142)</f>
        <v>5</v>
      </c>
      <c r="R286" s="14">
        <f t="shared" si="122"/>
        <v>4</v>
      </c>
    </row>
    <row r="287" spans="2:18" ht="14.4" x14ac:dyDescent="0.3">
      <c r="B287" s="21" t="s">
        <v>638</v>
      </c>
      <c r="C287" s="20"/>
      <c r="D287" s="13">
        <f>COUNTIFS('1. Output sheet'!$D$2:$D$5000,$B287,'1. Output sheet'!$C$2:$C$5000,D$27,'1. Output sheet'!$AC$2:$AC$5000,$B$22,'1. Output sheet'!$O$2:$O$5000,"&gt;="&amp;$B$266,'1. Output sheet'!$O$2:$O$5000,"&lt;"&amp;$C$266)+COUNTIFS('1. Output sheet'!$D$2:$D$5000,$B287,'1. Output sheet'!$C$2:$C$5000,D$27,'1. Output sheet'!$AC$2:$AC$5000,$B$23,'1. Output sheet'!$O$2:$O$5000,"&gt;="&amp;$B$266,'1. Output sheet'!$O$2:$O$5000,"&lt;"&amp;$C$266)</f>
        <v>0</v>
      </c>
      <c r="E287" s="13">
        <f>COUNTIFS('1. Output sheet'!$D$2:$D$5000,$B287,'1. Output sheet'!$C$2:$C$5000,E$27,'1. Output sheet'!$AC$2:$AC$5000,$B$22,'1. Output sheet'!$O$2:$O$5000,"&gt;="&amp;$B$266,'1. Output sheet'!$O$2:$O$5000,"&lt;"&amp;$C$266)+COUNTIFS('1. Output sheet'!$D$2:$D$5000,$B287,'1. Output sheet'!$C$2:$C$5000,E$27,'1. Output sheet'!$AC$2:$AC$5000,$B$23,'1. Output sheet'!$O$2:$O$5000,"&gt;="&amp;$B$266,'1. Output sheet'!$O$2:$O$5000,"&lt;"&amp;$C$266)</f>
        <v>0</v>
      </c>
      <c r="F287" s="13">
        <f>COUNTIFS('1. Output sheet'!$D$2:$D$5000,$B287,'1. Output sheet'!$C$2:$C$5000,F$27,'1. Output sheet'!$AC$2:$AC$5000,$B$22,'1. Output sheet'!$O$2:$O$5000,"&gt;="&amp;$B$266,'1. Output sheet'!$O$2:$O$5000,"&lt;"&amp;$C$266)+COUNTIFS('1. Output sheet'!$D$2:$D$5000,$B287,'1. Output sheet'!$C$2:$C$5000,F$27,'1. Output sheet'!$AC$2:$AC$5000,$B$23,'1. Output sheet'!$O$2:$O$5000,"&gt;="&amp;$B$266,'1. Output sheet'!$O$2:$O$5000,"&lt;"&amp;$C$266)</f>
        <v>1</v>
      </c>
      <c r="G287" s="13">
        <f>COUNTIFS('1. Output sheet'!$D$2:$D$5000,$B287,'1. Output sheet'!$C$2:$C$5000,G$27,'1. Output sheet'!$AC$2:$AC$5000,$B$22,'1. Output sheet'!$O$2:$O$5000,"&gt;="&amp;$B$266,'1. Output sheet'!$O$2:$O$5000,"&lt;"&amp;$C$266)+COUNTIFS('1. Output sheet'!$D$2:$D$5000,$B287,'1. Output sheet'!$C$2:$C$5000,G$27,'1. Output sheet'!$AC$2:$AC$5000,$B$23,'1. Output sheet'!$O$2:$O$5000,"&gt;="&amp;$B$266,'1. Output sheet'!$O$2:$O$5000,"&lt;"&amp;$C$266)</f>
        <v>0</v>
      </c>
      <c r="H287" s="13">
        <f>COUNTIFS('1. Output sheet'!$D$2:$D$5000,$B287,'1. Output sheet'!$C$2:$C$5000,H$27,'1. Output sheet'!$AC$2:$AC$5000,$B$22,'1. Output sheet'!$O$2:$O$5000,"&gt;="&amp;$B$266,'1. Output sheet'!$O$2:$O$5000,"&lt;"&amp;$C$266)+COUNTIFS('1. Output sheet'!$D$2:$D$5000,$B287,'1. Output sheet'!$C$2:$C$5000,H$27,'1. Output sheet'!$AC$2:$AC$5000,$B$23,'1. Output sheet'!$O$2:$O$5000,"&gt;="&amp;$B$266,'1. Output sheet'!$O$2:$O$5000,"&lt;"&amp;$C$266)</f>
        <v>0</v>
      </c>
      <c r="I287" s="13">
        <f>COUNTIFS('1. Output sheet'!$D$2:$D$5000,$B287,'1. Output sheet'!$C$2:$C$5000,I$27,'1. Output sheet'!$AC$2:$AC$5000,$B$22,'1. Output sheet'!$O$2:$O$5000,"&gt;="&amp;$B$266,'1. Output sheet'!$O$2:$O$5000,"&lt;"&amp;$C$266)+COUNTIFS('1. Output sheet'!$D$2:$D$5000,$B287,'1. Output sheet'!$C$2:$C$5000,I$27,'1. Output sheet'!$AC$2:$AC$5000,$B$23,'1. Output sheet'!$O$2:$O$5000,"&gt;="&amp;$B$266,'1. Output sheet'!$O$2:$O$5000,"&lt;"&amp;$C$266)</f>
        <v>0</v>
      </c>
      <c r="J287" s="13">
        <f>COUNTIFS('1. Output sheet'!$D$2:$D$5000,$B287,'1. Output sheet'!$C$2:$C$5000,J$27,'1. Output sheet'!$AC$2:$AC$5000,$B$22,'1. Output sheet'!$O$2:$O$5000,"&gt;="&amp;$B$266,'1. Output sheet'!$O$2:$O$5000,"&lt;"&amp;$C$266)+COUNTIFS('1. Output sheet'!$D$2:$D$5000,$B287,'1. Output sheet'!$C$2:$C$5000,J$27,'1. Output sheet'!$AC$2:$AC$5000,$B$23,'1. Output sheet'!$O$2:$O$5000,"&gt;="&amp;$B$266,'1. Output sheet'!$O$2:$O$5000,"&lt;"&amp;$C$266)</f>
        <v>0</v>
      </c>
      <c r="K287" s="13">
        <f>COUNTIFS('1. Output sheet'!$D$2:$D$5000,$B287,'1. Output sheet'!$C$2:$C$5000,K$27,'1. Output sheet'!$AC$2:$AC$5000,$B$22,'1. Output sheet'!$O$2:$O$5000,"&gt;="&amp;$B$266,'1. Output sheet'!$O$2:$O$5000,"&lt;"&amp;$C$266)+COUNTIFS('1. Output sheet'!$D$2:$D$5000,$B287,'1. Output sheet'!$C$2:$C$5000,K$27,'1. Output sheet'!$AC$2:$AC$5000,$B$23,'1. Output sheet'!$O$2:$O$5000,"&gt;="&amp;$B$266,'1. Output sheet'!$O$2:$O$5000,"&lt;"&amp;$C$266)</f>
        <v>0</v>
      </c>
      <c r="L287" s="13">
        <f>COUNTIFS('1. Output sheet'!$D$2:$D$5000,$B287,'1. Output sheet'!$C$2:$C$5000,L$27,'1. Output sheet'!$AC$2:$AC$5000,$B$22,'1. Output sheet'!$O$2:$O$5000,"&gt;="&amp;$B$266,'1. Output sheet'!$O$2:$O$5000,"&lt;"&amp;$C$266)+COUNTIFS('1. Output sheet'!$D$2:$D$5000,$B287,'1. Output sheet'!$C$2:$C$5000,L$27,'1. Output sheet'!$AC$2:$AC$5000,$B$23,'1. Output sheet'!$O$2:$O$5000,"&gt;="&amp;$B$266,'1. Output sheet'!$O$2:$O$5000,"&lt;"&amp;$C$266)</f>
        <v>0</v>
      </c>
      <c r="M287" s="13">
        <f>COUNTIFS('1. Output sheet'!$D$2:$D$5000,$B287,'1. Output sheet'!$C$2:$C$5000,M$27,'1. Output sheet'!$AC$2:$AC$5000,$B$22,'1. Output sheet'!$O$2:$O$5000,"&gt;="&amp;$B$266,'1. Output sheet'!$O$2:$O$5000,"&lt;"&amp;$C$266)+COUNTIFS('1. Output sheet'!$D$2:$D$5000,$B287,'1. Output sheet'!$C$2:$C$5000,M$27,'1. Output sheet'!$AC$2:$AC$5000,$B$23,'1. Output sheet'!$O$2:$O$5000,"&gt;="&amp;$B$266,'1. Output sheet'!$O$2:$O$5000,"&lt;"&amp;$C$266)</f>
        <v>0</v>
      </c>
      <c r="N287" s="13">
        <f>COUNTIFS('1. Output sheet'!$D$2:$D$5000,$B287,'1. Output sheet'!$C$2:$C$5000,N$27,'1. Output sheet'!$AC$2:$AC$5000,$B$22,'1. Output sheet'!$O$2:$O$5000,"&gt;="&amp;$B$266,'1. Output sheet'!$O$2:$O$5000,"&lt;"&amp;$C$266)+COUNTIFS('1. Output sheet'!$D$2:$D$5000,$B287,'1. Output sheet'!$C$2:$C$5000,N$27,'1. Output sheet'!$AC$2:$AC$5000,$B$23,'1. Output sheet'!$O$2:$O$5000,"&gt;="&amp;$B$266,'1. Output sheet'!$O$2:$O$5000,"&lt;"&amp;$C$266)</f>
        <v>0</v>
      </c>
      <c r="O287" s="13">
        <f>COUNTIFS('1. Output sheet'!$D$2:$D$5000,$B287,'1. Output sheet'!$C$2:$C$5000,O$27,'1. Output sheet'!$AC$2:$AC$5000,$B$22,'1. Output sheet'!$O$2:$O$5000,"&gt;="&amp;$B$266,'1. Output sheet'!$O$2:$O$5000,"&lt;"&amp;$C$266)+COUNTIFS('1. Output sheet'!$D$2:$D$5000,$B287,'1. Output sheet'!$C$2:$C$5000,O$27,'1. Output sheet'!$AC$2:$AC$5000,$B$23,'1. Output sheet'!$O$2:$O$5000,"&gt;="&amp;$B$266,'1. Output sheet'!$O$2:$O$5000,"&lt;"&amp;$C$266)</f>
        <v>0</v>
      </c>
      <c r="P287" s="14">
        <f t="shared" si="121"/>
        <v>1</v>
      </c>
      <c r="Q287" s="14">
        <f>COUNTIFS('1. Output sheet'!$D$2:$D$5000,$B287,'1. Output sheet'!$AC$2:$AC$5000,$B$22,'1. Output sheet'!$O$2:$O$5000,"&gt;="&amp;$B$142,'1. Output sheet'!$O$2:$O$5000,"&lt;"&amp;$C$142)+COUNTIFS('1. Output sheet'!$D$2:$D$5000,$B287,'1. Output sheet'!$AC$2:$AC$5000,$B$23,'1. Output sheet'!$O$2:$O$5000,"&gt;="&amp;$B$142,'1. Output sheet'!$O$2:$O$5000,"&lt;"&amp;$C$142)</f>
        <v>6</v>
      </c>
      <c r="R287" s="14">
        <f t="shared" si="122"/>
        <v>5</v>
      </c>
    </row>
    <row r="288" spans="2:18" ht="14.4" x14ac:dyDescent="0.3">
      <c r="B288" s="21" t="s">
        <v>2484</v>
      </c>
      <c r="C288" s="20"/>
      <c r="D288" s="13">
        <f>COUNTIFS('1. Output sheet'!$D$2:$D$5000,$B288,'1. Output sheet'!$C$2:$C$5000,D$27,'1. Output sheet'!$AC$2:$AC$5000,$B$22,'1. Output sheet'!$O$2:$O$5000,"&gt;="&amp;$B$266,'1. Output sheet'!$O$2:$O$5000,"&lt;"&amp;$C$266)+COUNTIFS('1. Output sheet'!$D$2:$D$5000,$B288,'1. Output sheet'!$C$2:$C$5000,D$27,'1. Output sheet'!$AC$2:$AC$5000,$B$23,'1. Output sheet'!$O$2:$O$5000,"&gt;="&amp;$B$266,'1. Output sheet'!$O$2:$O$5000,"&lt;"&amp;$C$266)</f>
        <v>0</v>
      </c>
      <c r="E288" s="13">
        <f>COUNTIFS('1. Output sheet'!$D$2:$D$5000,$B288,'1. Output sheet'!$C$2:$C$5000,E$27,'1. Output sheet'!$AC$2:$AC$5000,$B$22,'1. Output sheet'!$O$2:$O$5000,"&gt;="&amp;$B$266,'1. Output sheet'!$O$2:$O$5000,"&lt;"&amp;$C$266)+COUNTIFS('1. Output sheet'!$D$2:$D$5000,$B288,'1. Output sheet'!$C$2:$C$5000,E$27,'1. Output sheet'!$AC$2:$AC$5000,$B$23,'1. Output sheet'!$O$2:$O$5000,"&gt;="&amp;$B$266,'1. Output sheet'!$O$2:$O$5000,"&lt;"&amp;$C$266)</f>
        <v>0</v>
      </c>
      <c r="F288" s="13">
        <f>COUNTIFS('1. Output sheet'!$D$2:$D$5000,$B288,'1. Output sheet'!$C$2:$C$5000,F$27,'1. Output sheet'!$AC$2:$AC$5000,$B$22,'1. Output sheet'!$O$2:$O$5000,"&gt;="&amp;$B$266,'1. Output sheet'!$O$2:$O$5000,"&lt;"&amp;$C$266)+COUNTIFS('1. Output sheet'!$D$2:$D$5000,$B288,'1. Output sheet'!$C$2:$C$5000,F$27,'1. Output sheet'!$AC$2:$AC$5000,$B$23,'1. Output sheet'!$O$2:$O$5000,"&gt;="&amp;$B$266,'1. Output sheet'!$O$2:$O$5000,"&lt;"&amp;$C$266)</f>
        <v>0</v>
      </c>
      <c r="G288" s="13">
        <f>COUNTIFS('1. Output sheet'!$D$2:$D$5000,$B288,'1. Output sheet'!$C$2:$C$5000,G$27,'1. Output sheet'!$AC$2:$AC$5000,$B$22,'1. Output sheet'!$O$2:$O$5000,"&gt;="&amp;$B$266,'1. Output sheet'!$O$2:$O$5000,"&lt;"&amp;$C$266)+COUNTIFS('1. Output sheet'!$D$2:$D$5000,$B288,'1. Output sheet'!$C$2:$C$5000,G$27,'1. Output sheet'!$AC$2:$AC$5000,$B$23,'1. Output sheet'!$O$2:$O$5000,"&gt;="&amp;$B$266,'1. Output sheet'!$O$2:$O$5000,"&lt;"&amp;$C$266)</f>
        <v>0</v>
      </c>
      <c r="H288" s="13">
        <f>COUNTIFS('1. Output sheet'!$D$2:$D$5000,$B288,'1. Output sheet'!$C$2:$C$5000,H$27,'1. Output sheet'!$AC$2:$AC$5000,$B$22,'1. Output sheet'!$O$2:$O$5000,"&gt;="&amp;$B$266,'1. Output sheet'!$O$2:$O$5000,"&lt;"&amp;$C$266)+COUNTIFS('1. Output sheet'!$D$2:$D$5000,$B288,'1. Output sheet'!$C$2:$C$5000,H$27,'1. Output sheet'!$AC$2:$AC$5000,$B$23,'1. Output sheet'!$O$2:$O$5000,"&gt;="&amp;$B$266,'1. Output sheet'!$O$2:$O$5000,"&lt;"&amp;$C$266)</f>
        <v>0</v>
      </c>
      <c r="I288" s="13">
        <f>COUNTIFS('1. Output sheet'!$D$2:$D$5000,$B288,'1. Output sheet'!$C$2:$C$5000,I$27,'1. Output sheet'!$AC$2:$AC$5000,$B$22,'1. Output sheet'!$O$2:$O$5000,"&gt;="&amp;$B$266,'1. Output sheet'!$O$2:$O$5000,"&lt;"&amp;$C$266)+COUNTIFS('1. Output sheet'!$D$2:$D$5000,$B288,'1. Output sheet'!$C$2:$C$5000,I$27,'1. Output sheet'!$AC$2:$AC$5000,$B$23,'1. Output sheet'!$O$2:$O$5000,"&gt;="&amp;$B$266,'1. Output sheet'!$O$2:$O$5000,"&lt;"&amp;$C$266)</f>
        <v>0</v>
      </c>
      <c r="J288" s="13">
        <f>COUNTIFS('1. Output sheet'!$D$2:$D$5000,$B288,'1. Output sheet'!$C$2:$C$5000,J$27,'1. Output sheet'!$AC$2:$AC$5000,$B$22,'1. Output sheet'!$O$2:$O$5000,"&gt;="&amp;$B$266,'1. Output sheet'!$O$2:$O$5000,"&lt;"&amp;$C$266)+COUNTIFS('1. Output sheet'!$D$2:$D$5000,$B288,'1. Output sheet'!$C$2:$C$5000,J$27,'1. Output sheet'!$AC$2:$AC$5000,$B$23,'1. Output sheet'!$O$2:$O$5000,"&gt;="&amp;$B$266,'1. Output sheet'!$O$2:$O$5000,"&lt;"&amp;$C$266)</f>
        <v>0</v>
      </c>
      <c r="K288" s="13">
        <f>COUNTIFS('1. Output sheet'!$D$2:$D$5000,$B288,'1. Output sheet'!$C$2:$C$5000,K$27,'1. Output sheet'!$AC$2:$AC$5000,$B$22,'1. Output sheet'!$O$2:$O$5000,"&gt;="&amp;$B$266,'1. Output sheet'!$O$2:$O$5000,"&lt;"&amp;$C$266)+COUNTIFS('1. Output sheet'!$D$2:$D$5000,$B288,'1. Output sheet'!$C$2:$C$5000,K$27,'1. Output sheet'!$AC$2:$AC$5000,$B$23,'1. Output sheet'!$O$2:$O$5000,"&gt;="&amp;$B$266,'1. Output sheet'!$O$2:$O$5000,"&lt;"&amp;$C$266)</f>
        <v>0</v>
      </c>
      <c r="L288" s="13">
        <f>COUNTIFS('1. Output sheet'!$D$2:$D$5000,$B288,'1. Output sheet'!$C$2:$C$5000,L$27,'1. Output sheet'!$AC$2:$AC$5000,$B$22,'1. Output sheet'!$O$2:$O$5000,"&gt;="&amp;$B$266,'1. Output sheet'!$O$2:$O$5000,"&lt;"&amp;$C$266)+COUNTIFS('1. Output sheet'!$D$2:$D$5000,$B288,'1. Output sheet'!$C$2:$C$5000,L$27,'1. Output sheet'!$AC$2:$AC$5000,$B$23,'1. Output sheet'!$O$2:$O$5000,"&gt;="&amp;$B$266,'1. Output sheet'!$O$2:$O$5000,"&lt;"&amp;$C$266)</f>
        <v>0</v>
      </c>
      <c r="M288" s="13">
        <f>COUNTIFS('1. Output sheet'!$D$2:$D$5000,$B288,'1. Output sheet'!$C$2:$C$5000,M$27,'1. Output sheet'!$AC$2:$AC$5000,$B$22,'1. Output sheet'!$O$2:$O$5000,"&gt;="&amp;$B$266,'1. Output sheet'!$O$2:$O$5000,"&lt;"&amp;$C$266)+COUNTIFS('1. Output sheet'!$D$2:$D$5000,$B288,'1. Output sheet'!$C$2:$C$5000,M$27,'1. Output sheet'!$AC$2:$AC$5000,$B$23,'1. Output sheet'!$O$2:$O$5000,"&gt;="&amp;$B$266,'1. Output sheet'!$O$2:$O$5000,"&lt;"&amp;$C$266)</f>
        <v>0</v>
      </c>
      <c r="N288" s="13">
        <f>COUNTIFS('1. Output sheet'!$D$2:$D$5000,$B288,'1. Output sheet'!$C$2:$C$5000,N$27,'1. Output sheet'!$AC$2:$AC$5000,$B$22,'1. Output sheet'!$O$2:$O$5000,"&gt;="&amp;$B$266,'1. Output sheet'!$O$2:$O$5000,"&lt;"&amp;$C$266)+COUNTIFS('1. Output sheet'!$D$2:$D$5000,$B288,'1. Output sheet'!$C$2:$C$5000,N$27,'1. Output sheet'!$AC$2:$AC$5000,$B$23,'1. Output sheet'!$O$2:$O$5000,"&gt;="&amp;$B$266,'1. Output sheet'!$O$2:$O$5000,"&lt;"&amp;$C$266)</f>
        <v>0</v>
      </c>
      <c r="O288" s="13">
        <f>COUNTIFS('1. Output sheet'!$D$2:$D$5000,$B288,'1. Output sheet'!$C$2:$C$5000,O$27,'1. Output sheet'!$AC$2:$AC$5000,$B$22,'1. Output sheet'!$O$2:$O$5000,"&gt;="&amp;$B$266,'1. Output sheet'!$O$2:$O$5000,"&lt;"&amp;$C$266)+COUNTIFS('1. Output sheet'!$D$2:$D$5000,$B288,'1. Output sheet'!$C$2:$C$5000,O$27,'1. Output sheet'!$AC$2:$AC$5000,$B$23,'1. Output sheet'!$O$2:$O$5000,"&gt;="&amp;$B$266,'1. Output sheet'!$O$2:$O$5000,"&lt;"&amp;$C$266)</f>
        <v>0</v>
      </c>
      <c r="P288" s="14">
        <f t="shared" si="121"/>
        <v>0</v>
      </c>
      <c r="Q288" s="14">
        <f>COUNTIFS('1. Output sheet'!$D$2:$D$5000,$B288,'1. Output sheet'!$AC$2:$AC$5000,$B$22,'1. Output sheet'!$O$2:$O$5000,"&gt;="&amp;$B$142,'1. Output sheet'!$O$2:$O$5000,"&lt;"&amp;$C$142)+COUNTIFS('1. Output sheet'!$D$2:$D$5000,$B288,'1. Output sheet'!$AC$2:$AC$5000,$B$23,'1. Output sheet'!$O$2:$O$5000,"&gt;="&amp;$B$142,'1. Output sheet'!$O$2:$O$5000,"&lt;"&amp;$C$142)</f>
        <v>0</v>
      </c>
      <c r="R288" s="14">
        <f t="shared" si="122"/>
        <v>0</v>
      </c>
    </row>
    <row r="289" spans="2:36" ht="14.4" x14ac:dyDescent="0.3">
      <c r="B289" s="21" t="s">
        <v>2837</v>
      </c>
      <c r="C289" s="20"/>
      <c r="D289" s="13">
        <f>COUNTIFS('1. Output sheet'!$D$2:$D$5000,$B289,'1. Output sheet'!$C$2:$C$5000,D$27,'1. Output sheet'!$AC$2:$AC$5000,$B$22,'1. Output sheet'!$O$2:$O$5000,"&gt;="&amp;$B$266,'1. Output sheet'!$O$2:$O$5000,"&lt;"&amp;$C$266)+COUNTIFS('1. Output sheet'!$D$2:$D$5000,$B289,'1. Output sheet'!$C$2:$C$5000,D$27,'1. Output sheet'!$AC$2:$AC$5000,$B$23,'1. Output sheet'!$O$2:$O$5000,"&gt;="&amp;$B$266,'1. Output sheet'!$O$2:$O$5000,"&lt;"&amp;$C$266)</f>
        <v>0</v>
      </c>
      <c r="E289" s="13">
        <f>COUNTIFS('1. Output sheet'!$D$2:$D$5000,$B289,'1. Output sheet'!$C$2:$C$5000,E$27,'1. Output sheet'!$AC$2:$AC$5000,$B$22,'1. Output sheet'!$O$2:$O$5000,"&gt;="&amp;$B$266,'1. Output sheet'!$O$2:$O$5000,"&lt;"&amp;$C$266)+COUNTIFS('1. Output sheet'!$D$2:$D$5000,$B289,'1. Output sheet'!$C$2:$C$5000,E$27,'1. Output sheet'!$AC$2:$AC$5000,$B$23,'1. Output sheet'!$O$2:$O$5000,"&gt;="&amp;$B$266,'1. Output sheet'!$O$2:$O$5000,"&lt;"&amp;$C$266)</f>
        <v>0</v>
      </c>
      <c r="F289" s="13">
        <f>COUNTIFS('1. Output sheet'!$D$2:$D$5000,$B289,'1. Output sheet'!$C$2:$C$5000,F$27,'1. Output sheet'!$AC$2:$AC$5000,$B$22,'1. Output sheet'!$O$2:$O$5000,"&gt;="&amp;$B$266,'1. Output sheet'!$O$2:$O$5000,"&lt;"&amp;$C$266)+COUNTIFS('1. Output sheet'!$D$2:$D$5000,$B289,'1. Output sheet'!$C$2:$C$5000,F$27,'1. Output sheet'!$AC$2:$AC$5000,$B$23,'1. Output sheet'!$O$2:$O$5000,"&gt;="&amp;$B$266,'1. Output sheet'!$O$2:$O$5000,"&lt;"&amp;$C$266)</f>
        <v>0</v>
      </c>
      <c r="G289" s="13">
        <f>COUNTIFS('1. Output sheet'!$D$2:$D$5000,$B289,'1. Output sheet'!$C$2:$C$5000,G$27,'1. Output sheet'!$AC$2:$AC$5000,$B$22,'1. Output sheet'!$O$2:$O$5000,"&gt;="&amp;$B$266,'1. Output sheet'!$O$2:$O$5000,"&lt;"&amp;$C$266)+COUNTIFS('1. Output sheet'!$D$2:$D$5000,$B289,'1. Output sheet'!$C$2:$C$5000,G$27,'1. Output sheet'!$AC$2:$AC$5000,$B$23,'1. Output sheet'!$O$2:$O$5000,"&gt;="&amp;$B$266,'1. Output sheet'!$O$2:$O$5000,"&lt;"&amp;$C$266)</f>
        <v>0</v>
      </c>
      <c r="H289" s="13">
        <f>COUNTIFS('1. Output sheet'!$D$2:$D$5000,$B289,'1. Output sheet'!$C$2:$C$5000,H$27,'1. Output sheet'!$AC$2:$AC$5000,$B$22,'1. Output sheet'!$O$2:$O$5000,"&gt;="&amp;$B$266,'1. Output sheet'!$O$2:$O$5000,"&lt;"&amp;$C$266)+COUNTIFS('1. Output sheet'!$D$2:$D$5000,$B289,'1. Output sheet'!$C$2:$C$5000,H$27,'1. Output sheet'!$AC$2:$AC$5000,$B$23,'1. Output sheet'!$O$2:$O$5000,"&gt;="&amp;$B$266,'1. Output sheet'!$O$2:$O$5000,"&lt;"&amp;$C$266)</f>
        <v>0</v>
      </c>
      <c r="I289" s="13">
        <f>COUNTIFS('1. Output sheet'!$D$2:$D$5000,$B289,'1. Output sheet'!$C$2:$C$5000,I$27,'1. Output sheet'!$AC$2:$AC$5000,$B$22,'1. Output sheet'!$O$2:$O$5000,"&gt;="&amp;$B$266,'1. Output sheet'!$O$2:$O$5000,"&lt;"&amp;$C$266)+COUNTIFS('1. Output sheet'!$D$2:$D$5000,$B289,'1. Output sheet'!$C$2:$C$5000,I$27,'1. Output sheet'!$AC$2:$AC$5000,$B$23,'1. Output sheet'!$O$2:$O$5000,"&gt;="&amp;$B$266,'1. Output sheet'!$O$2:$O$5000,"&lt;"&amp;$C$266)</f>
        <v>0</v>
      </c>
      <c r="J289" s="13">
        <f>COUNTIFS('1. Output sheet'!$D$2:$D$5000,$B289,'1. Output sheet'!$C$2:$C$5000,J$27,'1. Output sheet'!$AC$2:$AC$5000,$B$22,'1. Output sheet'!$O$2:$O$5000,"&gt;="&amp;$B$266,'1. Output sheet'!$O$2:$O$5000,"&lt;"&amp;$C$266)+COUNTIFS('1. Output sheet'!$D$2:$D$5000,$B289,'1. Output sheet'!$C$2:$C$5000,J$27,'1. Output sheet'!$AC$2:$AC$5000,$B$23,'1. Output sheet'!$O$2:$O$5000,"&gt;="&amp;$B$266,'1. Output sheet'!$O$2:$O$5000,"&lt;"&amp;$C$266)</f>
        <v>0</v>
      </c>
      <c r="K289" s="13">
        <f>COUNTIFS('1. Output sheet'!$D$2:$D$5000,$B289,'1. Output sheet'!$C$2:$C$5000,K$27,'1. Output sheet'!$AC$2:$AC$5000,$B$22,'1. Output sheet'!$O$2:$O$5000,"&gt;="&amp;$B$266,'1. Output sheet'!$O$2:$O$5000,"&lt;"&amp;$C$266)+COUNTIFS('1. Output sheet'!$D$2:$D$5000,$B289,'1. Output sheet'!$C$2:$C$5000,K$27,'1. Output sheet'!$AC$2:$AC$5000,$B$23,'1. Output sheet'!$O$2:$O$5000,"&gt;="&amp;$B$266,'1. Output sheet'!$O$2:$O$5000,"&lt;"&amp;$C$266)</f>
        <v>0</v>
      </c>
      <c r="L289" s="13">
        <f>COUNTIFS('1. Output sheet'!$D$2:$D$5000,$B289,'1. Output sheet'!$C$2:$C$5000,L$27,'1. Output sheet'!$AC$2:$AC$5000,$B$22,'1. Output sheet'!$O$2:$O$5000,"&gt;="&amp;$B$266,'1. Output sheet'!$O$2:$O$5000,"&lt;"&amp;$C$266)+COUNTIFS('1. Output sheet'!$D$2:$D$5000,$B289,'1. Output sheet'!$C$2:$C$5000,L$27,'1. Output sheet'!$AC$2:$AC$5000,$B$23,'1. Output sheet'!$O$2:$O$5000,"&gt;="&amp;$B$266,'1. Output sheet'!$O$2:$O$5000,"&lt;"&amp;$C$266)</f>
        <v>0</v>
      </c>
      <c r="M289" s="13">
        <f>COUNTIFS('1. Output sheet'!$D$2:$D$5000,$B289,'1. Output sheet'!$C$2:$C$5000,M$27,'1. Output sheet'!$AC$2:$AC$5000,$B$22,'1. Output sheet'!$O$2:$O$5000,"&gt;="&amp;$B$266,'1. Output sheet'!$O$2:$O$5000,"&lt;"&amp;$C$266)+COUNTIFS('1. Output sheet'!$D$2:$D$5000,$B289,'1. Output sheet'!$C$2:$C$5000,M$27,'1. Output sheet'!$AC$2:$AC$5000,$B$23,'1. Output sheet'!$O$2:$O$5000,"&gt;="&amp;$B$266,'1. Output sheet'!$O$2:$O$5000,"&lt;"&amp;$C$266)</f>
        <v>0</v>
      </c>
      <c r="N289" s="13">
        <f>COUNTIFS('1. Output sheet'!$D$2:$D$5000,$B289,'1. Output sheet'!$C$2:$C$5000,N$27,'1. Output sheet'!$AC$2:$AC$5000,$B$22,'1. Output sheet'!$O$2:$O$5000,"&gt;="&amp;$B$266,'1. Output sheet'!$O$2:$O$5000,"&lt;"&amp;$C$266)+COUNTIFS('1. Output sheet'!$D$2:$D$5000,$B289,'1. Output sheet'!$C$2:$C$5000,N$27,'1. Output sheet'!$AC$2:$AC$5000,$B$23,'1. Output sheet'!$O$2:$O$5000,"&gt;="&amp;$B$266,'1. Output sheet'!$O$2:$O$5000,"&lt;"&amp;$C$266)</f>
        <v>0</v>
      </c>
      <c r="O289" s="13">
        <f>COUNTIFS('1. Output sheet'!$D$2:$D$5000,$B289,'1. Output sheet'!$C$2:$C$5000,O$27,'1. Output sheet'!$AC$2:$AC$5000,$B$22,'1. Output sheet'!$O$2:$O$5000,"&gt;="&amp;$B$266,'1. Output sheet'!$O$2:$O$5000,"&lt;"&amp;$C$266)+COUNTIFS('1. Output sheet'!$D$2:$D$5000,$B289,'1. Output sheet'!$C$2:$C$5000,O$27,'1. Output sheet'!$AC$2:$AC$5000,$B$23,'1. Output sheet'!$O$2:$O$5000,"&gt;="&amp;$B$266,'1. Output sheet'!$O$2:$O$5000,"&lt;"&amp;$C$266)</f>
        <v>0</v>
      </c>
      <c r="P289" s="14">
        <f t="shared" si="121"/>
        <v>0</v>
      </c>
      <c r="Q289" s="14">
        <f>COUNTIFS('1. Output sheet'!$D$2:$D$5000,$B289,'1. Output sheet'!$AC$2:$AC$5000,$B$22,'1. Output sheet'!$O$2:$O$5000,"&gt;="&amp;$B$142,'1. Output sheet'!$O$2:$O$5000,"&lt;"&amp;$C$142)+COUNTIFS('1. Output sheet'!$D$2:$D$5000,$B289,'1. Output sheet'!$AC$2:$AC$5000,$B$23,'1. Output sheet'!$O$2:$O$5000,"&gt;="&amp;$B$142,'1. Output sheet'!$O$2:$O$5000,"&lt;"&amp;$C$142)</f>
        <v>2</v>
      </c>
      <c r="R289" s="14">
        <f t="shared" si="122"/>
        <v>2</v>
      </c>
    </row>
    <row r="290" spans="2:36" ht="14.4" x14ac:dyDescent="0.3">
      <c r="B290" s="21" t="s">
        <v>749</v>
      </c>
      <c r="C290" s="20"/>
      <c r="D290" s="13">
        <f>COUNTIFS('1. Output sheet'!$D$2:$D$5000,$B290,'1. Output sheet'!$C$2:$C$5000,D$27,'1. Output sheet'!$AC$2:$AC$5000,$B$22,'1. Output sheet'!$O$2:$O$5000,"&gt;="&amp;$B$266,'1. Output sheet'!$O$2:$O$5000,"&lt;"&amp;$C$266)+COUNTIFS('1. Output sheet'!$D$2:$D$5000,$B290,'1. Output sheet'!$C$2:$C$5000,D$27,'1. Output sheet'!$AC$2:$AC$5000,$B$23,'1. Output sheet'!$O$2:$O$5000,"&gt;="&amp;$B$266,'1. Output sheet'!$O$2:$O$5000,"&lt;"&amp;$C$266)</f>
        <v>0</v>
      </c>
      <c r="E290" s="13">
        <f>COUNTIFS('1. Output sheet'!$D$2:$D$5000,$B290,'1. Output sheet'!$C$2:$C$5000,E$27,'1. Output sheet'!$AC$2:$AC$5000,$B$22,'1. Output sheet'!$O$2:$O$5000,"&gt;="&amp;$B$266,'1. Output sheet'!$O$2:$O$5000,"&lt;"&amp;$C$266)+COUNTIFS('1. Output sheet'!$D$2:$D$5000,$B290,'1. Output sheet'!$C$2:$C$5000,E$27,'1. Output sheet'!$AC$2:$AC$5000,$B$23,'1. Output sheet'!$O$2:$O$5000,"&gt;="&amp;$B$266,'1. Output sheet'!$O$2:$O$5000,"&lt;"&amp;$C$266)</f>
        <v>0</v>
      </c>
      <c r="F290" s="13">
        <f>COUNTIFS('1. Output sheet'!$D$2:$D$5000,$B290,'1. Output sheet'!$C$2:$C$5000,F$27,'1. Output sheet'!$AC$2:$AC$5000,$B$22,'1. Output sheet'!$O$2:$O$5000,"&gt;="&amp;$B$266,'1. Output sheet'!$O$2:$O$5000,"&lt;"&amp;$C$266)+COUNTIFS('1. Output sheet'!$D$2:$D$5000,$B290,'1. Output sheet'!$C$2:$C$5000,F$27,'1. Output sheet'!$AC$2:$AC$5000,$B$23,'1. Output sheet'!$O$2:$O$5000,"&gt;="&amp;$B$266,'1. Output sheet'!$O$2:$O$5000,"&lt;"&amp;$C$266)</f>
        <v>2</v>
      </c>
      <c r="G290" s="13">
        <f>COUNTIFS('1. Output sheet'!$D$2:$D$5000,$B290,'1. Output sheet'!$C$2:$C$5000,G$27,'1. Output sheet'!$AC$2:$AC$5000,$B$22,'1. Output sheet'!$O$2:$O$5000,"&gt;="&amp;$B$266,'1. Output sheet'!$O$2:$O$5000,"&lt;"&amp;$C$266)+COUNTIFS('1. Output sheet'!$D$2:$D$5000,$B290,'1. Output sheet'!$C$2:$C$5000,G$27,'1. Output sheet'!$AC$2:$AC$5000,$B$23,'1. Output sheet'!$O$2:$O$5000,"&gt;="&amp;$B$266,'1. Output sheet'!$O$2:$O$5000,"&lt;"&amp;$C$266)</f>
        <v>2</v>
      </c>
      <c r="H290" s="13">
        <f>COUNTIFS('1. Output sheet'!$D$2:$D$5000,$B290,'1. Output sheet'!$C$2:$C$5000,H$27,'1. Output sheet'!$AC$2:$AC$5000,$B$22,'1. Output sheet'!$O$2:$O$5000,"&gt;="&amp;$B$266,'1. Output sheet'!$O$2:$O$5000,"&lt;"&amp;$C$266)+COUNTIFS('1. Output sheet'!$D$2:$D$5000,$B290,'1. Output sheet'!$C$2:$C$5000,H$27,'1. Output sheet'!$AC$2:$AC$5000,$B$23,'1. Output sheet'!$O$2:$O$5000,"&gt;="&amp;$B$266,'1. Output sheet'!$O$2:$O$5000,"&lt;"&amp;$C$266)</f>
        <v>0</v>
      </c>
      <c r="I290" s="13">
        <f>COUNTIFS('1. Output sheet'!$D$2:$D$5000,$B290,'1. Output sheet'!$C$2:$C$5000,I$27,'1. Output sheet'!$AC$2:$AC$5000,$B$22,'1. Output sheet'!$O$2:$O$5000,"&gt;="&amp;$B$266,'1. Output sheet'!$O$2:$O$5000,"&lt;"&amp;$C$266)+COUNTIFS('1. Output sheet'!$D$2:$D$5000,$B290,'1. Output sheet'!$C$2:$C$5000,I$27,'1. Output sheet'!$AC$2:$AC$5000,$B$23,'1. Output sheet'!$O$2:$O$5000,"&gt;="&amp;$B$266,'1. Output sheet'!$O$2:$O$5000,"&lt;"&amp;$C$266)</f>
        <v>0</v>
      </c>
      <c r="J290" s="13">
        <f>COUNTIFS('1. Output sheet'!$D$2:$D$5000,$B290,'1. Output sheet'!$C$2:$C$5000,J$27,'1. Output sheet'!$AC$2:$AC$5000,$B$22,'1. Output sheet'!$O$2:$O$5000,"&gt;="&amp;$B$266,'1. Output sheet'!$O$2:$O$5000,"&lt;"&amp;$C$266)+COUNTIFS('1. Output sheet'!$D$2:$D$5000,$B290,'1. Output sheet'!$C$2:$C$5000,J$27,'1. Output sheet'!$AC$2:$AC$5000,$B$23,'1. Output sheet'!$O$2:$O$5000,"&gt;="&amp;$B$266,'1. Output sheet'!$O$2:$O$5000,"&lt;"&amp;$C$266)</f>
        <v>1</v>
      </c>
      <c r="K290" s="13">
        <f>COUNTIFS('1. Output sheet'!$D$2:$D$5000,$B290,'1. Output sheet'!$C$2:$C$5000,K$27,'1. Output sheet'!$AC$2:$AC$5000,$B$22,'1. Output sheet'!$O$2:$O$5000,"&gt;="&amp;$B$266,'1. Output sheet'!$O$2:$O$5000,"&lt;"&amp;$C$266)+COUNTIFS('1. Output sheet'!$D$2:$D$5000,$B290,'1. Output sheet'!$C$2:$C$5000,K$27,'1. Output sheet'!$AC$2:$AC$5000,$B$23,'1. Output sheet'!$O$2:$O$5000,"&gt;="&amp;$B$266,'1. Output sheet'!$O$2:$O$5000,"&lt;"&amp;$C$266)</f>
        <v>0</v>
      </c>
      <c r="L290" s="13">
        <f>COUNTIFS('1. Output sheet'!$D$2:$D$5000,$B290,'1. Output sheet'!$C$2:$C$5000,L$27,'1. Output sheet'!$AC$2:$AC$5000,$B$22,'1. Output sheet'!$O$2:$O$5000,"&gt;="&amp;$B$266,'1. Output sheet'!$O$2:$O$5000,"&lt;"&amp;$C$266)+COUNTIFS('1. Output sheet'!$D$2:$D$5000,$B290,'1. Output sheet'!$C$2:$C$5000,L$27,'1. Output sheet'!$AC$2:$AC$5000,$B$23,'1. Output sheet'!$O$2:$O$5000,"&gt;="&amp;$B$266,'1. Output sheet'!$O$2:$O$5000,"&lt;"&amp;$C$266)</f>
        <v>0</v>
      </c>
      <c r="M290" s="13">
        <f>COUNTIFS('1. Output sheet'!$D$2:$D$5000,$B290,'1. Output sheet'!$C$2:$C$5000,M$27,'1. Output sheet'!$AC$2:$AC$5000,$B$22,'1. Output sheet'!$O$2:$O$5000,"&gt;="&amp;$B$266,'1. Output sheet'!$O$2:$O$5000,"&lt;"&amp;$C$266)+COUNTIFS('1. Output sheet'!$D$2:$D$5000,$B290,'1. Output sheet'!$C$2:$C$5000,M$27,'1. Output sheet'!$AC$2:$AC$5000,$B$23,'1. Output sheet'!$O$2:$O$5000,"&gt;="&amp;$B$266,'1. Output sheet'!$O$2:$O$5000,"&lt;"&amp;$C$266)</f>
        <v>0</v>
      </c>
      <c r="N290" s="13">
        <f>COUNTIFS('1. Output sheet'!$D$2:$D$5000,$B290,'1. Output sheet'!$C$2:$C$5000,N$27,'1. Output sheet'!$AC$2:$AC$5000,$B$22,'1. Output sheet'!$O$2:$O$5000,"&gt;="&amp;$B$266,'1. Output sheet'!$O$2:$O$5000,"&lt;"&amp;$C$266)+COUNTIFS('1. Output sheet'!$D$2:$D$5000,$B290,'1. Output sheet'!$C$2:$C$5000,N$27,'1. Output sheet'!$AC$2:$AC$5000,$B$23,'1. Output sheet'!$O$2:$O$5000,"&gt;="&amp;$B$266,'1. Output sheet'!$O$2:$O$5000,"&lt;"&amp;$C$266)</f>
        <v>0</v>
      </c>
      <c r="O290" s="13">
        <f>COUNTIFS('1. Output sheet'!$D$2:$D$5000,$B290,'1. Output sheet'!$C$2:$C$5000,O$27,'1. Output sheet'!$AC$2:$AC$5000,$B$22,'1. Output sheet'!$O$2:$O$5000,"&gt;="&amp;$B$266,'1. Output sheet'!$O$2:$O$5000,"&lt;"&amp;$C$266)+COUNTIFS('1. Output sheet'!$D$2:$D$5000,$B290,'1. Output sheet'!$C$2:$C$5000,O$27,'1. Output sheet'!$AC$2:$AC$5000,$B$23,'1. Output sheet'!$O$2:$O$5000,"&gt;="&amp;$B$266,'1. Output sheet'!$O$2:$O$5000,"&lt;"&amp;$C$266)</f>
        <v>0</v>
      </c>
      <c r="P290" s="14">
        <f t="shared" si="121"/>
        <v>5</v>
      </c>
      <c r="Q290" s="14">
        <f>COUNTIFS('1. Output sheet'!$D$2:$D$5000,$B290,'1. Output sheet'!$AC$2:$AC$5000,$B$22,'1. Output sheet'!$O$2:$O$5000,"&gt;="&amp;$B$142,'1. Output sheet'!$O$2:$O$5000,"&lt;"&amp;$C$142)+COUNTIFS('1. Output sheet'!$D$2:$D$5000,$B290,'1. Output sheet'!$AC$2:$AC$5000,$B$23,'1. Output sheet'!$O$2:$O$5000,"&gt;="&amp;$B$142,'1. Output sheet'!$O$2:$O$5000,"&lt;"&amp;$C$142)</f>
        <v>18</v>
      </c>
      <c r="R290" s="14">
        <f t="shared" si="122"/>
        <v>13</v>
      </c>
    </row>
    <row r="291" spans="2:36" ht="14.4" x14ac:dyDescent="0.3">
      <c r="B291" s="21" t="s">
        <v>318</v>
      </c>
      <c r="C291" s="20"/>
      <c r="D291" s="13">
        <f>COUNTIFS('1. Output sheet'!$D$2:$D$5000,$B291,'1. Output sheet'!$C$2:$C$5000,D$27,'1. Output sheet'!$AC$2:$AC$5000,$B$22,'1. Output sheet'!$O$2:$O$5000,"&gt;="&amp;$B$266,'1. Output sheet'!$O$2:$O$5000,"&lt;"&amp;$C$266)+COUNTIFS('1. Output sheet'!$D$2:$D$5000,$B291,'1. Output sheet'!$C$2:$C$5000,D$27,'1. Output sheet'!$AC$2:$AC$5000,$B$23,'1. Output sheet'!$O$2:$O$5000,"&gt;="&amp;$B$266,'1. Output sheet'!$O$2:$O$5000,"&lt;"&amp;$C$266)</f>
        <v>0</v>
      </c>
      <c r="E291" s="13">
        <f>COUNTIFS('1. Output sheet'!$D$2:$D$5000,$B291,'1. Output sheet'!$C$2:$C$5000,E$27,'1. Output sheet'!$AC$2:$AC$5000,$B$22,'1. Output sheet'!$O$2:$O$5000,"&gt;="&amp;$B$266,'1. Output sheet'!$O$2:$O$5000,"&lt;"&amp;$C$266)+COUNTIFS('1. Output sheet'!$D$2:$D$5000,$B291,'1. Output sheet'!$C$2:$C$5000,E$27,'1. Output sheet'!$AC$2:$AC$5000,$B$23,'1. Output sheet'!$O$2:$O$5000,"&gt;="&amp;$B$266,'1. Output sheet'!$O$2:$O$5000,"&lt;"&amp;$C$266)</f>
        <v>0</v>
      </c>
      <c r="F291" s="13">
        <f>COUNTIFS('1. Output sheet'!$D$2:$D$5000,$B291,'1. Output sheet'!$C$2:$C$5000,F$27,'1. Output sheet'!$AC$2:$AC$5000,$B$22,'1. Output sheet'!$O$2:$O$5000,"&gt;="&amp;$B$266,'1. Output sheet'!$O$2:$O$5000,"&lt;"&amp;$C$266)+COUNTIFS('1. Output sheet'!$D$2:$D$5000,$B291,'1. Output sheet'!$C$2:$C$5000,F$27,'1. Output sheet'!$AC$2:$AC$5000,$B$23,'1. Output sheet'!$O$2:$O$5000,"&gt;="&amp;$B$266,'1. Output sheet'!$O$2:$O$5000,"&lt;"&amp;$C$266)</f>
        <v>0</v>
      </c>
      <c r="G291" s="13">
        <f>COUNTIFS('1. Output sheet'!$D$2:$D$5000,$B291,'1. Output sheet'!$C$2:$C$5000,G$27,'1. Output sheet'!$AC$2:$AC$5000,$B$22,'1. Output sheet'!$O$2:$O$5000,"&gt;="&amp;$B$266,'1. Output sheet'!$O$2:$O$5000,"&lt;"&amp;$C$266)+COUNTIFS('1. Output sheet'!$D$2:$D$5000,$B291,'1. Output sheet'!$C$2:$C$5000,G$27,'1. Output sheet'!$AC$2:$AC$5000,$B$23,'1. Output sheet'!$O$2:$O$5000,"&gt;="&amp;$B$266,'1. Output sheet'!$O$2:$O$5000,"&lt;"&amp;$C$266)</f>
        <v>0</v>
      </c>
      <c r="H291" s="13">
        <f>COUNTIFS('1. Output sheet'!$D$2:$D$5000,$B291,'1. Output sheet'!$C$2:$C$5000,H$27,'1. Output sheet'!$AC$2:$AC$5000,$B$22,'1. Output sheet'!$O$2:$O$5000,"&gt;="&amp;$B$266,'1. Output sheet'!$O$2:$O$5000,"&lt;"&amp;$C$266)+COUNTIFS('1. Output sheet'!$D$2:$D$5000,$B291,'1. Output sheet'!$C$2:$C$5000,H$27,'1. Output sheet'!$AC$2:$AC$5000,$B$23,'1. Output sheet'!$O$2:$O$5000,"&gt;="&amp;$B$266,'1. Output sheet'!$O$2:$O$5000,"&lt;"&amp;$C$266)</f>
        <v>0</v>
      </c>
      <c r="I291" s="13">
        <f>COUNTIFS('1. Output sheet'!$D$2:$D$5000,$B291,'1. Output sheet'!$C$2:$C$5000,I$27,'1. Output sheet'!$AC$2:$AC$5000,$B$22,'1. Output sheet'!$O$2:$O$5000,"&gt;="&amp;$B$266,'1. Output sheet'!$O$2:$O$5000,"&lt;"&amp;$C$266)+COUNTIFS('1. Output sheet'!$D$2:$D$5000,$B291,'1. Output sheet'!$C$2:$C$5000,I$27,'1. Output sheet'!$AC$2:$AC$5000,$B$23,'1. Output sheet'!$O$2:$O$5000,"&gt;="&amp;$B$266,'1. Output sheet'!$O$2:$O$5000,"&lt;"&amp;$C$266)</f>
        <v>0</v>
      </c>
      <c r="J291" s="13">
        <f>COUNTIFS('1. Output sheet'!$D$2:$D$5000,$B291,'1. Output sheet'!$C$2:$C$5000,J$27,'1. Output sheet'!$AC$2:$AC$5000,$B$22,'1. Output sheet'!$O$2:$O$5000,"&gt;="&amp;$B$266,'1. Output sheet'!$O$2:$O$5000,"&lt;"&amp;$C$266)+COUNTIFS('1. Output sheet'!$D$2:$D$5000,$B291,'1. Output sheet'!$C$2:$C$5000,J$27,'1. Output sheet'!$AC$2:$AC$5000,$B$23,'1. Output sheet'!$O$2:$O$5000,"&gt;="&amp;$B$266,'1. Output sheet'!$O$2:$O$5000,"&lt;"&amp;$C$266)</f>
        <v>0</v>
      </c>
      <c r="K291" s="13">
        <f>COUNTIFS('1. Output sheet'!$D$2:$D$5000,$B291,'1. Output sheet'!$C$2:$C$5000,K$27,'1. Output sheet'!$AC$2:$AC$5000,$B$22,'1. Output sheet'!$O$2:$O$5000,"&gt;="&amp;$B$266,'1. Output sheet'!$O$2:$O$5000,"&lt;"&amp;$C$266)+COUNTIFS('1. Output sheet'!$D$2:$D$5000,$B291,'1. Output sheet'!$C$2:$C$5000,K$27,'1. Output sheet'!$AC$2:$AC$5000,$B$23,'1. Output sheet'!$O$2:$O$5000,"&gt;="&amp;$B$266,'1. Output sheet'!$O$2:$O$5000,"&lt;"&amp;$C$266)</f>
        <v>0</v>
      </c>
      <c r="L291" s="13">
        <f>COUNTIFS('1. Output sheet'!$D$2:$D$5000,$B291,'1. Output sheet'!$C$2:$C$5000,L$27,'1. Output sheet'!$AC$2:$AC$5000,$B$22,'1. Output sheet'!$O$2:$O$5000,"&gt;="&amp;$B$266,'1. Output sheet'!$O$2:$O$5000,"&lt;"&amp;$C$266)+COUNTIFS('1. Output sheet'!$D$2:$D$5000,$B291,'1. Output sheet'!$C$2:$C$5000,L$27,'1. Output sheet'!$AC$2:$AC$5000,$B$23,'1. Output sheet'!$O$2:$O$5000,"&gt;="&amp;$B$266,'1. Output sheet'!$O$2:$O$5000,"&lt;"&amp;$C$266)</f>
        <v>0</v>
      </c>
      <c r="M291" s="13">
        <f>COUNTIFS('1. Output sheet'!$D$2:$D$5000,$B291,'1. Output sheet'!$C$2:$C$5000,M$27,'1. Output sheet'!$AC$2:$AC$5000,$B$22,'1. Output sheet'!$O$2:$O$5000,"&gt;="&amp;$B$266,'1. Output sheet'!$O$2:$O$5000,"&lt;"&amp;$C$266)+COUNTIFS('1. Output sheet'!$D$2:$D$5000,$B291,'1. Output sheet'!$C$2:$C$5000,M$27,'1. Output sheet'!$AC$2:$AC$5000,$B$23,'1. Output sheet'!$O$2:$O$5000,"&gt;="&amp;$B$266,'1. Output sheet'!$O$2:$O$5000,"&lt;"&amp;$C$266)</f>
        <v>0</v>
      </c>
      <c r="N291" s="13">
        <f>COUNTIFS('1. Output sheet'!$D$2:$D$5000,$B291,'1. Output sheet'!$C$2:$C$5000,N$27,'1. Output sheet'!$AC$2:$AC$5000,$B$22,'1. Output sheet'!$O$2:$O$5000,"&gt;="&amp;$B$266,'1. Output sheet'!$O$2:$O$5000,"&lt;"&amp;$C$266)+COUNTIFS('1. Output sheet'!$D$2:$D$5000,$B291,'1. Output sheet'!$C$2:$C$5000,N$27,'1. Output sheet'!$AC$2:$AC$5000,$B$23,'1. Output sheet'!$O$2:$O$5000,"&gt;="&amp;$B$266,'1. Output sheet'!$O$2:$O$5000,"&lt;"&amp;$C$266)</f>
        <v>2</v>
      </c>
      <c r="O291" s="13">
        <f>COUNTIFS('1. Output sheet'!$D$2:$D$5000,$B291,'1. Output sheet'!$C$2:$C$5000,O$27,'1. Output sheet'!$AC$2:$AC$5000,$B$22,'1. Output sheet'!$O$2:$O$5000,"&gt;="&amp;$B$266,'1. Output sheet'!$O$2:$O$5000,"&lt;"&amp;$C$266)+COUNTIFS('1. Output sheet'!$D$2:$D$5000,$B291,'1. Output sheet'!$C$2:$C$5000,O$27,'1. Output sheet'!$AC$2:$AC$5000,$B$23,'1. Output sheet'!$O$2:$O$5000,"&gt;="&amp;$B$266,'1. Output sheet'!$O$2:$O$5000,"&lt;"&amp;$C$266)</f>
        <v>0</v>
      </c>
      <c r="P291" s="14">
        <f t="shared" si="121"/>
        <v>2</v>
      </c>
      <c r="Q291" s="14">
        <f>COUNTIFS('1. Output sheet'!$D$2:$D$5000,$B291,'1. Output sheet'!$AC$2:$AC$5000,$B$22,'1. Output sheet'!$O$2:$O$5000,"&gt;="&amp;$B$142,'1. Output sheet'!$O$2:$O$5000,"&lt;"&amp;$C$142)+COUNTIFS('1. Output sheet'!$D$2:$D$5000,$B291,'1. Output sheet'!$AC$2:$AC$5000,$B$23,'1. Output sheet'!$O$2:$O$5000,"&gt;="&amp;$B$142,'1. Output sheet'!$O$2:$O$5000,"&lt;"&amp;$C$142)</f>
        <v>13</v>
      </c>
      <c r="R291" s="14">
        <f t="shared" si="122"/>
        <v>11</v>
      </c>
    </row>
    <row r="292" spans="2:36" ht="14.4" x14ac:dyDescent="0.3">
      <c r="B292" s="21" t="s">
        <v>72</v>
      </c>
      <c r="C292" s="20"/>
      <c r="D292" s="13">
        <f>COUNTIFS('1. Output sheet'!$D$2:$D$5000,$B292,'1. Output sheet'!$C$2:$C$5000,D$27,'1. Output sheet'!$AC$2:$AC$5000,$B$22,'1. Output sheet'!$O$2:$O$5000,"&gt;="&amp;$B$266,'1. Output sheet'!$O$2:$O$5000,"&lt;"&amp;$C$266)+COUNTIFS('1. Output sheet'!$D$2:$D$5000,$B292,'1. Output sheet'!$C$2:$C$5000,D$27,'1. Output sheet'!$AC$2:$AC$5000,$B$23,'1. Output sheet'!$O$2:$O$5000,"&gt;="&amp;$B$266,'1. Output sheet'!$O$2:$O$5000,"&lt;"&amp;$C$266)</f>
        <v>0</v>
      </c>
      <c r="E292" s="13">
        <f>COUNTIFS('1. Output sheet'!$D$2:$D$5000,$B292,'1. Output sheet'!$C$2:$C$5000,E$27,'1. Output sheet'!$AC$2:$AC$5000,$B$22,'1. Output sheet'!$O$2:$O$5000,"&gt;="&amp;$B$266,'1. Output sheet'!$O$2:$O$5000,"&lt;"&amp;$C$266)+COUNTIFS('1. Output sheet'!$D$2:$D$5000,$B292,'1. Output sheet'!$C$2:$C$5000,E$27,'1. Output sheet'!$AC$2:$AC$5000,$B$23,'1. Output sheet'!$O$2:$O$5000,"&gt;="&amp;$B$266,'1. Output sheet'!$O$2:$O$5000,"&lt;"&amp;$C$266)</f>
        <v>42</v>
      </c>
      <c r="F292" s="13">
        <f>COUNTIFS('1. Output sheet'!$D$2:$D$5000,$B292,'1. Output sheet'!$C$2:$C$5000,F$27,'1. Output sheet'!$AC$2:$AC$5000,$B$22,'1. Output sheet'!$O$2:$O$5000,"&gt;="&amp;$B$266,'1. Output sheet'!$O$2:$O$5000,"&lt;"&amp;$C$266)+COUNTIFS('1. Output sheet'!$D$2:$D$5000,$B292,'1. Output sheet'!$C$2:$C$5000,F$27,'1. Output sheet'!$AC$2:$AC$5000,$B$23,'1. Output sheet'!$O$2:$O$5000,"&gt;="&amp;$B$266,'1. Output sheet'!$O$2:$O$5000,"&lt;"&amp;$C$266)</f>
        <v>0</v>
      </c>
      <c r="G292" s="13">
        <f>COUNTIFS('1. Output sheet'!$D$2:$D$5000,$B292,'1. Output sheet'!$C$2:$C$5000,G$27,'1. Output sheet'!$AC$2:$AC$5000,$B$22,'1. Output sheet'!$O$2:$O$5000,"&gt;="&amp;$B$266,'1. Output sheet'!$O$2:$O$5000,"&lt;"&amp;$C$266)+COUNTIFS('1. Output sheet'!$D$2:$D$5000,$B292,'1. Output sheet'!$C$2:$C$5000,G$27,'1. Output sheet'!$AC$2:$AC$5000,$B$23,'1. Output sheet'!$O$2:$O$5000,"&gt;="&amp;$B$266,'1. Output sheet'!$O$2:$O$5000,"&lt;"&amp;$C$266)</f>
        <v>0</v>
      </c>
      <c r="H292" s="13">
        <f>COUNTIFS('1. Output sheet'!$D$2:$D$5000,$B292,'1. Output sheet'!$C$2:$C$5000,H$27,'1. Output sheet'!$AC$2:$AC$5000,$B$22,'1. Output sheet'!$O$2:$O$5000,"&gt;="&amp;$B$266,'1. Output sheet'!$O$2:$O$5000,"&lt;"&amp;$C$266)+COUNTIFS('1. Output sheet'!$D$2:$D$5000,$B292,'1. Output sheet'!$C$2:$C$5000,H$27,'1. Output sheet'!$AC$2:$AC$5000,$B$23,'1. Output sheet'!$O$2:$O$5000,"&gt;="&amp;$B$266,'1. Output sheet'!$O$2:$O$5000,"&lt;"&amp;$C$266)</f>
        <v>0</v>
      </c>
      <c r="I292" s="13">
        <f>COUNTIFS('1. Output sheet'!$D$2:$D$5000,$B292,'1. Output sheet'!$C$2:$C$5000,I$27,'1. Output sheet'!$AC$2:$AC$5000,$B$22,'1. Output sheet'!$O$2:$O$5000,"&gt;="&amp;$B$266,'1. Output sheet'!$O$2:$O$5000,"&lt;"&amp;$C$266)+COUNTIFS('1. Output sheet'!$D$2:$D$5000,$B292,'1. Output sheet'!$C$2:$C$5000,I$27,'1. Output sheet'!$AC$2:$AC$5000,$B$23,'1. Output sheet'!$O$2:$O$5000,"&gt;="&amp;$B$266,'1. Output sheet'!$O$2:$O$5000,"&lt;"&amp;$C$266)</f>
        <v>0</v>
      </c>
      <c r="J292" s="13">
        <f>COUNTIFS('1. Output sheet'!$D$2:$D$5000,$B292,'1. Output sheet'!$C$2:$C$5000,J$27,'1. Output sheet'!$AC$2:$AC$5000,$B$22,'1. Output sheet'!$O$2:$O$5000,"&gt;="&amp;$B$266,'1. Output sheet'!$O$2:$O$5000,"&lt;"&amp;$C$266)+COUNTIFS('1. Output sheet'!$D$2:$D$5000,$B292,'1. Output sheet'!$C$2:$C$5000,J$27,'1. Output sheet'!$AC$2:$AC$5000,$B$23,'1. Output sheet'!$O$2:$O$5000,"&gt;="&amp;$B$266,'1. Output sheet'!$O$2:$O$5000,"&lt;"&amp;$C$266)</f>
        <v>0</v>
      </c>
      <c r="K292" s="13">
        <f>COUNTIFS('1. Output sheet'!$D$2:$D$5000,$B292,'1. Output sheet'!$C$2:$C$5000,K$27,'1. Output sheet'!$AC$2:$AC$5000,$B$22,'1. Output sheet'!$O$2:$O$5000,"&gt;="&amp;$B$266,'1. Output sheet'!$O$2:$O$5000,"&lt;"&amp;$C$266)+COUNTIFS('1. Output sheet'!$D$2:$D$5000,$B292,'1. Output sheet'!$C$2:$C$5000,K$27,'1. Output sheet'!$AC$2:$AC$5000,$B$23,'1. Output sheet'!$O$2:$O$5000,"&gt;="&amp;$B$266,'1. Output sheet'!$O$2:$O$5000,"&lt;"&amp;$C$266)</f>
        <v>0</v>
      </c>
      <c r="L292" s="13">
        <f>COUNTIFS('1. Output sheet'!$D$2:$D$5000,$B292,'1. Output sheet'!$C$2:$C$5000,L$27,'1. Output sheet'!$AC$2:$AC$5000,$B$22,'1. Output sheet'!$O$2:$O$5000,"&gt;="&amp;$B$266,'1. Output sheet'!$O$2:$O$5000,"&lt;"&amp;$C$266)+COUNTIFS('1. Output sheet'!$D$2:$D$5000,$B292,'1. Output sheet'!$C$2:$C$5000,L$27,'1. Output sheet'!$AC$2:$AC$5000,$B$23,'1. Output sheet'!$O$2:$O$5000,"&gt;="&amp;$B$266,'1. Output sheet'!$O$2:$O$5000,"&lt;"&amp;$C$266)</f>
        <v>0</v>
      </c>
      <c r="M292" s="13">
        <f>COUNTIFS('1. Output sheet'!$D$2:$D$5000,$B292,'1. Output sheet'!$C$2:$C$5000,M$27,'1. Output sheet'!$AC$2:$AC$5000,$B$22,'1. Output sheet'!$O$2:$O$5000,"&gt;="&amp;$B$266,'1. Output sheet'!$O$2:$O$5000,"&lt;"&amp;$C$266)+COUNTIFS('1. Output sheet'!$D$2:$D$5000,$B292,'1. Output sheet'!$C$2:$C$5000,M$27,'1. Output sheet'!$AC$2:$AC$5000,$B$23,'1. Output sheet'!$O$2:$O$5000,"&gt;="&amp;$B$266,'1. Output sheet'!$O$2:$O$5000,"&lt;"&amp;$C$266)</f>
        <v>0</v>
      </c>
      <c r="N292" s="13">
        <f>COUNTIFS('1. Output sheet'!$D$2:$D$5000,$B292,'1. Output sheet'!$C$2:$C$5000,N$27,'1. Output sheet'!$AC$2:$AC$5000,$B$22,'1. Output sheet'!$O$2:$O$5000,"&gt;="&amp;$B$266,'1. Output sheet'!$O$2:$O$5000,"&lt;"&amp;$C$266)+COUNTIFS('1. Output sheet'!$D$2:$D$5000,$B292,'1. Output sheet'!$C$2:$C$5000,N$27,'1. Output sheet'!$AC$2:$AC$5000,$B$23,'1. Output sheet'!$O$2:$O$5000,"&gt;="&amp;$B$266,'1. Output sheet'!$O$2:$O$5000,"&lt;"&amp;$C$266)</f>
        <v>0</v>
      </c>
      <c r="O292" s="13">
        <f>COUNTIFS('1. Output sheet'!$D$2:$D$5000,$B292,'1. Output sheet'!$C$2:$C$5000,O$27,'1. Output sheet'!$AC$2:$AC$5000,$B$22,'1. Output sheet'!$O$2:$O$5000,"&gt;="&amp;$B$266,'1. Output sheet'!$O$2:$O$5000,"&lt;"&amp;$C$266)+COUNTIFS('1. Output sheet'!$D$2:$D$5000,$B292,'1. Output sheet'!$C$2:$C$5000,O$27,'1. Output sheet'!$AC$2:$AC$5000,$B$23,'1. Output sheet'!$O$2:$O$5000,"&gt;="&amp;$B$266,'1. Output sheet'!$O$2:$O$5000,"&lt;"&amp;$C$266)</f>
        <v>0</v>
      </c>
      <c r="P292" s="14">
        <f t="shared" si="121"/>
        <v>42</v>
      </c>
      <c r="Q292" s="14">
        <f>COUNTIFS('1. Output sheet'!$D$2:$D$5000,$B292,'1. Output sheet'!$AC$2:$AC$5000,$B$22,'1. Output sheet'!$O$2:$O$5000,"&gt;="&amp;$B$142,'1. Output sheet'!$O$2:$O$5000,"&lt;"&amp;$C$142)+COUNTIFS('1. Output sheet'!$D$2:$D$5000,$B292,'1. Output sheet'!$AC$2:$AC$5000,$B$23,'1. Output sheet'!$O$2:$O$5000,"&gt;="&amp;$B$142,'1. Output sheet'!$O$2:$O$5000,"&lt;"&amp;$C$142)</f>
        <v>91</v>
      </c>
      <c r="R292" s="14">
        <f t="shared" si="122"/>
        <v>49</v>
      </c>
    </row>
    <row r="293" spans="2:36" ht="14.4" x14ac:dyDescent="0.3">
      <c r="B293" s="21" t="s">
        <v>4361</v>
      </c>
      <c r="C293" s="20"/>
      <c r="D293" s="13">
        <f t="shared" ref="D293:O293" si="123">D269-SUM(D276:D292)</f>
        <v>0</v>
      </c>
      <c r="E293" s="13">
        <f t="shared" si="123"/>
        <v>0</v>
      </c>
      <c r="F293" s="13">
        <f t="shared" si="123"/>
        <v>0</v>
      </c>
      <c r="G293" s="13">
        <f t="shared" si="123"/>
        <v>0</v>
      </c>
      <c r="H293" s="13">
        <f t="shared" si="123"/>
        <v>0</v>
      </c>
      <c r="I293" s="13">
        <f t="shared" si="123"/>
        <v>0</v>
      </c>
      <c r="J293" s="13">
        <f t="shared" si="123"/>
        <v>0</v>
      </c>
      <c r="K293" s="13">
        <f t="shared" si="123"/>
        <v>0</v>
      </c>
      <c r="L293" s="13">
        <f t="shared" si="123"/>
        <v>0</v>
      </c>
      <c r="M293" s="13">
        <f t="shared" si="123"/>
        <v>0</v>
      </c>
      <c r="N293" s="13">
        <f t="shared" si="123"/>
        <v>0</v>
      </c>
      <c r="O293" s="13">
        <f t="shared" si="123"/>
        <v>0</v>
      </c>
      <c r="P293" s="14">
        <f t="shared" si="121"/>
        <v>0</v>
      </c>
      <c r="Q293" s="14">
        <f>P293</f>
        <v>0</v>
      </c>
      <c r="R293" s="14">
        <f t="shared" si="122"/>
        <v>0</v>
      </c>
    </row>
    <row r="294" spans="2:36" ht="14.4" x14ac:dyDescent="0.3">
      <c r="B294" s="19" t="s">
        <v>4346</v>
      </c>
      <c r="C294" s="20"/>
      <c r="D294" s="13">
        <f>SUM(D276:D293)</f>
        <v>3</v>
      </c>
      <c r="E294" s="13">
        <f t="shared" ref="E294:O294" si="124">SUM(E276:E293)</f>
        <v>42</v>
      </c>
      <c r="F294" s="13">
        <f t="shared" si="124"/>
        <v>45</v>
      </c>
      <c r="G294" s="13">
        <f t="shared" si="124"/>
        <v>10</v>
      </c>
      <c r="H294" s="13">
        <f t="shared" si="124"/>
        <v>4</v>
      </c>
      <c r="I294" s="13">
        <f t="shared" si="124"/>
        <v>56</v>
      </c>
      <c r="J294" s="13">
        <f t="shared" si="124"/>
        <v>9</v>
      </c>
      <c r="K294" s="13">
        <f t="shared" si="124"/>
        <v>0</v>
      </c>
      <c r="L294" s="13">
        <f t="shared" si="124"/>
        <v>1</v>
      </c>
      <c r="M294" s="13">
        <f t="shared" si="124"/>
        <v>0</v>
      </c>
      <c r="N294" s="13">
        <f t="shared" si="124"/>
        <v>2</v>
      </c>
      <c r="O294" s="13">
        <f t="shared" si="124"/>
        <v>2</v>
      </c>
      <c r="P294" s="14">
        <f>SUM(P276:P293)</f>
        <v>174</v>
      </c>
      <c r="Q294" s="14">
        <f t="shared" ref="Q294" si="125">SUM(Q276:Q293)</f>
        <v>551</v>
      </c>
      <c r="R294" s="14">
        <f t="shared" ref="R294" si="126">SUM(R276:R293)</f>
        <v>377</v>
      </c>
    </row>
    <row r="296" spans="2:36" x14ac:dyDescent="0.25">
      <c r="T296">
        <v>0.13407881152541462</v>
      </c>
    </row>
    <row r="297" spans="2:36" ht="14.4" x14ac:dyDescent="0.3">
      <c r="B297" s="5" t="s">
        <v>4362</v>
      </c>
      <c r="C297" s="5"/>
      <c r="D297" s="5"/>
      <c r="E297" s="5"/>
      <c r="F297" s="5"/>
      <c r="G297" s="5"/>
      <c r="H297" s="5"/>
      <c r="I297" s="5"/>
      <c r="J297" s="5"/>
      <c r="K297" s="5"/>
      <c r="L297" s="5"/>
      <c r="M297" s="5"/>
      <c r="N297" s="5"/>
      <c r="O297" s="5"/>
      <c r="P297" s="5"/>
      <c r="Q297" s="5"/>
      <c r="R297" s="5"/>
      <c r="T297" s="5" t="s">
        <v>4362</v>
      </c>
      <c r="U297" s="5"/>
      <c r="V297" s="5"/>
      <c r="W297" s="5"/>
      <c r="X297" s="5"/>
      <c r="Y297" s="5"/>
      <c r="Z297" s="5"/>
      <c r="AA297" s="5"/>
      <c r="AB297" s="5"/>
      <c r="AC297" s="5"/>
      <c r="AD297" s="5"/>
      <c r="AE297" s="5"/>
      <c r="AF297" s="5"/>
      <c r="AG297" s="5"/>
      <c r="AH297" s="5"/>
      <c r="AI297" s="5"/>
      <c r="AJ297" s="5"/>
    </row>
    <row r="298" spans="2:36" ht="43.2" x14ac:dyDescent="0.3">
      <c r="B298" s="6" t="s">
        <v>4363</v>
      </c>
      <c r="C298" s="6"/>
      <c r="D298" s="10" t="s">
        <v>705</v>
      </c>
      <c r="E298" s="10" t="s">
        <v>206</v>
      </c>
      <c r="F298" s="10" t="s">
        <v>198</v>
      </c>
      <c r="G298" s="11" t="s">
        <v>28</v>
      </c>
      <c r="H298" s="11" t="s">
        <v>795</v>
      </c>
      <c r="I298" s="11" t="s">
        <v>43</v>
      </c>
      <c r="J298" s="11" t="s">
        <v>104</v>
      </c>
      <c r="K298" s="11" t="s">
        <v>808</v>
      </c>
      <c r="L298" s="11" t="s">
        <v>755</v>
      </c>
      <c r="M298" s="11" t="s">
        <v>4353</v>
      </c>
      <c r="N298" s="11" t="s">
        <v>318</v>
      </c>
      <c r="O298" s="11" t="s">
        <v>71</v>
      </c>
      <c r="P298" s="29" t="s">
        <v>4354</v>
      </c>
      <c r="Q298" s="29" t="s">
        <v>4355</v>
      </c>
      <c r="R298" s="29" t="s">
        <v>4356</v>
      </c>
      <c r="T298" s="6" t="s">
        <v>4364</v>
      </c>
      <c r="U298" s="6"/>
      <c r="V298" s="10" t="s">
        <v>705</v>
      </c>
      <c r="W298" s="10" t="s">
        <v>206</v>
      </c>
      <c r="X298" s="10" t="s">
        <v>198</v>
      </c>
      <c r="Y298" s="11" t="s">
        <v>28</v>
      </c>
      <c r="Z298" s="11" t="s">
        <v>795</v>
      </c>
      <c r="AA298" s="11" t="s">
        <v>43</v>
      </c>
      <c r="AB298" s="11" t="s">
        <v>104</v>
      </c>
      <c r="AC298" s="11" t="s">
        <v>808</v>
      </c>
      <c r="AD298" s="11" t="s">
        <v>755</v>
      </c>
      <c r="AE298" s="11" t="s">
        <v>4353</v>
      </c>
      <c r="AF298" s="11" t="s">
        <v>318</v>
      </c>
      <c r="AG298" s="11" t="s">
        <v>71</v>
      </c>
      <c r="AH298" s="29" t="s">
        <v>4354</v>
      </c>
      <c r="AI298" s="29"/>
      <c r="AJ298" s="29"/>
    </row>
    <row r="299" spans="2:36" ht="14.4" x14ac:dyDescent="0.3">
      <c r="B299" s="37" t="s">
        <v>4351</v>
      </c>
      <c r="C299" s="37" t="s">
        <v>4348</v>
      </c>
      <c r="D299" s="13">
        <f>SUM(D300:D301)</f>
        <v>2474</v>
      </c>
      <c r="E299" s="13">
        <f t="shared" ref="E299:O299" si="127">SUM(E300:E301)</f>
        <v>35665</v>
      </c>
      <c r="F299" s="13">
        <f t="shared" si="127"/>
        <v>49738.94</v>
      </c>
      <c r="G299" s="13">
        <f t="shared" si="127"/>
        <v>9884.75</v>
      </c>
      <c r="H299" s="13">
        <f t="shared" si="127"/>
        <v>5623.0599999999995</v>
      </c>
      <c r="I299" s="13">
        <f t="shared" si="127"/>
        <v>38750</v>
      </c>
      <c r="J299" s="13">
        <f t="shared" si="127"/>
        <v>15500</v>
      </c>
      <c r="K299" s="13">
        <f t="shared" si="127"/>
        <v>0</v>
      </c>
      <c r="L299" s="13">
        <f t="shared" si="127"/>
        <v>2550</v>
      </c>
      <c r="M299" s="13">
        <f t="shared" si="127"/>
        <v>0</v>
      </c>
      <c r="N299" s="13">
        <f t="shared" si="127"/>
        <v>9100</v>
      </c>
      <c r="O299" s="13">
        <f t="shared" si="127"/>
        <v>9100</v>
      </c>
      <c r="P299" s="14">
        <f t="shared" ref="P299:P301" si="128">SUM(D299:O299)</f>
        <v>178385.75</v>
      </c>
      <c r="Q299" s="13">
        <f>SUM(Q300:Q301)</f>
        <v>243541.29666666672</v>
      </c>
      <c r="R299" s="14">
        <f>Q299-P299</f>
        <v>65155.54666666672</v>
      </c>
      <c r="T299" s="12" t="s">
        <v>4351</v>
      </c>
      <c r="U299" s="12"/>
      <c r="V299" s="13">
        <f t="shared" ref="V299:AH301" si="129">D299*$T$48</f>
        <v>331.71097971387576</v>
      </c>
      <c r="W299" s="13">
        <f t="shared" si="129"/>
        <v>4781.9208130539128</v>
      </c>
      <c r="X299" s="13">
        <f t="shared" si="129"/>
        <v>6668.9379617339064</v>
      </c>
      <c r="Y299" s="13">
        <f t="shared" si="129"/>
        <v>1325.3355322258421</v>
      </c>
      <c r="Z299" s="13">
        <f t="shared" si="129"/>
        <v>753.93320193609782</v>
      </c>
      <c r="AA299" s="13">
        <f t="shared" si="129"/>
        <v>5195.5539466098162</v>
      </c>
      <c r="AB299" s="13">
        <f t="shared" si="129"/>
        <v>2078.2215786439265</v>
      </c>
      <c r="AC299" s="13">
        <f t="shared" si="129"/>
        <v>0</v>
      </c>
      <c r="AD299" s="13">
        <f t="shared" si="129"/>
        <v>341.9009693898073</v>
      </c>
      <c r="AE299" s="13">
        <f t="shared" si="129"/>
        <v>0</v>
      </c>
      <c r="AF299" s="13">
        <f t="shared" si="129"/>
        <v>1220.117184881273</v>
      </c>
      <c r="AG299" s="13">
        <f t="shared" si="129"/>
        <v>1220.117184881273</v>
      </c>
      <c r="AH299" s="14">
        <f t="shared" si="129"/>
        <v>23917.749353069732</v>
      </c>
      <c r="AI299" s="14"/>
      <c r="AJ299" s="14"/>
    </row>
    <row r="300" spans="2:36" ht="14.4" x14ac:dyDescent="0.3">
      <c r="B300" s="7" t="s">
        <v>41</v>
      </c>
      <c r="C300" s="12"/>
      <c r="D300" s="13">
        <f>SUMIFS('1. Output sheet'!$F$2:$F$5000,'1. Output sheet'!$AC$2:$AC$5000,$B300,'1. Output sheet'!$C$2:$C$5000,D$20,'1. Output sheet'!$O$2:$O$5000,"&gt;="&amp;$B$266,'1. Output sheet'!$O$2:$O$5000,"&lt;"&amp;$C$266)</f>
        <v>2474</v>
      </c>
      <c r="E300" s="13">
        <f>SUMIFS('1. Output sheet'!$F$2:$F$5000,'1. Output sheet'!$AC$2:$AC$5000,$B300,'1. Output sheet'!$C$2:$C$5000,E$20,'1. Output sheet'!$O$2:$O$5000,"&gt;="&amp;$B$266,'1. Output sheet'!$O$2:$O$5000,"&lt;"&amp;$C$266)</f>
        <v>35665</v>
      </c>
      <c r="F300" s="13">
        <f>SUMIFS('1. Output sheet'!$F$2:$F$5000,'1. Output sheet'!$AC$2:$AC$5000,$B300,'1. Output sheet'!$C$2:$C$5000,F$20,'1. Output sheet'!$O$2:$O$5000,"&gt;="&amp;$B$266,'1. Output sheet'!$O$2:$O$5000,"&lt;"&amp;$C$266)</f>
        <v>50418.96</v>
      </c>
      <c r="G300" s="13">
        <f>SUMIFS('1. Output sheet'!$F$2:$F$5000,'1. Output sheet'!$AC$2:$AC$5000,$B300,'1. Output sheet'!$C$2:$C$5000,G$20,'1. Output sheet'!$O$2:$O$5000,"&gt;="&amp;$B$266,'1. Output sheet'!$O$2:$O$5000,"&lt;"&amp;$C$266)</f>
        <v>9884.75</v>
      </c>
      <c r="H300" s="13">
        <f>SUMIFS('1. Output sheet'!$F$2:$F$5000,'1. Output sheet'!$AC$2:$AC$5000,$B300,'1. Output sheet'!$C$2:$C$5000,H$20,'1. Output sheet'!$O$2:$O$5000,"&gt;="&amp;$B$266,'1. Output sheet'!$O$2:$O$5000,"&lt;"&amp;$C$266)</f>
        <v>5623.0599999999995</v>
      </c>
      <c r="I300" s="13">
        <f>SUMIFS('1. Output sheet'!$F$2:$F$5000,'1. Output sheet'!$AC$2:$AC$5000,$B300,'1. Output sheet'!$C$2:$C$5000,I$20,'1. Output sheet'!$O$2:$O$5000,"&gt;="&amp;$B$266,'1. Output sheet'!$O$2:$O$5000,"&lt;"&amp;$C$266)</f>
        <v>38750</v>
      </c>
      <c r="J300" s="13">
        <f>SUMIFS('1. Output sheet'!$F$2:$F$5000,'1. Output sheet'!$AC$2:$AC$5000,$B300,'1. Output sheet'!$C$2:$C$5000,J$20,'1. Output sheet'!$O$2:$O$5000,"&gt;="&amp;$B$266,'1. Output sheet'!$O$2:$O$5000,"&lt;"&amp;$C$266)</f>
        <v>15500</v>
      </c>
      <c r="K300" s="13">
        <f>SUMIFS('1. Output sheet'!$F$2:$F$5000,'1. Output sheet'!$AC$2:$AC$5000,$B300,'1. Output sheet'!$C$2:$C$5000,K$20,'1. Output sheet'!$O$2:$O$5000,"&gt;="&amp;$B$266,'1. Output sheet'!$O$2:$O$5000,"&lt;"&amp;$C$266)</f>
        <v>0</v>
      </c>
      <c r="L300" s="13">
        <f>SUMIFS('1. Output sheet'!$F$2:$F$5000,'1. Output sheet'!$AC$2:$AC$5000,$B300,'1. Output sheet'!$C$2:$C$5000,L$20,'1. Output sheet'!$O$2:$O$5000,"&gt;="&amp;$B$266,'1. Output sheet'!$O$2:$O$5000,"&lt;"&amp;$C$266)</f>
        <v>2550</v>
      </c>
      <c r="M300" s="13">
        <f>SUMIFS('1. Output sheet'!$F$2:$F$5000,'1. Output sheet'!$AC$2:$AC$5000,$B300,'1. Output sheet'!$C$2:$C$5000,M$20,'1. Output sheet'!$O$2:$O$5000,"&gt;="&amp;$B$266,'1. Output sheet'!$O$2:$O$5000,"&lt;"&amp;$C$266)</f>
        <v>0</v>
      </c>
      <c r="N300" s="13">
        <f>SUMIFS('1. Output sheet'!$F$2:$F$5000,'1. Output sheet'!$AC$2:$AC$5000,$B300,'1. Output sheet'!$C$2:$C$5000,N$20,'1. Output sheet'!$O$2:$O$5000,"&gt;="&amp;$B$266,'1. Output sheet'!$O$2:$O$5000,"&lt;"&amp;$C$266)</f>
        <v>9100</v>
      </c>
      <c r="O300" s="13">
        <f>SUMIFS('1. Output sheet'!$F$2:$F$5000,'1. Output sheet'!$AC$2:$AC$5000,$B300,'1. Output sheet'!$C$2:$C$5000,O$20,'1. Output sheet'!$O$2:$O$5000,"&gt;="&amp;$B$266,'1. Output sheet'!$O$2:$O$5000,"&lt;"&amp;$C$266)</f>
        <v>9100</v>
      </c>
      <c r="P300" s="14">
        <f t="shared" si="128"/>
        <v>179065.77</v>
      </c>
      <c r="Q300" s="13">
        <f>SUMIFS('1. Output sheet'!$F$2:$F$5000,'1. Output sheet'!$AC$2:$AC$5000,$B300,'1. Output sheet'!$O$2:$O$5000,"&gt;="&amp;$B$204,'1. Output sheet'!$O$2:$O$5000,"&lt;"&amp;$C$204)</f>
        <v>237544.25000000006</v>
      </c>
      <c r="R300" s="14">
        <f t="shared" ref="R300:R301" si="130">Q300-P300</f>
        <v>58478.480000000069</v>
      </c>
      <c r="T300" s="7" t="s">
        <v>41</v>
      </c>
      <c r="U300" s="12"/>
      <c r="V300" s="13">
        <f t="shared" si="129"/>
        <v>331.71097971387576</v>
      </c>
      <c r="W300" s="13">
        <f t="shared" si="129"/>
        <v>4781.9208130539128</v>
      </c>
      <c r="X300" s="13">
        <f t="shared" si="129"/>
        <v>6760.1142351474182</v>
      </c>
      <c r="Y300" s="13">
        <f t="shared" si="129"/>
        <v>1325.3355322258421</v>
      </c>
      <c r="Z300" s="13">
        <f t="shared" si="129"/>
        <v>753.93320193609782</v>
      </c>
      <c r="AA300" s="13">
        <f t="shared" si="129"/>
        <v>5195.5539466098162</v>
      </c>
      <c r="AB300" s="13">
        <f t="shared" si="129"/>
        <v>2078.2215786439265</v>
      </c>
      <c r="AC300" s="13">
        <f t="shared" si="129"/>
        <v>0</v>
      </c>
      <c r="AD300" s="13">
        <f t="shared" si="129"/>
        <v>341.9009693898073</v>
      </c>
      <c r="AE300" s="13">
        <f t="shared" si="129"/>
        <v>0</v>
      </c>
      <c r="AF300" s="13">
        <f t="shared" si="129"/>
        <v>1220.117184881273</v>
      </c>
      <c r="AG300" s="13">
        <f t="shared" si="129"/>
        <v>1220.117184881273</v>
      </c>
      <c r="AH300" s="14">
        <f t="shared" si="129"/>
        <v>24008.925626483244</v>
      </c>
      <c r="AI300" s="14"/>
      <c r="AJ300" s="14"/>
    </row>
    <row r="301" spans="2:36" ht="14.4" x14ac:dyDescent="0.3">
      <c r="B301" s="7" t="s">
        <v>64</v>
      </c>
      <c r="C301" s="12"/>
      <c r="D301" s="13">
        <f>SUMIFS('1. Output sheet'!$F$2:$F$5000,'1. Output sheet'!$AC$2:$AC$5000,$B301,'1. Output sheet'!$C$2:$C$5000,D$20,'1. Output sheet'!$O$2:$O$5000,"&gt;="&amp;$B$266,'1. Output sheet'!$O$2:$O$5000,"&lt;"&amp;$C$266)</f>
        <v>0</v>
      </c>
      <c r="E301" s="13">
        <f>SUMIFS('1. Output sheet'!$F$2:$F$5000,'1. Output sheet'!$AC$2:$AC$5000,$B301,'1. Output sheet'!$C$2:$C$5000,E$20,'1. Output sheet'!$O$2:$O$5000,"&gt;="&amp;$B$266,'1. Output sheet'!$O$2:$O$5000,"&lt;"&amp;$C$266)</f>
        <v>0</v>
      </c>
      <c r="F301" s="13">
        <f>SUMIFS('1. Output sheet'!$F$2:$F$5000,'1. Output sheet'!$AC$2:$AC$5000,$B301,'1. Output sheet'!$C$2:$C$5000,F$20,'1. Output sheet'!$O$2:$O$5000,"&gt;="&amp;$B$266,'1. Output sheet'!$O$2:$O$5000,"&lt;"&amp;$C$266)</f>
        <v>-680.0199999999993</v>
      </c>
      <c r="G301" s="13">
        <f>SUMIFS('1. Output sheet'!$F$2:$F$5000,'1. Output sheet'!$AC$2:$AC$5000,$B301,'1. Output sheet'!$C$2:$C$5000,G$20,'1. Output sheet'!$O$2:$O$5000,"&gt;="&amp;$B$266,'1. Output sheet'!$O$2:$O$5000,"&lt;"&amp;$C$266)</f>
        <v>0</v>
      </c>
      <c r="H301" s="13">
        <f>SUMIFS('1. Output sheet'!$F$2:$F$5000,'1. Output sheet'!$AC$2:$AC$5000,$B301,'1. Output sheet'!$C$2:$C$5000,H$20,'1. Output sheet'!$O$2:$O$5000,"&gt;="&amp;$B$266,'1. Output sheet'!$O$2:$O$5000,"&lt;"&amp;$C$266)</f>
        <v>0</v>
      </c>
      <c r="I301" s="13">
        <f>SUMIFS('1. Output sheet'!$F$2:$F$5000,'1. Output sheet'!$AC$2:$AC$5000,$B301,'1. Output sheet'!$C$2:$C$5000,I$20,'1. Output sheet'!$O$2:$O$5000,"&gt;="&amp;$B$266,'1. Output sheet'!$O$2:$O$5000,"&lt;"&amp;$C$266)</f>
        <v>0</v>
      </c>
      <c r="J301" s="13">
        <f>SUMIFS('1. Output sheet'!$F$2:$F$5000,'1. Output sheet'!$AC$2:$AC$5000,$B301,'1. Output sheet'!$C$2:$C$5000,J$20,'1. Output sheet'!$O$2:$O$5000,"&gt;="&amp;$B$266,'1. Output sheet'!$O$2:$O$5000,"&lt;"&amp;$C$266)</f>
        <v>0</v>
      </c>
      <c r="K301" s="13">
        <f>SUMIFS('1. Output sheet'!$F$2:$F$5000,'1. Output sheet'!$AC$2:$AC$5000,$B301,'1. Output sheet'!$C$2:$C$5000,K$20,'1. Output sheet'!$O$2:$O$5000,"&gt;="&amp;$B$266,'1. Output sheet'!$O$2:$O$5000,"&lt;"&amp;$C$266)</f>
        <v>0</v>
      </c>
      <c r="L301" s="13">
        <f>SUMIFS('1. Output sheet'!$F$2:$F$5000,'1. Output sheet'!$AC$2:$AC$5000,$B301,'1. Output sheet'!$C$2:$C$5000,L$20,'1. Output sheet'!$O$2:$O$5000,"&gt;="&amp;$B$266,'1. Output sheet'!$O$2:$O$5000,"&lt;"&amp;$C$266)</f>
        <v>0</v>
      </c>
      <c r="M301" s="13">
        <f>SUMIFS('1. Output sheet'!$F$2:$F$5000,'1. Output sheet'!$AC$2:$AC$5000,$B301,'1. Output sheet'!$C$2:$C$5000,M$20,'1. Output sheet'!$O$2:$O$5000,"&gt;="&amp;$B$266,'1. Output sheet'!$O$2:$O$5000,"&lt;"&amp;$C$266)</f>
        <v>0</v>
      </c>
      <c r="N301" s="13">
        <f>SUMIFS('1. Output sheet'!$F$2:$F$5000,'1. Output sheet'!$AC$2:$AC$5000,$B301,'1. Output sheet'!$C$2:$C$5000,N$20,'1. Output sheet'!$O$2:$O$5000,"&gt;="&amp;$B$266,'1. Output sheet'!$O$2:$O$5000,"&lt;"&amp;$C$266)</f>
        <v>0</v>
      </c>
      <c r="O301" s="13">
        <f>SUMIFS('1. Output sheet'!$F$2:$F$5000,'1. Output sheet'!$AC$2:$AC$5000,$B301,'1. Output sheet'!$C$2:$C$5000,O$20,'1. Output sheet'!$O$2:$O$5000,"&gt;="&amp;$B$266,'1. Output sheet'!$O$2:$O$5000,"&lt;"&amp;$C$266)</f>
        <v>0</v>
      </c>
      <c r="P301" s="14">
        <f t="shared" si="128"/>
        <v>-680.0199999999993</v>
      </c>
      <c r="Q301" s="13">
        <f>SUMIFS('1. Output sheet'!$F$2:$F$5000,'1. Output sheet'!$AC$2:$AC$5000,$B301,'1. Output sheet'!$O$2:$O$5000,"&gt;="&amp;$B$204,'1. Output sheet'!$O$2:$O$5000,"&lt;"&amp;$C$204)</f>
        <v>5997.0466666666662</v>
      </c>
      <c r="R301" s="14">
        <f t="shared" si="130"/>
        <v>6677.0666666666657</v>
      </c>
      <c r="T301" s="7" t="s">
        <v>64</v>
      </c>
      <c r="U301" s="12"/>
      <c r="V301" s="13">
        <f t="shared" si="129"/>
        <v>0</v>
      </c>
      <c r="W301" s="13">
        <f t="shared" si="129"/>
        <v>0</v>
      </c>
      <c r="X301" s="13">
        <f t="shared" si="129"/>
        <v>-91.176273413512362</v>
      </c>
      <c r="Y301" s="13">
        <f t="shared" si="129"/>
        <v>0</v>
      </c>
      <c r="Z301" s="13">
        <f t="shared" si="129"/>
        <v>0</v>
      </c>
      <c r="AA301" s="13">
        <f t="shared" si="129"/>
        <v>0</v>
      </c>
      <c r="AB301" s="13">
        <f t="shared" si="129"/>
        <v>0</v>
      </c>
      <c r="AC301" s="13">
        <f t="shared" si="129"/>
        <v>0</v>
      </c>
      <c r="AD301" s="13">
        <f t="shared" si="129"/>
        <v>0</v>
      </c>
      <c r="AE301" s="13">
        <f t="shared" si="129"/>
        <v>0</v>
      </c>
      <c r="AF301" s="13">
        <f t="shared" si="129"/>
        <v>0</v>
      </c>
      <c r="AG301" s="13">
        <f t="shared" si="129"/>
        <v>0</v>
      </c>
      <c r="AH301" s="14">
        <f t="shared" si="129"/>
        <v>-91.176273413512362</v>
      </c>
      <c r="AI301" s="14"/>
      <c r="AJ301" s="14"/>
    </row>
    <row r="304" spans="2:36" ht="14.4" x14ac:dyDescent="0.3">
      <c r="B304" s="5" t="s">
        <v>4365</v>
      </c>
      <c r="C304" s="5"/>
      <c r="D304" s="5"/>
      <c r="E304" s="5"/>
      <c r="F304" s="5"/>
      <c r="G304" s="5"/>
      <c r="H304" s="5"/>
      <c r="I304" s="5"/>
      <c r="J304" s="5"/>
      <c r="K304" s="5"/>
      <c r="L304" s="5"/>
      <c r="M304" s="5"/>
      <c r="N304" s="5"/>
      <c r="O304" s="5"/>
      <c r="P304" s="5"/>
      <c r="Q304" s="5"/>
      <c r="R304" s="5"/>
      <c r="T304" s="5" t="s">
        <v>4365</v>
      </c>
      <c r="U304" s="5" t="s">
        <v>4364</v>
      </c>
      <c r="V304" s="5"/>
      <c r="W304" s="5"/>
      <c r="X304" s="5"/>
      <c r="Y304" s="5"/>
      <c r="Z304" s="5"/>
      <c r="AA304" s="5"/>
      <c r="AB304" s="5"/>
      <c r="AC304" s="5"/>
      <c r="AD304" s="5"/>
      <c r="AE304" s="5"/>
      <c r="AF304" s="5"/>
      <c r="AG304" s="5"/>
      <c r="AH304" s="5"/>
      <c r="AI304" s="5"/>
      <c r="AJ304" s="5"/>
    </row>
    <row r="305" spans="2:36" ht="43.2" x14ac:dyDescent="0.3">
      <c r="B305" s="19" t="s">
        <v>4358</v>
      </c>
      <c r="C305" s="20"/>
      <c r="D305" s="10" t="s">
        <v>705</v>
      </c>
      <c r="E305" s="10" t="s">
        <v>206</v>
      </c>
      <c r="F305" s="10" t="s">
        <v>198</v>
      </c>
      <c r="G305" s="11" t="s">
        <v>28</v>
      </c>
      <c r="H305" s="11" t="s">
        <v>795</v>
      </c>
      <c r="I305" s="11" t="s">
        <v>43</v>
      </c>
      <c r="J305" s="11" t="s">
        <v>104</v>
      </c>
      <c r="K305" s="11" t="s">
        <v>808</v>
      </c>
      <c r="L305" s="11" t="s">
        <v>755</v>
      </c>
      <c r="M305" s="11" t="s">
        <v>4353</v>
      </c>
      <c r="N305" s="11" t="s">
        <v>318</v>
      </c>
      <c r="O305" s="11" t="s">
        <v>71</v>
      </c>
      <c r="P305" s="29" t="s">
        <v>4359</v>
      </c>
      <c r="Q305" s="29" t="s">
        <v>4360</v>
      </c>
      <c r="R305" s="29"/>
      <c r="T305" s="19" t="s">
        <v>4358</v>
      </c>
      <c r="U305" s="20"/>
      <c r="V305" s="10" t="s">
        <v>705</v>
      </c>
      <c r="W305" s="10" t="s">
        <v>206</v>
      </c>
      <c r="X305" s="10" t="s">
        <v>198</v>
      </c>
      <c r="Y305" s="11" t="s">
        <v>28</v>
      </c>
      <c r="Z305" s="11" t="s">
        <v>795</v>
      </c>
      <c r="AA305" s="11" t="s">
        <v>43</v>
      </c>
      <c r="AB305" s="11" t="s">
        <v>104</v>
      </c>
      <c r="AC305" s="11" t="s">
        <v>808</v>
      </c>
      <c r="AD305" s="11" t="s">
        <v>755</v>
      </c>
      <c r="AE305" s="11" t="s">
        <v>4353</v>
      </c>
      <c r="AF305" s="11" t="s">
        <v>318</v>
      </c>
      <c r="AG305" s="11" t="s">
        <v>71</v>
      </c>
      <c r="AH305" s="29" t="s">
        <v>4359</v>
      </c>
      <c r="AI305" s="29" t="s">
        <v>4360</v>
      </c>
      <c r="AJ305" s="29"/>
    </row>
    <row r="306" spans="2:36" ht="14.4" x14ac:dyDescent="0.3">
      <c r="B306" s="21" t="s">
        <v>232</v>
      </c>
      <c r="C306" s="20"/>
      <c r="D306" s="45">
        <f>SUMIFS('1. Output sheet'!$F$2:$F$5000,'1. Output sheet'!$D$2:$D$5000,$B306,'1. Output sheet'!$C$2:$C$5000,D$27,'1. Output sheet'!$AC$2:$AC$5000,$B$22,'1. Output sheet'!$O$2:$O$5000,"&gt;="&amp;$B$266,'1. Output sheet'!$O$2:$O$5000,"&lt;"&amp;$C$266)+SUMIFS('1. Output sheet'!$F$2:$F$5000,'1. Output sheet'!$D$2:$D$5000,$B306,'1. Output sheet'!$C$2:$C$5000,D$27,'1. Output sheet'!$AC$2:$AC$5000,$B$23,'1. Output sheet'!$O$2:$O$5000,"&gt;="&amp;$B$266,'1. Output sheet'!$O$2:$O$5000,"&lt;"&amp;$C$266)</f>
        <v>0</v>
      </c>
      <c r="E306" s="45">
        <f>SUMIFS('1. Output sheet'!$F$2:$F$5000,'1. Output sheet'!$D$2:$D$5000,$B306,'1. Output sheet'!$C$2:$C$5000,E$27,'1. Output sheet'!$AC$2:$AC$5000,$B$22,'1. Output sheet'!$O$2:$O$5000,"&gt;="&amp;$B$266,'1. Output sheet'!$O$2:$O$5000,"&lt;"&amp;$C$266)+SUMIFS('1. Output sheet'!$F$2:$F$5000,'1. Output sheet'!$D$2:$D$5000,$B306,'1. Output sheet'!$C$2:$C$5000,E$27,'1. Output sheet'!$AC$2:$AC$5000,$B$23,'1. Output sheet'!$O$2:$O$5000,"&gt;="&amp;$B$266,'1. Output sheet'!$O$2:$O$5000,"&lt;"&amp;$C$266)</f>
        <v>0</v>
      </c>
      <c r="F306" s="45">
        <f>SUMIFS('1. Output sheet'!$F$2:$F$5000,'1. Output sheet'!$D$2:$D$5000,$B306,'1. Output sheet'!$C$2:$C$5000,F$27,'1. Output sheet'!$AC$2:$AC$5000,$B$22,'1. Output sheet'!$O$2:$O$5000,"&gt;="&amp;$B$266,'1. Output sheet'!$O$2:$O$5000,"&lt;"&amp;$C$266)+SUMIFS('1. Output sheet'!$F$2:$F$5000,'1. Output sheet'!$D$2:$D$5000,$B306,'1. Output sheet'!$C$2:$C$5000,F$27,'1. Output sheet'!$AC$2:$AC$5000,$B$23,'1. Output sheet'!$O$2:$O$5000,"&gt;="&amp;$B$266,'1. Output sheet'!$O$2:$O$5000,"&lt;"&amp;$C$266)</f>
        <v>35740</v>
      </c>
      <c r="G306" s="45">
        <f>SUMIFS('1. Output sheet'!$F$2:$F$5000,'1. Output sheet'!$D$2:$D$5000,$B306,'1. Output sheet'!$C$2:$C$5000,G$27,'1. Output sheet'!$AC$2:$AC$5000,$B$22,'1. Output sheet'!$O$2:$O$5000,"&gt;="&amp;$B$266,'1. Output sheet'!$O$2:$O$5000,"&lt;"&amp;$C$266)+SUMIFS('1. Output sheet'!$F$2:$F$5000,'1. Output sheet'!$D$2:$D$5000,$B306,'1. Output sheet'!$C$2:$C$5000,G$27,'1. Output sheet'!$AC$2:$AC$5000,$B$23,'1. Output sheet'!$O$2:$O$5000,"&gt;="&amp;$B$266,'1. Output sheet'!$O$2:$O$5000,"&lt;"&amp;$C$266)</f>
        <v>0</v>
      </c>
      <c r="H306" s="45">
        <f>SUMIFS('1. Output sheet'!$F$2:$F$5000,'1. Output sheet'!$D$2:$D$5000,$B306,'1. Output sheet'!$C$2:$C$5000,H$27,'1. Output sheet'!$AC$2:$AC$5000,$B$22,'1. Output sheet'!$O$2:$O$5000,"&gt;="&amp;$B$266,'1. Output sheet'!$O$2:$O$5000,"&lt;"&amp;$C$266)+SUMIFS('1. Output sheet'!$F$2:$F$5000,'1. Output sheet'!$D$2:$D$5000,$B306,'1. Output sheet'!$C$2:$C$5000,H$27,'1. Output sheet'!$AC$2:$AC$5000,$B$23,'1. Output sheet'!$O$2:$O$5000,"&gt;="&amp;$B$266,'1. Output sheet'!$O$2:$O$5000,"&lt;"&amp;$C$266)</f>
        <v>0</v>
      </c>
      <c r="I306" s="45">
        <f>SUMIFS('1. Output sheet'!$F$2:$F$5000,'1. Output sheet'!$D$2:$D$5000,$B306,'1. Output sheet'!$C$2:$C$5000,I$27,'1. Output sheet'!$AC$2:$AC$5000,$B$22,'1. Output sheet'!$O$2:$O$5000,"&gt;="&amp;$B$266,'1. Output sheet'!$O$2:$O$5000,"&lt;"&amp;$C$266)+SUMIFS('1. Output sheet'!$F$2:$F$5000,'1. Output sheet'!$D$2:$D$5000,$B306,'1. Output sheet'!$C$2:$C$5000,I$27,'1. Output sheet'!$AC$2:$AC$5000,$B$23,'1. Output sheet'!$O$2:$O$5000,"&gt;="&amp;$B$266,'1. Output sheet'!$O$2:$O$5000,"&lt;"&amp;$C$266)</f>
        <v>0</v>
      </c>
      <c r="J306" s="45">
        <f>SUMIFS('1. Output sheet'!$F$2:$F$5000,'1. Output sheet'!$D$2:$D$5000,$B306,'1. Output sheet'!$C$2:$C$5000,J$27,'1. Output sheet'!$AC$2:$AC$5000,$B$22,'1. Output sheet'!$O$2:$O$5000,"&gt;="&amp;$B$266,'1. Output sheet'!$O$2:$O$5000,"&lt;"&amp;$C$266)+SUMIFS('1. Output sheet'!$F$2:$F$5000,'1. Output sheet'!$D$2:$D$5000,$B306,'1. Output sheet'!$C$2:$C$5000,J$27,'1. Output sheet'!$AC$2:$AC$5000,$B$23,'1. Output sheet'!$O$2:$O$5000,"&gt;="&amp;$B$266,'1. Output sheet'!$O$2:$O$5000,"&lt;"&amp;$C$266)</f>
        <v>1040</v>
      </c>
      <c r="K306" s="45">
        <f>SUMIFS('1. Output sheet'!$F$2:$F$5000,'1. Output sheet'!$D$2:$D$5000,$B306,'1. Output sheet'!$C$2:$C$5000,K$27,'1. Output sheet'!$AC$2:$AC$5000,$B$22,'1. Output sheet'!$O$2:$O$5000,"&gt;="&amp;$B$266,'1. Output sheet'!$O$2:$O$5000,"&lt;"&amp;$C$266)+SUMIFS('1. Output sheet'!$F$2:$F$5000,'1. Output sheet'!$D$2:$D$5000,$B306,'1. Output sheet'!$C$2:$C$5000,K$27,'1. Output sheet'!$AC$2:$AC$5000,$B$23,'1. Output sheet'!$O$2:$O$5000,"&gt;="&amp;$B$266,'1. Output sheet'!$O$2:$O$5000,"&lt;"&amp;$C$266)</f>
        <v>0</v>
      </c>
      <c r="L306" s="45">
        <f>SUMIFS('1. Output sheet'!$F$2:$F$5000,'1. Output sheet'!$D$2:$D$5000,$B306,'1. Output sheet'!$C$2:$C$5000,L$27,'1. Output sheet'!$AC$2:$AC$5000,$B$22,'1. Output sheet'!$O$2:$O$5000,"&gt;="&amp;$B$266,'1. Output sheet'!$O$2:$O$5000,"&lt;"&amp;$C$266)+SUMIFS('1. Output sheet'!$F$2:$F$5000,'1. Output sheet'!$D$2:$D$5000,$B306,'1. Output sheet'!$C$2:$C$5000,L$27,'1. Output sheet'!$AC$2:$AC$5000,$B$23,'1. Output sheet'!$O$2:$O$5000,"&gt;="&amp;$B$266,'1. Output sheet'!$O$2:$O$5000,"&lt;"&amp;$C$266)</f>
        <v>0</v>
      </c>
      <c r="M306" s="45">
        <f>SUMIFS('1. Output sheet'!$F$2:$F$5000,'1. Output sheet'!$D$2:$D$5000,$B306,'1. Output sheet'!$C$2:$C$5000,M$27,'1. Output sheet'!$AC$2:$AC$5000,$B$22,'1. Output sheet'!$O$2:$O$5000,"&gt;="&amp;$B$266,'1. Output sheet'!$O$2:$O$5000,"&lt;"&amp;$C$266)+SUMIFS('1. Output sheet'!$F$2:$F$5000,'1. Output sheet'!$D$2:$D$5000,$B306,'1. Output sheet'!$C$2:$C$5000,M$27,'1. Output sheet'!$AC$2:$AC$5000,$B$23,'1. Output sheet'!$O$2:$O$5000,"&gt;="&amp;$B$266,'1. Output sheet'!$O$2:$O$5000,"&lt;"&amp;$C$266)</f>
        <v>0</v>
      </c>
      <c r="N306" s="45">
        <f>SUMIFS('1. Output sheet'!$F$2:$F$5000,'1. Output sheet'!$D$2:$D$5000,$B306,'1. Output sheet'!$C$2:$C$5000,N$27,'1. Output sheet'!$AC$2:$AC$5000,$B$22,'1. Output sheet'!$O$2:$O$5000,"&gt;="&amp;$B$266,'1. Output sheet'!$O$2:$O$5000,"&lt;"&amp;$C$266)+SUMIFS('1. Output sheet'!$F$2:$F$5000,'1. Output sheet'!$D$2:$D$5000,$B306,'1. Output sheet'!$C$2:$C$5000,N$27,'1. Output sheet'!$AC$2:$AC$5000,$B$23,'1. Output sheet'!$O$2:$O$5000,"&gt;="&amp;$B$266,'1. Output sheet'!$O$2:$O$5000,"&lt;"&amp;$C$266)</f>
        <v>0</v>
      </c>
      <c r="O306" s="45">
        <f>SUMIFS('1. Output sheet'!$F$2:$F$5000,'1. Output sheet'!$D$2:$D$5000,$B306,'1. Output sheet'!$C$2:$C$5000,O$27,'1. Output sheet'!$AC$2:$AC$5000,$B$22,'1. Output sheet'!$O$2:$O$5000,"&gt;="&amp;$B$266,'1. Output sheet'!$O$2:$O$5000,"&lt;"&amp;$C$266)+SUMIFS('1. Output sheet'!$F$2:$F$5000,'1. Output sheet'!$D$2:$D$5000,$B306,'1. Output sheet'!$C$2:$C$5000,O$27,'1. Output sheet'!$AC$2:$AC$5000,$B$23,'1. Output sheet'!$O$2:$O$5000,"&gt;="&amp;$B$266,'1. Output sheet'!$O$2:$O$5000,"&lt;"&amp;$C$266)</f>
        <v>0</v>
      </c>
      <c r="P306" s="14">
        <f t="shared" ref="P306:P323" si="131">SUM(D306:O306)</f>
        <v>36780</v>
      </c>
      <c r="Q306" s="14">
        <f>SUMIFS('1. Output sheet'!$F$2:$F$5000,'1. Output sheet'!$D$2:$D$5000,$B306,'1. Output sheet'!$AC$2:$AC$5000,$B$22,'1. Output sheet'!$O$2:$O$5000,"&gt;="&amp;$B$266,'1. Output sheet'!$O$2:$O$5000,"&lt;"&amp;$C$266)+SUMIFS('1. Output sheet'!$F$2:$F$5000,'1. Output sheet'!$D$2:$D$5000,$B306,'1. Output sheet'!$AC$2:$AC$5000,$B$23,'1. Output sheet'!$O$2:$O$5000,"&gt;="&amp;$B$266,'1. Output sheet'!$O$2:$O$5000,"&lt;"&amp;$C$266)</f>
        <v>36780</v>
      </c>
      <c r="R306" s="14"/>
      <c r="T306" s="21" t="s">
        <v>232</v>
      </c>
      <c r="U306" s="20"/>
      <c r="V306" s="45">
        <f t="shared" ref="V306:V324" si="132">D306*$T$55</f>
        <v>0</v>
      </c>
      <c r="W306" s="45">
        <f t="shared" ref="W306:W324" si="133">E306*$T$55</f>
        <v>0</v>
      </c>
      <c r="X306" s="45">
        <f t="shared" ref="X306:X324" si="134">F306*$T$55</f>
        <v>4791.9767239183184</v>
      </c>
      <c r="Y306" s="45">
        <f t="shared" ref="Y306:Y324" si="135">G306*$T$55</f>
        <v>0</v>
      </c>
      <c r="Z306" s="45">
        <f t="shared" ref="Z306:Z324" si="136">H306*$T$55</f>
        <v>0</v>
      </c>
      <c r="AA306" s="45">
        <f t="shared" ref="AA306:AA324" si="137">I306*$T$55</f>
        <v>0</v>
      </c>
      <c r="AB306" s="45">
        <f t="shared" ref="AB306:AB324" si="138">J306*$T$55</f>
        <v>139.4419639864312</v>
      </c>
      <c r="AC306" s="45">
        <f t="shared" ref="AC306:AC324" si="139">K306*$T$55</f>
        <v>0</v>
      </c>
      <c r="AD306" s="45">
        <f t="shared" ref="AD306:AD324" si="140">L306*$T$55</f>
        <v>0</v>
      </c>
      <c r="AE306" s="45">
        <f t="shared" ref="AE306:AE324" si="141">M306*$T$55</f>
        <v>0</v>
      </c>
      <c r="AF306" s="45">
        <f t="shared" ref="AF306:AF324" si="142">N306*$T$55</f>
        <v>0</v>
      </c>
      <c r="AG306" s="45">
        <f t="shared" ref="AG306:AG324" si="143">O306*$T$55</f>
        <v>0</v>
      </c>
      <c r="AH306" s="45">
        <f t="shared" ref="AH306:AH324" si="144">P306*$T$55</f>
        <v>4931.4186879047502</v>
      </c>
      <c r="AI306" s="45">
        <f t="shared" ref="AI306:AI324" si="145">Q306*$T$55</f>
        <v>4931.4186879047502</v>
      </c>
      <c r="AJ306" s="14"/>
    </row>
    <row r="307" spans="2:36" ht="14.4" x14ac:dyDescent="0.3">
      <c r="B307" s="21" t="s">
        <v>221</v>
      </c>
      <c r="C307" s="20"/>
      <c r="D307" s="45">
        <f>SUMIFS('1. Output sheet'!$F$2:$F$5000,'1. Output sheet'!$D$2:$D$5000,$B307,'1. Output sheet'!$C$2:$C$5000,D$27,'1. Output sheet'!$AC$2:$AC$5000,$B$22,'1. Output sheet'!$O$2:$O$5000,"&gt;="&amp;$B$266,'1. Output sheet'!$O$2:$O$5000,"&lt;"&amp;$C$266)+SUMIFS('1. Output sheet'!$F$2:$F$5000,'1. Output sheet'!$D$2:$D$5000,$B307,'1. Output sheet'!$C$2:$C$5000,D$27,'1. Output sheet'!$AC$2:$AC$5000,$B$23,'1. Output sheet'!$O$2:$O$5000,"&gt;="&amp;$B$266,'1. Output sheet'!$O$2:$O$5000,"&lt;"&amp;$C$266)</f>
        <v>0</v>
      </c>
      <c r="E307" s="45">
        <f>SUMIFS('1. Output sheet'!$F$2:$F$5000,'1. Output sheet'!$D$2:$D$5000,$B307,'1. Output sheet'!$C$2:$C$5000,E$27,'1. Output sheet'!$AC$2:$AC$5000,$B$22,'1. Output sheet'!$O$2:$O$5000,"&gt;="&amp;$B$266,'1. Output sheet'!$O$2:$O$5000,"&lt;"&amp;$C$266)+SUMIFS('1. Output sheet'!$F$2:$F$5000,'1. Output sheet'!$D$2:$D$5000,$B307,'1. Output sheet'!$C$2:$C$5000,E$27,'1. Output sheet'!$AC$2:$AC$5000,$B$23,'1. Output sheet'!$O$2:$O$5000,"&gt;="&amp;$B$266,'1. Output sheet'!$O$2:$O$5000,"&lt;"&amp;$C$266)</f>
        <v>0</v>
      </c>
      <c r="F307" s="45">
        <f>SUMIFS('1. Output sheet'!$F$2:$F$5000,'1. Output sheet'!$D$2:$D$5000,$B307,'1. Output sheet'!$C$2:$C$5000,F$27,'1. Output sheet'!$AC$2:$AC$5000,$B$22,'1. Output sheet'!$O$2:$O$5000,"&gt;="&amp;$B$266,'1. Output sheet'!$O$2:$O$5000,"&lt;"&amp;$C$266)+SUMIFS('1. Output sheet'!$F$2:$F$5000,'1. Output sheet'!$D$2:$D$5000,$B307,'1. Output sheet'!$C$2:$C$5000,F$27,'1. Output sheet'!$AC$2:$AC$5000,$B$23,'1. Output sheet'!$O$2:$O$5000,"&gt;="&amp;$B$266,'1. Output sheet'!$O$2:$O$5000,"&lt;"&amp;$C$266)</f>
        <v>5100</v>
      </c>
      <c r="G307" s="45">
        <f>SUMIFS('1. Output sheet'!$F$2:$F$5000,'1. Output sheet'!$D$2:$D$5000,$B307,'1. Output sheet'!$C$2:$C$5000,G$27,'1. Output sheet'!$AC$2:$AC$5000,$B$22,'1. Output sheet'!$O$2:$O$5000,"&gt;="&amp;$B$266,'1. Output sheet'!$O$2:$O$5000,"&lt;"&amp;$C$266)+SUMIFS('1. Output sheet'!$F$2:$F$5000,'1. Output sheet'!$D$2:$D$5000,$B307,'1. Output sheet'!$C$2:$C$5000,G$27,'1. Output sheet'!$AC$2:$AC$5000,$B$23,'1. Output sheet'!$O$2:$O$5000,"&gt;="&amp;$B$266,'1. Output sheet'!$O$2:$O$5000,"&lt;"&amp;$C$266)</f>
        <v>662</v>
      </c>
      <c r="H307" s="45">
        <f>SUMIFS('1. Output sheet'!$F$2:$F$5000,'1. Output sheet'!$D$2:$D$5000,$B307,'1. Output sheet'!$C$2:$C$5000,H$27,'1. Output sheet'!$AC$2:$AC$5000,$B$22,'1. Output sheet'!$O$2:$O$5000,"&gt;="&amp;$B$266,'1. Output sheet'!$O$2:$O$5000,"&lt;"&amp;$C$266)+SUMIFS('1. Output sheet'!$F$2:$F$5000,'1. Output sheet'!$D$2:$D$5000,$B307,'1. Output sheet'!$C$2:$C$5000,H$27,'1. Output sheet'!$AC$2:$AC$5000,$B$23,'1. Output sheet'!$O$2:$O$5000,"&gt;="&amp;$B$266,'1. Output sheet'!$O$2:$O$5000,"&lt;"&amp;$C$266)</f>
        <v>0</v>
      </c>
      <c r="I307" s="45">
        <f>SUMIFS('1. Output sheet'!$F$2:$F$5000,'1. Output sheet'!$D$2:$D$5000,$B307,'1. Output sheet'!$C$2:$C$5000,I$27,'1. Output sheet'!$AC$2:$AC$5000,$B$22,'1. Output sheet'!$O$2:$O$5000,"&gt;="&amp;$B$266,'1. Output sheet'!$O$2:$O$5000,"&lt;"&amp;$C$266)+SUMIFS('1. Output sheet'!$F$2:$F$5000,'1. Output sheet'!$D$2:$D$5000,$B307,'1. Output sheet'!$C$2:$C$5000,I$27,'1. Output sheet'!$AC$2:$AC$5000,$B$23,'1. Output sheet'!$O$2:$O$5000,"&gt;="&amp;$B$266,'1. Output sheet'!$O$2:$O$5000,"&lt;"&amp;$C$266)</f>
        <v>0</v>
      </c>
      <c r="J307" s="45">
        <f>SUMIFS('1. Output sheet'!$F$2:$F$5000,'1. Output sheet'!$D$2:$D$5000,$B307,'1. Output sheet'!$C$2:$C$5000,J$27,'1. Output sheet'!$AC$2:$AC$5000,$B$22,'1. Output sheet'!$O$2:$O$5000,"&gt;="&amp;$B$266,'1. Output sheet'!$O$2:$O$5000,"&lt;"&amp;$C$266)+SUMIFS('1. Output sheet'!$F$2:$F$5000,'1. Output sheet'!$D$2:$D$5000,$B307,'1. Output sheet'!$C$2:$C$5000,J$27,'1. Output sheet'!$AC$2:$AC$5000,$B$23,'1. Output sheet'!$O$2:$O$5000,"&gt;="&amp;$B$266,'1. Output sheet'!$O$2:$O$5000,"&lt;"&amp;$C$266)</f>
        <v>0</v>
      </c>
      <c r="K307" s="45">
        <f>SUMIFS('1. Output sheet'!$F$2:$F$5000,'1. Output sheet'!$D$2:$D$5000,$B307,'1. Output sheet'!$C$2:$C$5000,K$27,'1. Output sheet'!$AC$2:$AC$5000,$B$22,'1. Output sheet'!$O$2:$O$5000,"&gt;="&amp;$B$266,'1. Output sheet'!$O$2:$O$5000,"&lt;"&amp;$C$266)+SUMIFS('1. Output sheet'!$F$2:$F$5000,'1. Output sheet'!$D$2:$D$5000,$B307,'1. Output sheet'!$C$2:$C$5000,K$27,'1. Output sheet'!$AC$2:$AC$5000,$B$23,'1. Output sheet'!$O$2:$O$5000,"&gt;="&amp;$B$266,'1. Output sheet'!$O$2:$O$5000,"&lt;"&amp;$C$266)</f>
        <v>0</v>
      </c>
      <c r="L307" s="45">
        <f>SUMIFS('1. Output sheet'!$F$2:$F$5000,'1. Output sheet'!$D$2:$D$5000,$B307,'1. Output sheet'!$C$2:$C$5000,L$27,'1. Output sheet'!$AC$2:$AC$5000,$B$22,'1. Output sheet'!$O$2:$O$5000,"&gt;="&amp;$B$266,'1. Output sheet'!$O$2:$O$5000,"&lt;"&amp;$C$266)+SUMIFS('1. Output sheet'!$F$2:$F$5000,'1. Output sheet'!$D$2:$D$5000,$B307,'1. Output sheet'!$C$2:$C$5000,L$27,'1. Output sheet'!$AC$2:$AC$5000,$B$23,'1. Output sheet'!$O$2:$O$5000,"&gt;="&amp;$B$266,'1. Output sheet'!$O$2:$O$5000,"&lt;"&amp;$C$266)</f>
        <v>0</v>
      </c>
      <c r="M307" s="45">
        <f>SUMIFS('1. Output sheet'!$F$2:$F$5000,'1. Output sheet'!$D$2:$D$5000,$B307,'1. Output sheet'!$C$2:$C$5000,M$27,'1. Output sheet'!$AC$2:$AC$5000,$B$22,'1. Output sheet'!$O$2:$O$5000,"&gt;="&amp;$B$266,'1. Output sheet'!$O$2:$O$5000,"&lt;"&amp;$C$266)+SUMIFS('1. Output sheet'!$F$2:$F$5000,'1. Output sheet'!$D$2:$D$5000,$B307,'1. Output sheet'!$C$2:$C$5000,M$27,'1. Output sheet'!$AC$2:$AC$5000,$B$23,'1. Output sheet'!$O$2:$O$5000,"&gt;="&amp;$B$266,'1. Output sheet'!$O$2:$O$5000,"&lt;"&amp;$C$266)</f>
        <v>0</v>
      </c>
      <c r="N307" s="45">
        <f>SUMIFS('1. Output sheet'!$F$2:$F$5000,'1. Output sheet'!$D$2:$D$5000,$B307,'1. Output sheet'!$C$2:$C$5000,N$27,'1. Output sheet'!$AC$2:$AC$5000,$B$22,'1. Output sheet'!$O$2:$O$5000,"&gt;="&amp;$B$266,'1. Output sheet'!$O$2:$O$5000,"&lt;"&amp;$C$266)+SUMIFS('1. Output sheet'!$F$2:$F$5000,'1. Output sheet'!$D$2:$D$5000,$B307,'1. Output sheet'!$C$2:$C$5000,N$27,'1. Output sheet'!$AC$2:$AC$5000,$B$23,'1. Output sheet'!$O$2:$O$5000,"&gt;="&amp;$B$266,'1. Output sheet'!$O$2:$O$5000,"&lt;"&amp;$C$266)</f>
        <v>0</v>
      </c>
      <c r="O307" s="45">
        <f>SUMIFS('1. Output sheet'!$F$2:$F$5000,'1. Output sheet'!$D$2:$D$5000,$B307,'1. Output sheet'!$C$2:$C$5000,O$27,'1. Output sheet'!$AC$2:$AC$5000,$B$22,'1. Output sheet'!$O$2:$O$5000,"&gt;="&amp;$B$266,'1. Output sheet'!$O$2:$O$5000,"&lt;"&amp;$C$266)+SUMIFS('1. Output sheet'!$F$2:$F$5000,'1. Output sheet'!$D$2:$D$5000,$B307,'1. Output sheet'!$C$2:$C$5000,O$27,'1. Output sheet'!$AC$2:$AC$5000,$B$23,'1. Output sheet'!$O$2:$O$5000,"&gt;="&amp;$B$266,'1. Output sheet'!$O$2:$O$5000,"&lt;"&amp;$C$266)</f>
        <v>0</v>
      </c>
      <c r="P307" s="14">
        <f t="shared" si="131"/>
        <v>5762</v>
      </c>
      <c r="Q307" s="14">
        <f>SUMIFS('1. Output sheet'!$F$2:$F$5000,'1. Output sheet'!$D$2:$D$5000,$B307,'1. Output sheet'!$AC$2:$AC$5000,$B$22,'1. Output sheet'!$O$2:$O$5000,"&gt;="&amp;$B$266,'1. Output sheet'!$O$2:$O$5000,"&lt;"&amp;$C$266)+SUMIFS('1. Output sheet'!$F$2:$F$5000,'1. Output sheet'!$D$2:$D$5000,$B307,'1. Output sheet'!$AC$2:$AC$5000,$B$23,'1. Output sheet'!$O$2:$O$5000,"&gt;="&amp;$B$266,'1. Output sheet'!$O$2:$O$5000,"&lt;"&amp;$C$266)</f>
        <v>5762</v>
      </c>
      <c r="R307" s="14"/>
      <c r="T307" s="21" t="s">
        <v>221</v>
      </c>
      <c r="U307" s="20"/>
      <c r="V307" s="45">
        <f t="shared" si="132"/>
        <v>0</v>
      </c>
      <c r="W307" s="45">
        <f t="shared" si="133"/>
        <v>0</v>
      </c>
      <c r="X307" s="45">
        <f t="shared" si="134"/>
        <v>683.8019387796146</v>
      </c>
      <c r="Y307" s="45">
        <f t="shared" si="135"/>
        <v>88.760173229824474</v>
      </c>
      <c r="Z307" s="45">
        <f t="shared" si="136"/>
        <v>0</v>
      </c>
      <c r="AA307" s="45">
        <f t="shared" si="137"/>
        <v>0</v>
      </c>
      <c r="AB307" s="45">
        <f t="shared" si="138"/>
        <v>0</v>
      </c>
      <c r="AC307" s="45">
        <f t="shared" si="139"/>
        <v>0</v>
      </c>
      <c r="AD307" s="45">
        <f t="shared" si="140"/>
        <v>0</v>
      </c>
      <c r="AE307" s="45">
        <f t="shared" si="141"/>
        <v>0</v>
      </c>
      <c r="AF307" s="45">
        <f t="shared" si="142"/>
        <v>0</v>
      </c>
      <c r="AG307" s="45">
        <f t="shared" si="143"/>
        <v>0</v>
      </c>
      <c r="AH307" s="45">
        <f t="shared" si="144"/>
        <v>772.56211200943903</v>
      </c>
      <c r="AI307" s="45">
        <f t="shared" si="145"/>
        <v>772.56211200943903</v>
      </c>
      <c r="AJ307" s="14"/>
    </row>
    <row r="308" spans="2:36" ht="28.8" x14ac:dyDescent="0.3">
      <c r="B308" s="21" t="s">
        <v>543</v>
      </c>
      <c r="C308" s="20"/>
      <c r="D308" s="45">
        <f>SUMIFS('1. Output sheet'!$F$2:$F$5000,'1. Output sheet'!$D$2:$D$5000,$B308,'1. Output sheet'!$C$2:$C$5000,D$27,'1. Output sheet'!$AC$2:$AC$5000,$B$22,'1. Output sheet'!$O$2:$O$5000,"&gt;="&amp;$B$266,'1. Output sheet'!$O$2:$O$5000,"&lt;"&amp;$C$266)+SUMIFS('1. Output sheet'!$F$2:$F$5000,'1. Output sheet'!$D$2:$D$5000,$B308,'1. Output sheet'!$C$2:$C$5000,D$27,'1. Output sheet'!$AC$2:$AC$5000,$B$23,'1. Output sheet'!$O$2:$O$5000,"&gt;="&amp;$B$266,'1. Output sheet'!$O$2:$O$5000,"&lt;"&amp;$C$266)</f>
        <v>0</v>
      </c>
      <c r="E308" s="45">
        <f>SUMIFS('1. Output sheet'!$F$2:$F$5000,'1. Output sheet'!$D$2:$D$5000,$B308,'1. Output sheet'!$C$2:$C$5000,E$27,'1. Output sheet'!$AC$2:$AC$5000,$B$22,'1. Output sheet'!$O$2:$O$5000,"&gt;="&amp;$B$266,'1. Output sheet'!$O$2:$O$5000,"&lt;"&amp;$C$266)+SUMIFS('1. Output sheet'!$F$2:$F$5000,'1. Output sheet'!$D$2:$D$5000,$B308,'1. Output sheet'!$C$2:$C$5000,E$27,'1. Output sheet'!$AC$2:$AC$5000,$B$23,'1. Output sheet'!$O$2:$O$5000,"&gt;="&amp;$B$266,'1. Output sheet'!$O$2:$O$5000,"&lt;"&amp;$C$266)</f>
        <v>0</v>
      </c>
      <c r="F308" s="45">
        <f>SUMIFS('1. Output sheet'!$F$2:$F$5000,'1. Output sheet'!$D$2:$D$5000,$B308,'1. Output sheet'!$C$2:$C$5000,F$27,'1. Output sheet'!$AC$2:$AC$5000,$B$22,'1. Output sheet'!$O$2:$O$5000,"&gt;="&amp;$B$266,'1. Output sheet'!$O$2:$O$5000,"&lt;"&amp;$C$266)+SUMIFS('1. Output sheet'!$F$2:$F$5000,'1. Output sheet'!$D$2:$D$5000,$B308,'1. Output sheet'!$C$2:$C$5000,F$27,'1. Output sheet'!$AC$2:$AC$5000,$B$23,'1. Output sheet'!$O$2:$O$5000,"&gt;="&amp;$B$266,'1. Output sheet'!$O$2:$O$5000,"&lt;"&amp;$C$266)</f>
        <v>0</v>
      </c>
      <c r="G308" s="45">
        <f>SUMIFS('1. Output sheet'!$F$2:$F$5000,'1. Output sheet'!$D$2:$D$5000,$B308,'1. Output sheet'!$C$2:$C$5000,G$27,'1. Output sheet'!$AC$2:$AC$5000,$B$22,'1. Output sheet'!$O$2:$O$5000,"&gt;="&amp;$B$266,'1. Output sheet'!$O$2:$O$5000,"&lt;"&amp;$C$266)+SUMIFS('1. Output sheet'!$F$2:$F$5000,'1. Output sheet'!$D$2:$D$5000,$B308,'1. Output sheet'!$C$2:$C$5000,G$27,'1. Output sheet'!$AC$2:$AC$5000,$B$23,'1. Output sheet'!$O$2:$O$5000,"&gt;="&amp;$B$266,'1. Output sheet'!$O$2:$O$5000,"&lt;"&amp;$C$266)</f>
        <v>0</v>
      </c>
      <c r="H308" s="45">
        <f>SUMIFS('1. Output sheet'!$F$2:$F$5000,'1. Output sheet'!$D$2:$D$5000,$B308,'1. Output sheet'!$C$2:$C$5000,H$27,'1. Output sheet'!$AC$2:$AC$5000,$B$22,'1. Output sheet'!$O$2:$O$5000,"&gt;="&amp;$B$266,'1. Output sheet'!$O$2:$O$5000,"&lt;"&amp;$C$266)+SUMIFS('1. Output sheet'!$F$2:$F$5000,'1. Output sheet'!$D$2:$D$5000,$B308,'1. Output sheet'!$C$2:$C$5000,H$27,'1. Output sheet'!$AC$2:$AC$5000,$B$23,'1. Output sheet'!$O$2:$O$5000,"&gt;="&amp;$B$266,'1. Output sheet'!$O$2:$O$5000,"&lt;"&amp;$C$266)</f>
        <v>2580.06</v>
      </c>
      <c r="I308" s="45">
        <f>SUMIFS('1. Output sheet'!$F$2:$F$5000,'1. Output sheet'!$D$2:$D$5000,$B308,'1. Output sheet'!$C$2:$C$5000,I$27,'1. Output sheet'!$AC$2:$AC$5000,$B$22,'1. Output sheet'!$O$2:$O$5000,"&gt;="&amp;$B$266,'1. Output sheet'!$O$2:$O$5000,"&lt;"&amp;$C$266)+SUMIFS('1. Output sheet'!$F$2:$F$5000,'1. Output sheet'!$D$2:$D$5000,$B308,'1. Output sheet'!$C$2:$C$5000,I$27,'1. Output sheet'!$AC$2:$AC$5000,$B$23,'1. Output sheet'!$O$2:$O$5000,"&gt;="&amp;$B$266,'1. Output sheet'!$O$2:$O$5000,"&lt;"&amp;$C$266)</f>
        <v>5495</v>
      </c>
      <c r="J308" s="45">
        <f>SUMIFS('1. Output sheet'!$F$2:$F$5000,'1. Output sheet'!$D$2:$D$5000,$B308,'1. Output sheet'!$C$2:$C$5000,J$27,'1. Output sheet'!$AC$2:$AC$5000,$B$22,'1. Output sheet'!$O$2:$O$5000,"&gt;="&amp;$B$266,'1. Output sheet'!$O$2:$O$5000,"&lt;"&amp;$C$266)+SUMIFS('1. Output sheet'!$F$2:$F$5000,'1. Output sheet'!$D$2:$D$5000,$B308,'1. Output sheet'!$C$2:$C$5000,J$27,'1. Output sheet'!$AC$2:$AC$5000,$B$23,'1. Output sheet'!$O$2:$O$5000,"&gt;="&amp;$B$266,'1. Output sheet'!$O$2:$O$5000,"&lt;"&amp;$C$266)</f>
        <v>9100</v>
      </c>
      <c r="K308" s="45">
        <f>SUMIFS('1. Output sheet'!$F$2:$F$5000,'1. Output sheet'!$D$2:$D$5000,$B308,'1. Output sheet'!$C$2:$C$5000,K$27,'1. Output sheet'!$AC$2:$AC$5000,$B$22,'1. Output sheet'!$O$2:$O$5000,"&gt;="&amp;$B$266,'1. Output sheet'!$O$2:$O$5000,"&lt;"&amp;$C$266)+SUMIFS('1. Output sheet'!$F$2:$F$5000,'1. Output sheet'!$D$2:$D$5000,$B308,'1. Output sheet'!$C$2:$C$5000,K$27,'1. Output sheet'!$AC$2:$AC$5000,$B$23,'1. Output sheet'!$O$2:$O$5000,"&gt;="&amp;$B$266,'1. Output sheet'!$O$2:$O$5000,"&lt;"&amp;$C$266)</f>
        <v>0</v>
      </c>
      <c r="L308" s="45">
        <f>SUMIFS('1. Output sheet'!$F$2:$F$5000,'1. Output sheet'!$D$2:$D$5000,$B308,'1. Output sheet'!$C$2:$C$5000,L$27,'1. Output sheet'!$AC$2:$AC$5000,$B$22,'1. Output sheet'!$O$2:$O$5000,"&gt;="&amp;$B$266,'1. Output sheet'!$O$2:$O$5000,"&lt;"&amp;$C$266)+SUMIFS('1. Output sheet'!$F$2:$F$5000,'1. Output sheet'!$D$2:$D$5000,$B308,'1. Output sheet'!$C$2:$C$5000,L$27,'1. Output sheet'!$AC$2:$AC$5000,$B$23,'1. Output sheet'!$O$2:$O$5000,"&gt;="&amp;$B$266,'1. Output sheet'!$O$2:$O$5000,"&lt;"&amp;$C$266)</f>
        <v>0</v>
      </c>
      <c r="M308" s="45">
        <f>SUMIFS('1. Output sheet'!$F$2:$F$5000,'1. Output sheet'!$D$2:$D$5000,$B308,'1. Output sheet'!$C$2:$C$5000,M$27,'1. Output sheet'!$AC$2:$AC$5000,$B$22,'1. Output sheet'!$O$2:$O$5000,"&gt;="&amp;$B$266,'1. Output sheet'!$O$2:$O$5000,"&lt;"&amp;$C$266)+SUMIFS('1. Output sheet'!$F$2:$F$5000,'1. Output sheet'!$D$2:$D$5000,$B308,'1. Output sheet'!$C$2:$C$5000,M$27,'1. Output sheet'!$AC$2:$AC$5000,$B$23,'1. Output sheet'!$O$2:$O$5000,"&gt;="&amp;$B$266,'1. Output sheet'!$O$2:$O$5000,"&lt;"&amp;$C$266)</f>
        <v>0</v>
      </c>
      <c r="N308" s="45">
        <f>SUMIFS('1. Output sheet'!$F$2:$F$5000,'1. Output sheet'!$D$2:$D$5000,$B308,'1. Output sheet'!$C$2:$C$5000,N$27,'1. Output sheet'!$AC$2:$AC$5000,$B$22,'1. Output sheet'!$O$2:$O$5000,"&gt;="&amp;$B$266,'1. Output sheet'!$O$2:$O$5000,"&lt;"&amp;$C$266)+SUMIFS('1. Output sheet'!$F$2:$F$5000,'1. Output sheet'!$D$2:$D$5000,$B308,'1. Output sheet'!$C$2:$C$5000,N$27,'1. Output sheet'!$AC$2:$AC$5000,$B$23,'1. Output sheet'!$O$2:$O$5000,"&gt;="&amp;$B$266,'1. Output sheet'!$O$2:$O$5000,"&lt;"&amp;$C$266)</f>
        <v>0</v>
      </c>
      <c r="O308" s="45">
        <f>SUMIFS('1. Output sheet'!$F$2:$F$5000,'1. Output sheet'!$D$2:$D$5000,$B308,'1. Output sheet'!$C$2:$C$5000,O$27,'1. Output sheet'!$AC$2:$AC$5000,$B$22,'1. Output sheet'!$O$2:$O$5000,"&gt;="&amp;$B$266,'1. Output sheet'!$O$2:$O$5000,"&lt;"&amp;$C$266)+SUMIFS('1. Output sheet'!$F$2:$F$5000,'1. Output sheet'!$D$2:$D$5000,$B308,'1. Output sheet'!$C$2:$C$5000,O$27,'1. Output sheet'!$AC$2:$AC$5000,$B$23,'1. Output sheet'!$O$2:$O$5000,"&gt;="&amp;$B$266,'1. Output sheet'!$O$2:$O$5000,"&lt;"&amp;$C$266)</f>
        <v>9100</v>
      </c>
      <c r="P308" s="14">
        <f t="shared" si="131"/>
        <v>26275.059999999998</v>
      </c>
      <c r="Q308" s="14">
        <f>SUMIFS('1. Output sheet'!$F$2:$F$5000,'1. Output sheet'!$D$2:$D$5000,$B308,'1. Output sheet'!$AC$2:$AC$5000,$B$22,'1. Output sheet'!$O$2:$O$5000,"&gt;="&amp;$B$266,'1. Output sheet'!$O$2:$O$5000,"&lt;"&amp;$C$266)+SUMIFS('1. Output sheet'!$F$2:$F$5000,'1. Output sheet'!$D$2:$D$5000,$B308,'1. Output sheet'!$AC$2:$AC$5000,$B$23,'1. Output sheet'!$O$2:$O$5000,"&gt;="&amp;$B$266,'1. Output sheet'!$O$2:$O$5000,"&lt;"&amp;$C$266)</f>
        <v>26275.06</v>
      </c>
      <c r="R308" s="14"/>
      <c r="T308" s="21" t="s">
        <v>543</v>
      </c>
      <c r="U308" s="20"/>
      <c r="V308" s="45">
        <f t="shared" si="132"/>
        <v>0</v>
      </c>
      <c r="W308" s="45">
        <f t="shared" si="133"/>
        <v>0</v>
      </c>
      <c r="X308" s="45">
        <f t="shared" si="134"/>
        <v>0</v>
      </c>
      <c r="Y308" s="45">
        <f t="shared" si="135"/>
        <v>0</v>
      </c>
      <c r="Z308" s="45">
        <f t="shared" si="136"/>
        <v>345.93137846426123</v>
      </c>
      <c r="AA308" s="45">
        <f t="shared" si="137"/>
        <v>736.76306933215335</v>
      </c>
      <c r="AB308" s="45">
        <f t="shared" si="138"/>
        <v>1220.117184881273</v>
      </c>
      <c r="AC308" s="45">
        <f t="shared" si="139"/>
        <v>0</v>
      </c>
      <c r="AD308" s="45">
        <f t="shared" si="140"/>
        <v>0</v>
      </c>
      <c r="AE308" s="45">
        <f t="shared" si="141"/>
        <v>0</v>
      </c>
      <c r="AF308" s="45">
        <f t="shared" si="142"/>
        <v>0</v>
      </c>
      <c r="AG308" s="45">
        <f t="shared" si="143"/>
        <v>1220.117184881273</v>
      </c>
      <c r="AH308" s="45">
        <f t="shared" si="144"/>
        <v>3522.9288175589604</v>
      </c>
      <c r="AI308" s="45">
        <f t="shared" si="145"/>
        <v>3522.9288175589609</v>
      </c>
      <c r="AJ308" s="14"/>
    </row>
    <row r="309" spans="2:36" ht="14.4" x14ac:dyDescent="0.3">
      <c r="B309" s="21" t="s">
        <v>1169</v>
      </c>
      <c r="C309" s="20"/>
      <c r="D309" s="45">
        <f>SUMIFS('1. Output sheet'!$F$2:$F$5000,'1. Output sheet'!$D$2:$D$5000,$B309,'1. Output sheet'!$C$2:$C$5000,D$27,'1. Output sheet'!$AC$2:$AC$5000,$B$22,'1. Output sheet'!$O$2:$O$5000,"&gt;="&amp;$B$266,'1. Output sheet'!$O$2:$O$5000,"&lt;"&amp;$C$266)+SUMIFS('1. Output sheet'!$F$2:$F$5000,'1. Output sheet'!$D$2:$D$5000,$B309,'1. Output sheet'!$C$2:$C$5000,D$27,'1. Output sheet'!$AC$2:$AC$5000,$B$23,'1. Output sheet'!$O$2:$O$5000,"&gt;="&amp;$B$266,'1. Output sheet'!$O$2:$O$5000,"&lt;"&amp;$C$266)</f>
        <v>0</v>
      </c>
      <c r="E309" s="45">
        <f>SUMIFS('1. Output sheet'!$F$2:$F$5000,'1. Output sheet'!$D$2:$D$5000,$B309,'1. Output sheet'!$C$2:$C$5000,E$27,'1. Output sheet'!$AC$2:$AC$5000,$B$22,'1. Output sheet'!$O$2:$O$5000,"&gt;="&amp;$B$266,'1. Output sheet'!$O$2:$O$5000,"&lt;"&amp;$C$266)+SUMIFS('1. Output sheet'!$F$2:$F$5000,'1. Output sheet'!$D$2:$D$5000,$B309,'1. Output sheet'!$C$2:$C$5000,E$27,'1. Output sheet'!$AC$2:$AC$5000,$B$23,'1. Output sheet'!$O$2:$O$5000,"&gt;="&amp;$B$266,'1. Output sheet'!$O$2:$O$5000,"&lt;"&amp;$C$266)</f>
        <v>0</v>
      </c>
      <c r="F309" s="45">
        <f>SUMIFS('1. Output sheet'!$F$2:$F$5000,'1. Output sheet'!$D$2:$D$5000,$B309,'1. Output sheet'!$C$2:$C$5000,F$27,'1. Output sheet'!$AC$2:$AC$5000,$B$22,'1. Output sheet'!$O$2:$O$5000,"&gt;="&amp;$B$266,'1. Output sheet'!$O$2:$O$5000,"&lt;"&amp;$C$266)+SUMIFS('1. Output sheet'!$F$2:$F$5000,'1. Output sheet'!$D$2:$D$5000,$B309,'1. Output sheet'!$C$2:$C$5000,F$27,'1. Output sheet'!$AC$2:$AC$5000,$B$23,'1. Output sheet'!$O$2:$O$5000,"&gt;="&amp;$B$266,'1. Output sheet'!$O$2:$O$5000,"&lt;"&amp;$C$266)</f>
        <v>0</v>
      </c>
      <c r="G309" s="45">
        <f>SUMIFS('1. Output sheet'!$F$2:$F$5000,'1. Output sheet'!$D$2:$D$5000,$B309,'1. Output sheet'!$C$2:$C$5000,G$27,'1. Output sheet'!$AC$2:$AC$5000,$B$22,'1. Output sheet'!$O$2:$O$5000,"&gt;="&amp;$B$266,'1. Output sheet'!$O$2:$O$5000,"&lt;"&amp;$C$266)+SUMIFS('1. Output sheet'!$F$2:$F$5000,'1. Output sheet'!$D$2:$D$5000,$B309,'1. Output sheet'!$C$2:$C$5000,G$27,'1. Output sheet'!$AC$2:$AC$5000,$B$23,'1. Output sheet'!$O$2:$O$5000,"&gt;="&amp;$B$266,'1. Output sheet'!$O$2:$O$5000,"&lt;"&amp;$C$266)</f>
        <v>0</v>
      </c>
      <c r="H309" s="45">
        <f>SUMIFS('1. Output sheet'!$F$2:$F$5000,'1. Output sheet'!$D$2:$D$5000,$B309,'1. Output sheet'!$C$2:$C$5000,H$27,'1. Output sheet'!$AC$2:$AC$5000,$B$22,'1. Output sheet'!$O$2:$O$5000,"&gt;="&amp;$B$266,'1. Output sheet'!$O$2:$O$5000,"&lt;"&amp;$C$266)+SUMIFS('1. Output sheet'!$F$2:$F$5000,'1. Output sheet'!$D$2:$D$5000,$B309,'1. Output sheet'!$C$2:$C$5000,H$27,'1. Output sheet'!$AC$2:$AC$5000,$B$23,'1. Output sheet'!$O$2:$O$5000,"&gt;="&amp;$B$266,'1. Output sheet'!$O$2:$O$5000,"&lt;"&amp;$C$266)</f>
        <v>0</v>
      </c>
      <c r="I309" s="45">
        <f>SUMIFS('1. Output sheet'!$F$2:$F$5000,'1. Output sheet'!$D$2:$D$5000,$B309,'1. Output sheet'!$C$2:$C$5000,I$27,'1. Output sheet'!$AC$2:$AC$5000,$B$22,'1. Output sheet'!$O$2:$O$5000,"&gt;="&amp;$B$266,'1. Output sheet'!$O$2:$O$5000,"&lt;"&amp;$C$266)+SUMIFS('1. Output sheet'!$F$2:$F$5000,'1. Output sheet'!$D$2:$D$5000,$B309,'1. Output sheet'!$C$2:$C$5000,I$27,'1. Output sheet'!$AC$2:$AC$5000,$B$23,'1. Output sheet'!$O$2:$O$5000,"&gt;="&amp;$B$266,'1. Output sheet'!$O$2:$O$5000,"&lt;"&amp;$C$266)</f>
        <v>0</v>
      </c>
      <c r="J309" s="45">
        <f>SUMIFS('1. Output sheet'!$F$2:$F$5000,'1. Output sheet'!$D$2:$D$5000,$B309,'1. Output sheet'!$C$2:$C$5000,J$27,'1. Output sheet'!$AC$2:$AC$5000,$B$22,'1. Output sheet'!$O$2:$O$5000,"&gt;="&amp;$B$266,'1. Output sheet'!$O$2:$O$5000,"&lt;"&amp;$C$266)+SUMIFS('1. Output sheet'!$F$2:$F$5000,'1. Output sheet'!$D$2:$D$5000,$B309,'1. Output sheet'!$C$2:$C$5000,J$27,'1. Output sheet'!$AC$2:$AC$5000,$B$23,'1. Output sheet'!$O$2:$O$5000,"&gt;="&amp;$B$266,'1. Output sheet'!$O$2:$O$5000,"&lt;"&amp;$C$266)</f>
        <v>0</v>
      </c>
      <c r="K309" s="45">
        <f>SUMIFS('1. Output sheet'!$F$2:$F$5000,'1. Output sheet'!$D$2:$D$5000,$B309,'1. Output sheet'!$C$2:$C$5000,K$27,'1. Output sheet'!$AC$2:$AC$5000,$B$22,'1. Output sheet'!$O$2:$O$5000,"&gt;="&amp;$B$266,'1. Output sheet'!$O$2:$O$5000,"&lt;"&amp;$C$266)+SUMIFS('1. Output sheet'!$F$2:$F$5000,'1. Output sheet'!$D$2:$D$5000,$B309,'1. Output sheet'!$C$2:$C$5000,K$27,'1. Output sheet'!$AC$2:$AC$5000,$B$23,'1. Output sheet'!$O$2:$O$5000,"&gt;="&amp;$B$266,'1. Output sheet'!$O$2:$O$5000,"&lt;"&amp;$C$266)</f>
        <v>0</v>
      </c>
      <c r="L309" s="45">
        <f>SUMIFS('1. Output sheet'!$F$2:$F$5000,'1. Output sheet'!$D$2:$D$5000,$B309,'1. Output sheet'!$C$2:$C$5000,L$27,'1. Output sheet'!$AC$2:$AC$5000,$B$22,'1. Output sheet'!$O$2:$O$5000,"&gt;="&amp;$B$266,'1. Output sheet'!$O$2:$O$5000,"&lt;"&amp;$C$266)+SUMIFS('1. Output sheet'!$F$2:$F$5000,'1. Output sheet'!$D$2:$D$5000,$B309,'1. Output sheet'!$C$2:$C$5000,L$27,'1. Output sheet'!$AC$2:$AC$5000,$B$23,'1. Output sheet'!$O$2:$O$5000,"&gt;="&amp;$B$266,'1. Output sheet'!$O$2:$O$5000,"&lt;"&amp;$C$266)</f>
        <v>0</v>
      </c>
      <c r="M309" s="45">
        <f>SUMIFS('1. Output sheet'!$F$2:$F$5000,'1. Output sheet'!$D$2:$D$5000,$B309,'1. Output sheet'!$C$2:$C$5000,M$27,'1. Output sheet'!$AC$2:$AC$5000,$B$22,'1. Output sheet'!$O$2:$O$5000,"&gt;="&amp;$B$266,'1. Output sheet'!$O$2:$O$5000,"&lt;"&amp;$C$266)+SUMIFS('1. Output sheet'!$F$2:$F$5000,'1. Output sheet'!$D$2:$D$5000,$B309,'1. Output sheet'!$C$2:$C$5000,M$27,'1. Output sheet'!$AC$2:$AC$5000,$B$23,'1. Output sheet'!$O$2:$O$5000,"&gt;="&amp;$B$266,'1. Output sheet'!$O$2:$O$5000,"&lt;"&amp;$C$266)</f>
        <v>0</v>
      </c>
      <c r="N309" s="45">
        <f>SUMIFS('1. Output sheet'!$F$2:$F$5000,'1. Output sheet'!$D$2:$D$5000,$B309,'1. Output sheet'!$C$2:$C$5000,N$27,'1. Output sheet'!$AC$2:$AC$5000,$B$22,'1. Output sheet'!$O$2:$O$5000,"&gt;="&amp;$B$266,'1. Output sheet'!$O$2:$O$5000,"&lt;"&amp;$C$266)+SUMIFS('1. Output sheet'!$F$2:$F$5000,'1. Output sheet'!$D$2:$D$5000,$B309,'1. Output sheet'!$C$2:$C$5000,N$27,'1. Output sheet'!$AC$2:$AC$5000,$B$23,'1. Output sheet'!$O$2:$O$5000,"&gt;="&amp;$B$266,'1. Output sheet'!$O$2:$O$5000,"&lt;"&amp;$C$266)</f>
        <v>0</v>
      </c>
      <c r="O309" s="45">
        <f>SUMIFS('1. Output sheet'!$F$2:$F$5000,'1. Output sheet'!$D$2:$D$5000,$B309,'1. Output sheet'!$C$2:$C$5000,O$27,'1. Output sheet'!$AC$2:$AC$5000,$B$22,'1. Output sheet'!$O$2:$O$5000,"&gt;="&amp;$B$266,'1. Output sheet'!$O$2:$O$5000,"&lt;"&amp;$C$266)+SUMIFS('1. Output sheet'!$F$2:$F$5000,'1. Output sheet'!$D$2:$D$5000,$B309,'1. Output sheet'!$C$2:$C$5000,O$27,'1. Output sheet'!$AC$2:$AC$5000,$B$23,'1. Output sheet'!$O$2:$O$5000,"&gt;="&amp;$B$266,'1. Output sheet'!$O$2:$O$5000,"&lt;"&amp;$C$266)</f>
        <v>0</v>
      </c>
      <c r="P309" s="14">
        <f t="shared" si="131"/>
        <v>0</v>
      </c>
      <c r="Q309" s="14">
        <f>SUMIFS('1. Output sheet'!$F$2:$F$5000,'1. Output sheet'!$D$2:$D$5000,$B309,'1. Output sheet'!$AC$2:$AC$5000,$B$22,'1. Output sheet'!$O$2:$O$5000,"&gt;="&amp;$B$266,'1. Output sheet'!$O$2:$O$5000,"&lt;"&amp;$C$266)+SUMIFS('1. Output sheet'!$F$2:$F$5000,'1. Output sheet'!$D$2:$D$5000,$B309,'1. Output sheet'!$AC$2:$AC$5000,$B$23,'1. Output sheet'!$O$2:$O$5000,"&gt;="&amp;$B$266,'1. Output sheet'!$O$2:$O$5000,"&lt;"&amp;$C$266)</f>
        <v>0</v>
      </c>
      <c r="R309" s="14"/>
      <c r="T309" s="21" t="s">
        <v>1169</v>
      </c>
      <c r="U309" s="20"/>
      <c r="V309" s="45">
        <f t="shared" si="132"/>
        <v>0</v>
      </c>
      <c r="W309" s="45">
        <f t="shared" si="133"/>
        <v>0</v>
      </c>
      <c r="X309" s="45">
        <f t="shared" si="134"/>
        <v>0</v>
      </c>
      <c r="Y309" s="45">
        <f t="shared" si="135"/>
        <v>0</v>
      </c>
      <c r="Z309" s="45">
        <f t="shared" si="136"/>
        <v>0</v>
      </c>
      <c r="AA309" s="45">
        <f t="shared" si="137"/>
        <v>0</v>
      </c>
      <c r="AB309" s="45">
        <f t="shared" si="138"/>
        <v>0</v>
      </c>
      <c r="AC309" s="45">
        <f t="shared" si="139"/>
        <v>0</v>
      </c>
      <c r="AD309" s="45">
        <f t="shared" si="140"/>
        <v>0</v>
      </c>
      <c r="AE309" s="45">
        <f t="shared" si="141"/>
        <v>0</v>
      </c>
      <c r="AF309" s="45">
        <f t="shared" si="142"/>
        <v>0</v>
      </c>
      <c r="AG309" s="45">
        <f t="shared" si="143"/>
        <v>0</v>
      </c>
      <c r="AH309" s="45">
        <f t="shared" si="144"/>
        <v>0</v>
      </c>
      <c r="AI309" s="45">
        <f t="shared" si="145"/>
        <v>0</v>
      </c>
      <c r="AJ309" s="14"/>
    </row>
    <row r="310" spans="2:36" ht="14.4" x14ac:dyDescent="0.3">
      <c r="B310" s="21" t="s">
        <v>199</v>
      </c>
      <c r="C310" s="20"/>
      <c r="D310" s="45">
        <f>SUMIFS('1. Output sheet'!$F$2:$F$5000,'1. Output sheet'!$D$2:$D$5000,$B310,'1. Output sheet'!$C$2:$C$5000,D$27,'1. Output sheet'!$AC$2:$AC$5000,$B$22,'1. Output sheet'!$O$2:$O$5000,"&gt;="&amp;$B$266,'1. Output sheet'!$O$2:$O$5000,"&lt;"&amp;$C$266)+SUMIFS('1. Output sheet'!$F$2:$F$5000,'1. Output sheet'!$D$2:$D$5000,$B310,'1. Output sheet'!$C$2:$C$5000,D$27,'1. Output sheet'!$AC$2:$AC$5000,$B$23,'1. Output sheet'!$O$2:$O$5000,"&gt;="&amp;$B$266,'1. Output sheet'!$O$2:$O$5000,"&lt;"&amp;$C$266)</f>
        <v>1495</v>
      </c>
      <c r="E310" s="45">
        <f>SUMIFS('1. Output sheet'!$F$2:$F$5000,'1. Output sheet'!$D$2:$D$5000,$B310,'1. Output sheet'!$C$2:$C$5000,E$27,'1. Output sheet'!$AC$2:$AC$5000,$B$22,'1. Output sheet'!$O$2:$O$5000,"&gt;="&amp;$B$266,'1. Output sheet'!$O$2:$O$5000,"&lt;"&amp;$C$266)+SUMIFS('1. Output sheet'!$F$2:$F$5000,'1. Output sheet'!$D$2:$D$5000,$B310,'1. Output sheet'!$C$2:$C$5000,E$27,'1. Output sheet'!$AC$2:$AC$5000,$B$23,'1. Output sheet'!$O$2:$O$5000,"&gt;="&amp;$B$266,'1. Output sheet'!$O$2:$O$5000,"&lt;"&amp;$C$266)</f>
        <v>0</v>
      </c>
      <c r="F310" s="45">
        <f>SUMIFS('1. Output sheet'!$F$2:$F$5000,'1. Output sheet'!$D$2:$D$5000,$B310,'1. Output sheet'!$C$2:$C$5000,F$27,'1. Output sheet'!$AC$2:$AC$5000,$B$22,'1. Output sheet'!$O$2:$O$5000,"&gt;="&amp;$B$266,'1. Output sheet'!$O$2:$O$5000,"&lt;"&amp;$C$266)+SUMIFS('1. Output sheet'!$F$2:$F$5000,'1. Output sheet'!$D$2:$D$5000,$B310,'1. Output sheet'!$C$2:$C$5000,F$27,'1. Output sheet'!$AC$2:$AC$5000,$B$23,'1. Output sheet'!$O$2:$O$5000,"&gt;="&amp;$B$266,'1. Output sheet'!$O$2:$O$5000,"&lt;"&amp;$C$266)</f>
        <v>0</v>
      </c>
      <c r="G310" s="45">
        <f>SUMIFS('1. Output sheet'!$F$2:$F$5000,'1. Output sheet'!$D$2:$D$5000,$B310,'1. Output sheet'!$C$2:$C$5000,G$27,'1. Output sheet'!$AC$2:$AC$5000,$B$22,'1. Output sheet'!$O$2:$O$5000,"&gt;="&amp;$B$266,'1. Output sheet'!$O$2:$O$5000,"&lt;"&amp;$C$266)+SUMIFS('1. Output sheet'!$F$2:$F$5000,'1. Output sheet'!$D$2:$D$5000,$B310,'1. Output sheet'!$C$2:$C$5000,G$27,'1. Output sheet'!$AC$2:$AC$5000,$B$23,'1. Output sheet'!$O$2:$O$5000,"&gt;="&amp;$B$266,'1. Output sheet'!$O$2:$O$5000,"&lt;"&amp;$C$266)</f>
        <v>0</v>
      </c>
      <c r="H310" s="45">
        <f>SUMIFS('1. Output sheet'!$F$2:$F$5000,'1. Output sheet'!$D$2:$D$5000,$B310,'1. Output sheet'!$C$2:$C$5000,H$27,'1. Output sheet'!$AC$2:$AC$5000,$B$22,'1. Output sheet'!$O$2:$O$5000,"&gt;="&amp;$B$266,'1. Output sheet'!$O$2:$O$5000,"&lt;"&amp;$C$266)+SUMIFS('1. Output sheet'!$F$2:$F$5000,'1. Output sheet'!$D$2:$D$5000,$B310,'1. Output sheet'!$C$2:$C$5000,H$27,'1. Output sheet'!$AC$2:$AC$5000,$B$23,'1. Output sheet'!$O$2:$O$5000,"&gt;="&amp;$B$266,'1. Output sheet'!$O$2:$O$5000,"&lt;"&amp;$C$266)</f>
        <v>0</v>
      </c>
      <c r="I310" s="45">
        <f>SUMIFS('1. Output sheet'!$F$2:$F$5000,'1. Output sheet'!$D$2:$D$5000,$B310,'1. Output sheet'!$C$2:$C$5000,I$27,'1. Output sheet'!$AC$2:$AC$5000,$B$22,'1. Output sheet'!$O$2:$O$5000,"&gt;="&amp;$B$266,'1. Output sheet'!$O$2:$O$5000,"&lt;"&amp;$C$266)+SUMIFS('1. Output sheet'!$F$2:$F$5000,'1. Output sheet'!$D$2:$D$5000,$B310,'1. Output sheet'!$C$2:$C$5000,I$27,'1. Output sheet'!$AC$2:$AC$5000,$B$23,'1. Output sheet'!$O$2:$O$5000,"&gt;="&amp;$B$266,'1. Output sheet'!$O$2:$O$5000,"&lt;"&amp;$C$266)</f>
        <v>0</v>
      </c>
      <c r="J310" s="45">
        <f>SUMIFS('1. Output sheet'!$F$2:$F$5000,'1. Output sheet'!$D$2:$D$5000,$B310,'1. Output sheet'!$C$2:$C$5000,J$27,'1. Output sheet'!$AC$2:$AC$5000,$B$22,'1. Output sheet'!$O$2:$O$5000,"&gt;="&amp;$B$266,'1. Output sheet'!$O$2:$O$5000,"&lt;"&amp;$C$266)+SUMIFS('1. Output sheet'!$F$2:$F$5000,'1. Output sheet'!$D$2:$D$5000,$B310,'1. Output sheet'!$C$2:$C$5000,J$27,'1. Output sheet'!$AC$2:$AC$5000,$B$23,'1. Output sheet'!$O$2:$O$5000,"&gt;="&amp;$B$266,'1. Output sheet'!$O$2:$O$5000,"&lt;"&amp;$C$266)</f>
        <v>0</v>
      </c>
      <c r="K310" s="45">
        <f>SUMIFS('1. Output sheet'!$F$2:$F$5000,'1. Output sheet'!$D$2:$D$5000,$B310,'1. Output sheet'!$C$2:$C$5000,K$27,'1. Output sheet'!$AC$2:$AC$5000,$B$22,'1. Output sheet'!$O$2:$O$5000,"&gt;="&amp;$B$266,'1. Output sheet'!$O$2:$O$5000,"&lt;"&amp;$C$266)+SUMIFS('1. Output sheet'!$F$2:$F$5000,'1. Output sheet'!$D$2:$D$5000,$B310,'1. Output sheet'!$C$2:$C$5000,K$27,'1. Output sheet'!$AC$2:$AC$5000,$B$23,'1. Output sheet'!$O$2:$O$5000,"&gt;="&amp;$B$266,'1. Output sheet'!$O$2:$O$5000,"&lt;"&amp;$C$266)</f>
        <v>0</v>
      </c>
      <c r="L310" s="45">
        <f>SUMIFS('1. Output sheet'!$F$2:$F$5000,'1. Output sheet'!$D$2:$D$5000,$B310,'1. Output sheet'!$C$2:$C$5000,L$27,'1. Output sheet'!$AC$2:$AC$5000,$B$22,'1. Output sheet'!$O$2:$O$5000,"&gt;="&amp;$B$266,'1. Output sheet'!$O$2:$O$5000,"&lt;"&amp;$C$266)+SUMIFS('1. Output sheet'!$F$2:$F$5000,'1. Output sheet'!$D$2:$D$5000,$B310,'1. Output sheet'!$C$2:$C$5000,L$27,'1. Output sheet'!$AC$2:$AC$5000,$B$23,'1. Output sheet'!$O$2:$O$5000,"&gt;="&amp;$B$266,'1. Output sheet'!$O$2:$O$5000,"&lt;"&amp;$C$266)</f>
        <v>0</v>
      </c>
      <c r="M310" s="45">
        <f>SUMIFS('1. Output sheet'!$F$2:$F$5000,'1. Output sheet'!$D$2:$D$5000,$B310,'1. Output sheet'!$C$2:$C$5000,M$27,'1. Output sheet'!$AC$2:$AC$5000,$B$22,'1. Output sheet'!$O$2:$O$5000,"&gt;="&amp;$B$266,'1. Output sheet'!$O$2:$O$5000,"&lt;"&amp;$C$266)+SUMIFS('1. Output sheet'!$F$2:$F$5000,'1. Output sheet'!$D$2:$D$5000,$B310,'1. Output sheet'!$C$2:$C$5000,M$27,'1. Output sheet'!$AC$2:$AC$5000,$B$23,'1. Output sheet'!$O$2:$O$5000,"&gt;="&amp;$B$266,'1. Output sheet'!$O$2:$O$5000,"&lt;"&amp;$C$266)</f>
        <v>0</v>
      </c>
      <c r="N310" s="45">
        <f>SUMIFS('1. Output sheet'!$F$2:$F$5000,'1. Output sheet'!$D$2:$D$5000,$B310,'1. Output sheet'!$C$2:$C$5000,N$27,'1. Output sheet'!$AC$2:$AC$5000,$B$22,'1. Output sheet'!$O$2:$O$5000,"&gt;="&amp;$B$266,'1. Output sheet'!$O$2:$O$5000,"&lt;"&amp;$C$266)+SUMIFS('1. Output sheet'!$F$2:$F$5000,'1. Output sheet'!$D$2:$D$5000,$B310,'1. Output sheet'!$C$2:$C$5000,N$27,'1. Output sheet'!$AC$2:$AC$5000,$B$23,'1. Output sheet'!$O$2:$O$5000,"&gt;="&amp;$B$266,'1. Output sheet'!$O$2:$O$5000,"&lt;"&amp;$C$266)</f>
        <v>0</v>
      </c>
      <c r="O310" s="45">
        <f>SUMIFS('1. Output sheet'!$F$2:$F$5000,'1. Output sheet'!$D$2:$D$5000,$B310,'1. Output sheet'!$C$2:$C$5000,O$27,'1. Output sheet'!$AC$2:$AC$5000,$B$22,'1. Output sheet'!$O$2:$O$5000,"&gt;="&amp;$B$266,'1. Output sheet'!$O$2:$O$5000,"&lt;"&amp;$C$266)+SUMIFS('1. Output sheet'!$F$2:$F$5000,'1. Output sheet'!$D$2:$D$5000,$B310,'1. Output sheet'!$C$2:$C$5000,O$27,'1. Output sheet'!$AC$2:$AC$5000,$B$23,'1. Output sheet'!$O$2:$O$5000,"&gt;="&amp;$B$266,'1. Output sheet'!$O$2:$O$5000,"&lt;"&amp;$C$266)</f>
        <v>0</v>
      </c>
      <c r="P310" s="14">
        <f t="shared" si="131"/>
        <v>1495</v>
      </c>
      <c r="Q310" s="14">
        <f>SUMIFS('1. Output sheet'!$F$2:$F$5000,'1. Output sheet'!$D$2:$D$5000,$B310,'1. Output sheet'!$AC$2:$AC$5000,$B$22,'1. Output sheet'!$O$2:$O$5000,"&gt;="&amp;$B$266,'1. Output sheet'!$O$2:$O$5000,"&lt;"&amp;$C$266)+SUMIFS('1. Output sheet'!$F$2:$F$5000,'1. Output sheet'!$D$2:$D$5000,$B310,'1. Output sheet'!$AC$2:$AC$5000,$B$23,'1. Output sheet'!$O$2:$O$5000,"&gt;="&amp;$B$266,'1. Output sheet'!$O$2:$O$5000,"&lt;"&amp;$C$266)</f>
        <v>1495</v>
      </c>
      <c r="R310" s="14"/>
      <c r="T310" s="21" t="s">
        <v>199</v>
      </c>
      <c r="U310" s="20"/>
      <c r="V310" s="45">
        <f t="shared" si="132"/>
        <v>200.44782323049486</v>
      </c>
      <c r="W310" s="45">
        <f t="shared" si="133"/>
        <v>0</v>
      </c>
      <c r="X310" s="45">
        <f t="shared" si="134"/>
        <v>0</v>
      </c>
      <c r="Y310" s="45">
        <f t="shared" si="135"/>
        <v>0</v>
      </c>
      <c r="Z310" s="45">
        <f t="shared" si="136"/>
        <v>0</v>
      </c>
      <c r="AA310" s="45">
        <f t="shared" si="137"/>
        <v>0</v>
      </c>
      <c r="AB310" s="45">
        <f t="shared" si="138"/>
        <v>0</v>
      </c>
      <c r="AC310" s="45">
        <f t="shared" si="139"/>
        <v>0</v>
      </c>
      <c r="AD310" s="45">
        <f t="shared" si="140"/>
        <v>0</v>
      </c>
      <c r="AE310" s="45">
        <f t="shared" si="141"/>
        <v>0</v>
      </c>
      <c r="AF310" s="45">
        <f t="shared" si="142"/>
        <v>0</v>
      </c>
      <c r="AG310" s="45">
        <f t="shared" si="143"/>
        <v>0</v>
      </c>
      <c r="AH310" s="45">
        <f t="shared" si="144"/>
        <v>200.44782323049486</v>
      </c>
      <c r="AI310" s="45">
        <f t="shared" si="145"/>
        <v>200.44782323049486</v>
      </c>
      <c r="AJ310" s="14"/>
    </row>
    <row r="311" spans="2:36" ht="28.8" x14ac:dyDescent="0.3">
      <c r="B311" s="21" t="s">
        <v>29</v>
      </c>
      <c r="C311" s="20"/>
      <c r="D311" s="45">
        <f>SUMIFS('1. Output sheet'!$F$2:$F$5000,'1. Output sheet'!$D$2:$D$5000,$B311,'1. Output sheet'!$C$2:$C$5000,D$27,'1. Output sheet'!$AC$2:$AC$5000,$B$22,'1. Output sheet'!$O$2:$O$5000,"&gt;="&amp;$B$266,'1. Output sheet'!$O$2:$O$5000,"&lt;"&amp;$C$266)+SUMIFS('1. Output sheet'!$F$2:$F$5000,'1. Output sheet'!$D$2:$D$5000,$B311,'1. Output sheet'!$C$2:$C$5000,D$27,'1. Output sheet'!$AC$2:$AC$5000,$B$23,'1. Output sheet'!$O$2:$O$5000,"&gt;="&amp;$B$266,'1. Output sheet'!$O$2:$O$5000,"&lt;"&amp;$C$266)</f>
        <v>0</v>
      </c>
      <c r="E311" s="45">
        <f>SUMIFS('1. Output sheet'!$F$2:$F$5000,'1. Output sheet'!$D$2:$D$5000,$B311,'1. Output sheet'!$C$2:$C$5000,E$27,'1. Output sheet'!$AC$2:$AC$5000,$B$22,'1. Output sheet'!$O$2:$O$5000,"&gt;="&amp;$B$266,'1. Output sheet'!$O$2:$O$5000,"&lt;"&amp;$C$266)+SUMIFS('1. Output sheet'!$F$2:$F$5000,'1. Output sheet'!$D$2:$D$5000,$B311,'1. Output sheet'!$C$2:$C$5000,E$27,'1. Output sheet'!$AC$2:$AC$5000,$B$23,'1. Output sheet'!$O$2:$O$5000,"&gt;="&amp;$B$266,'1. Output sheet'!$O$2:$O$5000,"&lt;"&amp;$C$266)</f>
        <v>0</v>
      </c>
      <c r="F311" s="45">
        <f>SUMIFS('1. Output sheet'!$F$2:$F$5000,'1. Output sheet'!$D$2:$D$5000,$B311,'1. Output sheet'!$C$2:$C$5000,F$27,'1. Output sheet'!$AC$2:$AC$5000,$B$22,'1. Output sheet'!$O$2:$O$5000,"&gt;="&amp;$B$266,'1. Output sheet'!$O$2:$O$5000,"&lt;"&amp;$C$266)+SUMIFS('1. Output sheet'!$F$2:$F$5000,'1. Output sheet'!$D$2:$D$5000,$B311,'1. Output sheet'!$C$2:$C$5000,F$27,'1. Output sheet'!$AC$2:$AC$5000,$B$23,'1. Output sheet'!$O$2:$O$5000,"&gt;="&amp;$B$266,'1. Output sheet'!$O$2:$O$5000,"&lt;"&amp;$C$266)</f>
        <v>214.9800000000007</v>
      </c>
      <c r="G311" s="45">
        <f>SUMIFS('1. Output sheet'!$F$2:$F$5000,'1. Output sheet'!$D$2:$D$5000,$B311,'1. Output sheet'!$C$2:$C$5000,G$27,'1. Output sheet'!$AC$2:$AC$5000,$B$22,'1. Output sheet'!$O$2:$O$5000,"&gt;="&amp;$B$266,'1. Output sheet'!$O$2:$O$5000,"&lt;"&amp;$C$266)+SUMIFS('1. Output sheet'!$F$2:$F$5000,'1. Output sheet'!$D$2:$D$5000,$B311,'1. Output sheet'!$C$2:$C$5000,G$27,'1. Output sheet'!$AC$2:$AC$5000,$B$23,'1. Output sheet'!$O$2:$O$5000,"&gt;="&amp;$B$266,'1. Output sheet'!$O$2:$O$5000,"&lt;"&amp;$C$266)</f>
        <v>4980</v>
      </c>
      <c r="H311" s="45">
        <f>SUMIFS('1. Output sheet'!$F$2:$F$5000,'1. Output sheet'!$D$2:$D$5000,$B311,'1. Output sheet'!$C$2:$C$5000,H$27,'1. Output sheet'!$AC$2:$AC$5000,$B$22,'1. Output sheet'!$O$2:$O$5000,"&gt;="&amp;$B$266,'1. Output sheet'!$O$2:$O$5000,"&lt;"&amp;$C$266)+SUMIFS('1. Output sheet'!$F$2:$F$5000,'1. Output sheet'!$D$2:$D$5000,$B311,'1. Output sheet'!$C$2:$C$5000,H$27,'1. Output sheet'!$AC$2:$AC$5000,$B$23,'1. Output sheet'!$O$2:$O$5000,"&gt;="&amp;$B$266,'1. Output sheet'!$O$2:$O$5000,"&lt;"&amp;$C$266)</f>
        <v>0</v>
      </c>
      <c r="I311" s="45">
        <f>SUMIFS('1. Output sheet'!$F$2:$F$5000,'1. Output sheet'!$D$2:$D$5000,$B311,'1. Output sheet'!$C$2:$C$5000,I$27,'1. Output sheet'!$AC$2:$AC$5000,$B$22,'1. Output sheet'!$O$2:$O$5000,"&gt;="&amp;$B$266,'1. Output sheet'!$O$2:$O$5000,"&lt;"&amp;$C$266)+SUMIFS('1. Output sheet'!$F$2:$F$5000,'1. Output sheet'!$D$2:$D$5000,$B311,'1. Output sheet'!$C$2:$C$5000,I$27,'1. Output sheet'!$AC$2:$AC$5000,$B$23,'1. Output sheet'!$O$2:$O$5000,"&gt;="&amp;$B$266,'1. Output sheet'!$O$2:$O$5000,"&lt;"&amp;$C$266)</f>
        <v>0</v>
      </c>
      <c r="J311" s="45">
        <f>SUMIFS('1. Output sheet'!$F$2:$F$5000,'1. Output sheet'!$D$2:$D$5000,$B311,'1. Output sheet'!$C$2:$C$5000,J$27,'1. Output sheet'!$AC$2:$AC$5000,$B$22,'1. Output sheet'!$O$2:$O$5000,"&gt;="&amp;$B$266,'1. Output sheet'!$O$2:$O$5000,"&lt;"&amp;$C$266)+SUMIFS('1. Output sheet'!$F$2:$F$5000,'1. Output sheet'!$D$2:$D$5000,$B311,'1. Output sheet'!$C$2:$C$5000,J$27,'1. Output sheet'!$AC$2:$AC$5000,$B$23,'1. Output sheet'!$O$2:$O$5000,"&gt;="&amp;$B$266,'1. Output sheet'!$O$2:$O$5000,"&lt;"&amp;$C$266)</f>
        <v>0</v>
      </c>
      <c r="K311" s="45">
        <f>SUMIFS('1. Output sheet'!$F$2:$F$5000,'1. Output sheet'!$D$2:$D$5000,$B311,'1. Output sheet'!$C$2:$C$5000,K$27,'1. Output sheet'!$AC$2:$AC$5000,$B$22,'1. Output sheet'!$O$2:$O$5000,"&gt;="&amp;$B$266,'1. Output sheet'!$O$2:$O$5000,"&lt;"&amp;$C$266)+SUMIFS('1. Output sheet'!$F$2:$F$5000,'1. Output sheet'!$D$2:$D$5000,$B311,'1. Output sheet'!$C$2:$C$5000,K$27,'1. Output sheet'!$AC$2:$AC$5000,$B$23,'1. Output sheet'!$O$2:$O$5000,"&gt;="&amp;$B$266,'1. Output sheet'!$O$2:$O$5000,"&lt;"&amp;$C$266)</f>
        <v>0</v>
      </c>
      <c r="L311" s="45">
        <f>SUMIFS('1. Output sheet'!$F$2:$F$5000,'1. Output sheet'!$D$2:$D$5000,$B311,'1. Output sheet'!$C$2:$C$5000,L$27,'1. Output sheet'!$AC$2:$AC$5000,$B$22,'1. Output sheet'!$O$2:$O$5000,"&gt;="&amp;$B$266,'1. Output sheet'!$O$2:$O$5000,"&lt;"&amp;$C$266)+SUMIFS('1. Output sheet'!$F$2:$F$5000,'1. Output sheet'!$D$2:$D$5000,$B311,'1. Output sheet'!$C$2:$C$5000,L$27,'1. Output sheet'!$AC$2:$AC$5000,$B$23,'1. Output sheet'!$O$2:$O$5000,"&gt;="&amp;$B$266,'1. Output sheet'!$O$2:$O$5000,"&lt;"&amp;$C$266)</f>
        <v>2550</v>
      </c>
      <c r="M311" s="45">
        <f>SUMIFS('1. Output sheet'!$F$2:$F$5000,'1. Output sheet'!$D$2:$D$5000,$B311,'1. Output sheet'!$C$2:$C$5000,M$27,'1. Output sheet'!$AC$2:$AC$5000,$B$22,'1. Output sheet'!$O$2:$O$5000,"&gt;="&amp;$B$266,'1. Output sheet'!$O$2:$O$5000,"&lt;"&amp;$C$266)+SUMIFS('1. Output sheet'!$F$2:$F$5000,'1. Output sheet'!$D$2:$D$5000,$B311,'1. Output sheet'!$C$2:$C$5000,M$27,'1. Output sheet'!$AC$2:$AC$5000,$B$23,'1. Output sheet'!$O$2:$O$5000,"&gt;="&amp;$B$266,'1. Output sheet'!$O$2:$O$5000,"&lt;"&amp;$C$266)</f>
        <v>0</v>
      </c>
      <c r="N311" s="45">
        <f>SUMIFS('1. Output sheet'!$F$2:$F$5000,'1. Output sheet'!$D$2:$D$5000,$B311,'1. Output sheet'!$C$2:$C$5000,N$27,'1. Output sheet'!$AC$2:$AC$5000,$B$22,'1. Output sheet'!$O$2:$O$5000,"&gt;="&amp;$B$266,'1. Output sheet'!$O$2:$O$5000,"&lt;"&amp;$C$266)+SUMIFS('1. Output sheet'!$F$2:$F$5000,'1. Output sheet'!$D$2:$D$5000,$B311,'1. Output sheet'!$C$2:$C$5000,N$27,'1. Output sheet'!$AC$2:$AC$5000,$B$23,'1. Output sheet'!$O$2:$O$5000,"&gt;="&amp;$B$266,'1. Output sheet'!$O$2:$O$5000,"&lt;"&amp;$C$266)</f>
        <v>0</v>
      </c>
      <c r="O311" s="45">
        <f>SUMIFS('1. Output sheet'!$F$2:$F$5000,'1. Output sheet'!$D$2:$D$5000,$B311,'1. Output sheet'!$C$2:$C$5000,O$27,'1. Output sheet'!$AC$2:$AC$5000,$B$22,'1. Output sheet'!$O$2:$O$5000,"&gt;="&amp;$B$266,'1. Output sheet'!$O$2:$O$5000,"&lt;"&amp;$C$266)+SUMIFS('1. Output sheet'!$F$2:$F$5000,'1. Output sheet'!$D$2:$D$5000,$B311,'1. Output sheet'!$C$2:$C$5000,O$27,'1. Output sheet'!$AC$2:$AC$5000,$B$23,'1. Output sheet'!$O$2:$O$5000,"&gt;="&amp;$B$266,'1. Output sheet'!$O$2:$O$5000,"&lt;"&amp;$C$266)</f>
        <v>0</v>
      </c>
      <c r="P311" s="14">
        <f t="shared" si="131"/>
        <v>7744.9800000000005</v>
      </c>
      <c r="Q311" s="14">
        <f>SUMIFS('1. Output sheet'!$F$2:$F$5000,'1. Output sheet'!$D$2:$D$5000,$B311,'1. Output sheet'!$AC$2:$AC$5000,$B$22,'1. Output sheet'!$O$2:$O$5000,"&gt;="&amp;$B$266,'1. Output sheet'!$O$2:$O$5000,"&lt;"&amp;$C$266)+SUMIFS('1. Output sheet'!$F$2:$F$5000,'1. Output sheet'!$D$2:$D$5000,$B311,'1. Output sheet'!$AC$2:$AC$5000,$B$23,'1. Output sheet'!$O$2:$O$5000,"&gt;="&amp;$B$266,'1. Output sheet'!$O$2:$O$5000,"&lt;"&amp;$C$266)</f>
        <v>7744.9800000000005</v>
      </c>
      <c r="R311" s="14"/>
      <c r="T311" s="21" t="s">
        <v>29</v>
      </c>
      <c r="U311" s="20"/>
      <c r="V311" s="45">
        <f t="shared" si="132"/>
        <v>0</v>
      </c>
      <c r="W311" s="45">
        <f t="shared" si="133"/>
        <v>0</v>
      </c>
      <c r="X311" s="45">
        <f t="shared" si="134"/>
        <v>28.824262901733729</v>
      </c>
      <c r="Y311" s="45">
        <f t="shared" si="135"/>
        <v>667.71248139656484</v>
      </c>
      <c r="Z311" s="45">
        <f t="shared" si="136"/>
        <v>0</v>
      </c>
      <c r="AA311" s="45">
        <f t="shared" si="137"/>
        <v>0</v>
      </c>
      <c r="AB311" s="45">
        <f t="shared" si="138"/>
        <v>0</v>
      </c>
      <c r="AC311" s="45">
        <f t="shared" si="139"/>
        <v>0</v>
      </c>
      <c r="AD311" s="45">
        <f t="shared" si="140"/>
        <v>341.9009693898073</v>
      </c>
      <c r="AE311" s="45">
        <f t="shared" si="141"/>
        <v>0</v>
      </c>
      <c r="AF311" s="45">
        <f t="shared" si="142"/>
        <v>0</v>
      </c>
      <c r="AG311" s="45">
        <f t="shared" si="143"/>
        <v>0</v>
      </c>
      <c r="AH311" s="45">
        <f t="shared" si="144"/>
        <v>1038.4377136881058</v>
      </c>
      <c r="AI311" s="45">
        <f t="shared" si="145"/>
        <v>1038.4377136881058</v>
      </c>
      <c r="AJ311" s="14"/>
    </row>
    <row r="312" spans="2:36" ht="14.4" x14ac:dyDescent="0.3">
      <c r="B312" s="21" t="s">
        <v>44</v>
      </c>
      <c r="C312" s="20"/>
      <c r="D312" s="45">
        <f>SUMIFS('1. Output sheet'!$F$2:$F$5000,'1. Output sheet'!$D$2:$D$5000,$B312,'1. Output sheet'!$C$2:$C$5000,D$27,'1. Output sheet'!$AC$2:$AC$5000,$B$22,'1. Output sheet'!$O$2:$O$5000,"&gt;="&amp;$B$266,'1. Output sheet'!$O$2:$O$5000,"&lt;"&amp;$C$266)+SUMIFS('1. Output sheet'!$F$2:$F$5000,'1. Output sheet'!$D$2:$D$5000,$B312,'1. Output sheet'!$C$2:$C$5000,D$27,'1. Output sheet'!$AC$2:$AC$5000,$B$23,'1. Output sheet'!$O$2:$O$5000,"&gt;="&amp;$B$266,'1. Output sheet'!$O$2:$O$5000,"&lt;"&amp;$C$266)</f>
        <v>0</v>
      </c>
      <c r="E312" s="45">
        <f>SUMIFS('1. Output sheet'!$F$2:$F$5000,'1. Output sheet'!$D$2:$D$5000,$B312,'1. Output sheet'!$C$2:$C$5000,E$27,'1. Output sheet'!$AC$2:$AC$5000,$B$22,'1. Output sheet'!$O$2:$O$5000,"&gt;="&amp;$B$266,'1. Output sheet'!$O$2:$O$5000,"&lt;"&amp;$C$266)+SUMIFS('1. Output sheet'!$F$2:$F$5000,'1. Output sheet'!$D$2:$D$5000,$B312,'1. Output sheet'!$C$2:$C$5000,E$27,'1. Output sheet'!$AC$2:$AC$5000,$B$23,'1. Output sheet'!$O$2:$O$5000,"&gt;="&amp;$B$266,'1. Output sheet'!$O$2:$O$5000,"&lt;"&amp;$C$266)</f>
        <v>0</v>
      </c>
      <c r="F312" s="45">
        <f>SUMIFS('1. Output sheet'!$F$2:$F$5000,'1. Output sheet'!$D$2:$D$5000,$B312,'1. Output sheet'!$C$2:$C$5000,F$27,'1. Output sheet'!$AC$2:$AC$5000,$B$22,'1. Output sheet'!$O$2:$O$5000,"&gt;="&amp;$B$266,'1. Output sheet'!$O$2:$O$5000,"&lt;"&amp;$C$266)+SUMIFS('1. Output sheet'!$F$2:$F$5000,'1. Output sheet'!$D$2:$D$5000,$B312,'1. Output sheet'!$C$2:$C$5000,F$27,'1. Output sheet'!$AC$2:$AC$5000,$B$23,'1. Output sheet'!$O$2:$O$5000,"&gt;="&amp;$B$266,'1. Output sheet'!$O$2:$O$5000,"&lt;"&amp;$C$266)</f>
        <v>1247.96</v>
      </c>
      <c r="G312" s="45">
        <f>SUMIFS('1. Output sheet'!$F$2:$F$5000,'1. Output sheet'!$D$2:$D$5000,$B312,'1. Output sheet'!$C$2:$C$5000,G$27,'1. Output sheet'!$AC$2:$AC$5000,$B$22,'1. Output sheet'!$O$2:$O$5000,"&gt;="&amp;$B$266,'1. Output sheet'!$O$2:$O$5000,"&lt;"&amp;$C$266)+SUMIFS('1. Output sheet'!$F$2:$F$5000,'1. Output sheet'!$D$2:$D$5000,$B312,'1. Output sheet'!$C$2:$C$5000,G$27,'1. Output sheet'!$AC$2:$AC$5000,$B$23,'1. Output sheet'!$O$2:$O$5000,"&gt;="&amp;$B$266,'1. Output sheet'!$O$2:$O$5000,"&lt;"&amp;$C$266)</f>
        <v>0</v>
      </c>
      <c r="H312" s="45">
        <f>SUMIFS('1. Output sheet'!$F$2:$F$5000,'1. Output sheet'!$D$2:$D$5000,$B312,'1. Output sheet'!$C$2:$C$5000,H$27,'1. Output sheet'!$AC$2:$AC$5000,$B$22,'1. Output sheet'!$O$2:$O$5000,"&gt;="&amp;$B$266,'1. Output sheet'!$O$2:$O$5000,"&lt;"&amp;$C$266)+SUMIFS('1. Output sheet'!$F$2:$F$5000,'1. Output sheet'!$D$2:$D$5000,$B312,'1. Output sheet'!$C$2:$C$5000,H$27,'1. Output sheet'!$AC$2:$AC$5000,$B$23,'1. Output sheet'!$O$2:$O$5000,"&gt;="&amp;$B$266,'1. Output sheet'!$O$2:$O$5000,"&lt;"&amp;$C$266)</f>
        <v>0</v>
      </c>
      <c r="I312" s="45">
        <f>SUMIFS('1. Output sheet'!$F$2:$F$5000,'1. Output sheet'!$D$2:$D$5000,$B312,'1. Output sheet'!$C$2:$C$5000,I$27,'1. Output sheet'!$AC$2:$AC$5000,$B$22,'1. Output sheet'!$O$2:$O$5000,"&gt;="&amp;$B$266,'1. Output sheet'!$O$2:$O$5000,"&lt;"&amp;$C$266)+SUMIFS('1. Output sheet'!$F$2:$F$5000,'1. Output sheet'!$D$2:$D$5000,$B312,'1. Output sheet'!$C$2:$C$5000,I$27,'1. Output sheet'!$AC$2:$AC$5000,$B$23,'1. Output sheet'!$O$2:$O$5000,"&gt;="&amp;$B$266,'1. Output sheet'!$O$2:$O$5000,"&lt;"&amp;$C$266)</f>
        <v>31410</v>
      </c>
      <c r="J312" s="45">
        <f>SUMIFS('1. Output sheet'!$F$2:$F$5000,'1. Output sheet'!$D$2:$D$5000,$B312,'1. Output sheet'!$C$2:$C$5000,J$27,'1. Output sheet'!$AC$2:$AC$5000,$B$22,'1. Output sheet'!$O$2:$O$5000,"&gt;="&amp;$B$266,'1. Output sheet'!$O$2:$O$5000,"&lt;"&amp;$C$266)+SUMIFS('1. Output sheet'!$F$2:$F$5000,'1. Output sheet'!$D$2:$D$5000,$B312,'1. Output sheet'!$C$2:$C$5000,J$27,'1. Output sheet'!$AC$2:$AC$5000,$B$23,'1. Output sheet'!$O$2:$O$5000,"&gt;="&amp;$B$266,'1. Output sheet'!$O$2:$O$5000,"&lt;"&amp;$C$266)</f>
        <v>0</v>
      </c>
      <c r="K312" s="45">
        <f>SUMIFS('1. Output sheet'!$F$2:$F$5000,'1. Output sheet'!$D$2:$D$5000,$B312,'1. Output sheet'!$C$2:$C$5000,K$27,'1. Output sheet'!$AC$2:$AC$5000,$B$22,'1. Output sheet'!$O$2:$O$5000,"&gt;="&amp;$B$266,'1. Output sheet'!$O$2:$O$5000,"&lt;"&amp;$C$266)+SUMIFS('1. Output sheet'!$F$2:$F$5000,'1. Output sheet'!$D$2:$D$5000,$B312,'1. Output sheet'!$C$2:$C$5000,K$27,'1. Output sheet'!$AC$2:$AC$5000,$B$23,'1. Output sheet'!$O$2:$O$5000,"&gt;="&amp;$B$266,'1. Output sheet'!$O$2:$O$5000,"&lt;"&amp;$C$266)</f>
        <v>0</v>
      </c>
      <c r="L312" s="45">
        <f>SUMIFS('1. Output sheet'!$F$2:$F$5000,'1. Output sheet'!$D$2:$D$5000,$B312,'1. Output sheet'!$C$2:$C$5000,L$27,'1. Output sheet'!$AC$2:$AC$5000,$B$22,'1. Output sheet'!$O$2:$O$5000,"&gt;="&amp;$B$266,'1. Output sheet'!$O$2:$O$5000,"&lt;"&amp;$C$266)+SUMIFS('1. Output sheet'!$F$2:$F$5000,'1. Output sheet'!$D$2:$D$5000,$B312,'1. Output sheet'!$C$2:$C$5000,L$27,'1. Output sheet'!$AC$2:$AC$5000,$B$23,'1. Output sheet'!$O$2:$O$5000,"&gt;="&amp;$B$266,'1. Output sheet'!$O$2:$O$5000,"&lt;"&amp;$C$266)</f>
        <v>0</v>
      </c>
      <c r="M312" s="45">
        <f>SUMIFS('1. Output sheet'!$F$2:$F$5000,'1. Output sheet'!$D$2:$D$5000,$B312,'1. Output sheet'!$C$2:$C$5000,M$27,'1. Output sheet'!$AC$2:$AC$5000,$B$22,'1. Output sheet'!$O$2:$O$5000,"&gt;="&amp;$B$266,'1. Output sheet'!$O$2:$O$5000,"&lt;"&amp;$C$266)+SUMIFS('1. Output sheet'!$F$2:$F$5000,'1. Output sheet'!$D$2:$D$5000,$B312,'1. Output sheet'!$C$2:$C$5000,M$27,'1. Output sheet'!$AC$2:$AC$5000,$B$23,'1. Output sheet'!$O$2:$O$5000,"&gt;="&amp;$B$266,'1. Output sheet'!$O$2:$O$5000,"&lt;"&amp;$C$266)</f>
        <v>0</v>
      </c>
      <c r="N312" s="45">
        <f>SUMIFS('1. Output sheet'!$F$2:$F$5000,'1. Output sheet'!$D$2:$D$5000,$B312,'1. Output sheet'!$C$2:$C$5000,N$27,'1. Output sheet'!$AC$2:$AC$5000,$B$22,'1. Output sheet'!$O$2:$O$5000,"&gt;="&amp;$B$266,'1. Output sheet'!$O$2:$O$5000,"&lt;"&amp;$C$266)+SUMIFS('1. Output sheet'!$F$2:$F$5000,'1. Output sheet'!$D$2:$D$5000,$B312,'1. Output sheet'!$C$2:$C$5000,N$27,'1. Output sheet'!$AC$2:$AC$5000,$B$23,'1. Output sheet'!$O$2:$O$5000,"&gt;="&amp;$B$266,'1. Output sheet'!$O$2:$O$5000,"&lt;"&amp;$C$266)</f>
        <v>0</v>
      </c>
      <c r="O312" s="45">
        <f>SUMIFS('1. Output sheet'!$F$2:$F$5000,'1. Output sheet'!$D$2:$D$5000,$B312,'1. Output sheet'!$C$2:$C$5000,O$27,'1. Output sheet'!$AC$2:$AC$5000,$B$22,'1. Output sheet'!$O$2:$O$5000,"&gt;="&amp;$B$266,'1. Output sheet'!$O$2:$O$5000,"&lt;"&amp;$C$266)+SUMIFS('1. Output sheet'!$F$2:$F$5000,'1. Output sheet'!$D$2:$D$5000,$B312,'1. Output sheet'!$C$2:$C$5000,O$27,'1. Output sheet'!$AC$2:$AC$5000,$B$23,'1. Output sheet'!$O$2:$O$5000,"&gt;="&amp;$B$266,'1. Output sheet'!$O$2:$O$5000,"&lt;"&amp;$C$266)</f>
        <v>0</v>
      </c>
      <c r="P312" s="14">
        <f t="shared" si="131"/>
        <v>32657.96</v>
      </c>
      <c r="Q312" s="14">
        <f>SUMIFS('1. Output sheet'!$F$2:$F$5000,'1. Output sheet'!$D$2:$D$5000,$B312,'1. Output sheet'!$AC$2:$AC$5000,$B$22,'1. Output sheet'!$O$2:$O$5000,"&gt;="&amp;$B$266,'1. Output sheet'!$O$2:$O$5000,"&lt;"&amp;$C$266)+SUMIFS('1. Output sheet'!$F$2:$F$5000,'1. Output sheet'!$D$2:$D$5000,$B312,'1. Output sheet'!$AC$2:$AC$5000,$B$23,'1. Output sheet'!$O$2:$O$5000,"&gt;="&amp;$B$266,'1. Output sheet'!$O$2:$O$5000,"&lt;"&amp;$C$266)</f>
        <v>32657.96</v>
      </c>
      <c r="R312" s="14"/>
      <c r="T312" s="21" t="s">
        <v>44</v>
      </c>
      <c r="U312" s="20"/>
      <c r="V312" s="45">
        <f t="shared" si="132"/>
        <v>0</v>
      </c>
      <c r="W312" s="45">
        <f t="shared" si="133"/>
        <v>0</v>
      </c>
      <c r="X312" s="45">
        <f t="shared" si="134"/>
        <v>167.32499363125643</v>
      </c>
      <c r="Y312" s="45">
        <f t="shared" si="135"/>
        <v>0</v>
      </c>
      <c r="Z312" s="45">
        <f t="shared" si="136"/>
        <v>0</v>
      </c>
      <c r="AA312" s="45">
        <f t="shared" si="137"/>
        <v>4211.4154700132731</v>
      </c>
      <c r="AB312" s="45">
        <f t="shared" si="138"/>
        <v>0</v>
      </c>
      <c r="AC312" s="45">
        <f t="shared" si="139"/>
        <v>0</v>
      </c>
      <c r="AD312" s="45">
        <f t="shared" si="140"/>
        <v>0</v>
      </c>
      <c r="AE312" s="45">
        <f t="shared" si="141"/>
        <v>0</v>
      </c>
      <c r="AF312" s="45">
        <f t="shared" si="142"/>
        <v>0</v>
      </c>
      <c r="AG312" s="45">
        <f t="shared" si="143"/>
        <v>0</v>
      </c>
      <c r="AH312" s="45">
        <f t="shared" si="144"/>
        <v>4378.7404636445299</v>
      </c>
      <c r="AI312" s="45">
        <f t="shared" si="145"/>
        <v>4378.7404636445299</v>
      </c>
      <c r="AJ312" s="14"/>
    </row>
    <row r="313" spans="2:36" ht="28.8" x14ac:dyDescent="0.3">
      <c r="B313" s="21" t="s">
        <v>762</v>
      </c>
      <c r="C313" s="20"/>
      <c r="D313" s="45">
        <f>SUMIFS('1. Output sheet'!$F$2:$F$5000,'1. Output sheet'!$D$2:$D$5000,$B313,'1. Output sheet'!$C$2:$C$5000,D$27,'1. Output sheet'!$AC$2:$AC$5000,$B$22,'1. Output sheet'!$O$2:$O$5000,"&gt;="&amp;$B$266,'1. Output sheet'!$O$2:$O$5000,"&lt;"&amp;$C$266)+SUMIFS('1. Output sheet'!$F$2:$F$5000,'1. Output sheet'!$D$2:$D$5000,$B313,'1. Output sheet'!$C$2:$C$5000,D$27,'1. Output sheet'!$AC$2:$AC$5000,$B$23,'1. Output sheet'!$O$2:$O$5000,"&gt;="&amp;$B$266,'1. Output sheet'!$O$2:$O$5000,"&lt;"&amp;$C$266)</f>
        <v>0</v>
      </c>
      <c r="E313" s="45">
        <f>SUMIFS('1. Output sheet'!$F$2:$F$5000,'1. Output sheet'!$D$2:$D$5000,$B313,'1. Output sheet'!$C$2:$C$5000,E$27,'1. Output sheet'!$AC$2:$AC$5000,$B$22,'1. Output sheet'!$O$2:$O$5000,"&gt;="&amp;$B$266,'1. Output sheet'!$O$2:$O$5000,"&lt;"&amp;$C$266)+SUMIFS('1. Output sheet'!$F$2:$F$5000,'1. Output sheet'!$D$2:$D$5000,$B313,'1. Output sheet'!$C$2:$C$5000,E$27,'1. Output sheet'!$AC$2:$AC$5000,$B$23,'1. Output sheet'!$O$2:$O$5000,"&gt;="&amp;$B$266,'1. Output sheet'!$O$2:$O$5000,"&lt;"&amp;$C$266)</f>
        <v>0</v>
      </c>
      <c r="F313" s="45">
        <f>SUMIFS('1. Output sheet'!$F$2:$F$5000,'1. Output sheet'!$D$2:$D$5000,$B313,'1. Output sheet'!$C$2:$C$5000,F$27,'1. Output sheet'!$AC$2:$AC$5000,$B$22,'1. Output sheet'!$O$2:$O$5000,"&gt;="&amp;$B$266,'1. Output sheet'!$O$2:$O$5000,"&lt;"&amp;$C$266)+SUMIFS('1. Output sheet'!$F$2:$F$5000,'1. Output sheet'!$D$2:$D$5000,$B313,'1. Output sheet'!$C$2:$C$5000,F$27,'1. Output sheet'!$AC$2:$AC$5000,$B$23,'1. Output sheet'!$O$2:$O$5000,"&gt;="&amp;$B$266,'1. Output sheet'!$O$2:$O$5000,"&lt;"&amp;$C$266)</f>
        <v>0</v>
      </c>
      <c r="G313" s="45">
        <f>SUMIFS('1. Output sheet'!$F$2:$F$5000,'1. Output sheet'!$D$2:$D$5000,$B313,'1. Output sheet'!$C$2:$C$5000,G$27,'1. Output sheet'!$AC$2:$AC$5000,$B$22,'1. Output sheet'!$O$2:$O$5000,"&gt;="&amp;$B$266,'1. Output sheet'!$O$2:$O$5000,"&lt;"&amp;$C$266)+SUMIFS('1. Output sheet'!$F$2:$F$5000,'1. Output sheet'!$D$2:$D$5000,$B313,'1. Output sheet'!$C$2:$C$5000,G$27,'1. Output sheet'!$AC$2:$AC$5000,$B$23,'1. Output sheet'!$O$2:$O$5000,"&gt;="&amp;$B$266,'1. Output sheet'!$O$2:$O$5000,"&lt;"&amp;$C$266)</f>
        <v>0</v>
      </c>
      <c r="H313" s="45">
        <f>SUMIFS('1. Output sheet'!$F$2:$F$5000,'1. Output sheet'!$D$2:$D$5000,$B313,'1. Output sheet'!$C$2:$C$5000,H$27,'1. Output sheet'!$AC$2:$AC$5000,$B$22,'1. Output sheet'!$O$2:$O$5000,"&gt;="&amp;$B$266,'1. Output sheet'!$O$2:$O$5000,"&lt;"&amp;$C$266)+SUMIFS('1. Output sheet'!$F$2:$F$5000,'1. Output sheet'!$D$2:$D$5000,$B313,'1. Output sheet'!$C$2:$C$5000,H$27,'1. Output sheet'!$AC$2:$AC$5000,$B$23,'1. Output sheet'!$O$2:$O$5000,"&gt;="&amp;$B$266,'1. Output sheet'!$O$2:$O$5000,"&lt;"&amp;$C$266)</f>
        <v>0</v>
      </c>
      <c r="I313" s="45">
        <f>SUMIFS('1. Output sheet'!$F$2:$F$5000,'1. Output sheet'!$D$2:$D$5000,$B313,'1. Output sheet'!$C$2:$C$5000,I$27,'1. Output sheet'!$AC$2:$AC$5000,$B$22,'1. Output sheet'!$O$2:$O$5000,"&gt;="&amp;$B$266,'1. Output sheet'!$O$2:$O$5000,"&lt;"&amp;$C$266)+SUMIFS('1. Output sheet'!$F$2:$F$5000,'1. Output sheet'!$D$2:$D$5000,$B313,'1. Output sheet'!$C$2:$C$5000,I$27,'1. Output sheet'!$AC$2:$AC$5000,$B$23,'1. Output sheet'!$O$2:$O$5000,"&gt;="&amp;$B$266,'1. Output sheet'!$O$2:$O$5000,"&lt;"&amp;$C$266)</f>
        <v>0</v>
      </c>
      <c r="J313" s="45">
        <f>SUMIFS('1. Output sheet'!$F$2:$F$5000,'1. Output sheet'!$D$2:$D$5000,$B313,'1. Output sheet'!$C$2:$C$5000,J$27,'1. Output sheet'!$AC$2:$AC$5000,$B$22,'1. Output sheet'!$O$2:$O$5000,"&gt;="&amp;$B$266,'1. Output sheet'!$O$2:$O$5000,"&lt;"&amp;$C$266)+SUMIFS('1. Output sheet'!$F$2:$F$5000,'1. Output sheet'!$D$2:$D$5000,$B313,'1. Output sheet'!$C$2:$C$5000,J$27,'1. Output sheet'!$AC$2:$AC$5000,$B$23,'1. Output sheet'!$O$2:$O$5000,"&gt;="&amp;$B$266,'1. Output sheet'!$O$2:$O$5000,"&lt;"&amp;$C$266)</f>
        <v>0</v>
      </c>
      <c r="K313" s="45">
        <f>SUMIFS('1. Output sheet'!$F$2:$F$5000,'1. Output sheet'!$D$2:$D$5000,$B313,'1. Output sheet'!$C$2:$C$5000,K$27,'1. Output sheet'!$AC$2:$AC$5000,$B$22,'1. Output sheet'!$O$2:$O$5000,"&gt;="&amp;$B$266,'1. Output sheet'!$O$2:$O$5000,"&lt;"&amp;$C$266)+SUMIFS('1. Output sheet'!$F$2:$F$5000,'1. Output sheet'!$D$2:$D$5000,$B313,'1. Output sheet'!$C$2:$C$5000,K$27,'1. Output sheet'!$AC$2:$AC$5000,$B$23,'1. Output sheet'!$O$2:$O$5000,"&gt;="&amp;$B$266,'1. Output sheet'!$O$2:$O$5000,"&lt;"&amp;$C$266)</f>
        <v>0</v>
      </c>
      <c r="L313" s="45">
        <f>SUMIFS('1. Output sheet'!$F$2:$F$5000,'1. Output sheet'!$D$2:$D$5000,$B313,'1. Output sheet'!$C$2:$C$5000,L$27,'1. Output sheet'!$AC$2:$AC$5000,$B$22,'1. Output sheet'!$O$2:$O$5000,"&gt;="&amp;$B$266,'1. Output sheet'!$O$2:$O$5000,"&lt;"&amp;$C$266)+SUMIFS('1. Output sheet'!$F$2:$F$5000,'1. Output sheet'!$D$2:$D$5000,$B313,'1. Output sheet'!$C$2:$C$5000,L$27,'1. Output sheet'!$AC$2:$AC$5000,$B$23,'1. Output sheet'!$O$2:$O$5000,"&gt;="&amp;$B$266,'1. Output sheet'!$O$2:$O$5000,"&lt;"&amp;$C$266)</f>
        <v>0</v>
      </c>
      <c r="M313" s="45">
        <f>SUMIFS('1. Output sheet'!$F$2:$F$5000,'1. Output sheet'!$D$2:$D$5000,$B313,'1. Output sheet'!$C$2:$C$5000,M$27,'1. Output sheet'!$AC$2:$AC$5000,$B$22,'1. Output sheet'!$O$2:$O$5000,"&gt;="&amp;$B$266,'1. Output sheet'!$O$2:$O$5000,"&lt;"&amp;$C$266)+SUMIFS('1. Output sheet'!$F$2:$F$5000,'1. Output sheet'!$D$2:$D$5000,$B313,'1. Output sheet'!$C$2:$C$5000,M$27,'1. Output sheet'!$AC$2:$AC$5000,$B$23,'1. Output sheet'!$O$2:$O$5000,"&gt;="&amp;$B$266,'1. Output sheet'!$O$2:$O$5000,"&lt;"&amp;$C$266)</f>
        <v>0</v>
      </c>
      <c r="N313" s="45">
        <f>SUMIFS('1. Output sheet'!$F$2:$F$5000,'1. Output sheet'!$D$2:$D$5000,$B313,'1. Output sheet'!$C$2:$C$5000,N$27,'1. Output sheet'!$AC$2:$AC$5000,$B$22,'1. Output sheet'!$O$2:$O$5000,"&gt;="&amp;$B$266,'1. Output sheet'!$O$2:$O$5000,"&lt;"&amp;$C$266)+SUMIFS('1. Output sheet'!$F$2:$F$5000,'1. Output sheet'!$D$2:$D$5000,$B313,'1. Output sheet'!$C$2:$C$5000,N$27,'1. Output sheet'!$AC$2:$AC$5000,$B$23,'1. Output sheet'!$O$2:$O$5000,"&gt;="&amp;$B$266,'1. Output sheet'!$O$2:$O$5000,"&lt;"&amp;$C$266)</f>
        <v>0</v>
      </c>
      <c r="O313" s="45">
        <f>SUMIFS('1. Output sheet'!$F$2:$F$5000,'1. Output sheet'!$D$2:$D$5000,$B313,'1. Output sheet'!$C$2:$C$5000,O$27,'1. Output sheet'!$AC$2:$AC$5000,$B$22,'1. Output sheet'!$O$2:$O$5000,"&gt;="&amp;$B$266,'1. Output sheet'!$O$2:$O$5000,"&lt;"&amp;$C$266)+SUMIFS('1. Output sheet'!$F$2:$F$5000,'1. Output sheet'!$D$2:$D$5000,$B313,'1. Output sheet'!$C$2:$C$5000,O$27,'1. Output sheet'!$AC$2:$AC$5000,$B$23,'1. Output sheet'!$O$2:$O$5000,"&gt;="&amp;$B$266,'1. Output sheet'!$O$2:$O$5000,"&lt;"&amp;$C$266)</f>
        <v>0</v>
      </c>
      <c r="P313" s="14">
        <f t="shared" si="131"/>
        <v>0</v>
      </c>
      <c r="Q313" s="14">
        <f>SUMIFS('1. Output sheet'!$F$2:$F$5000,'1. Output sheet'!$D$2:$D$5000,$B313,'1. Output sheet'!$AC$2:$AC$5000,$B$22,'1. Output sheet'!$O$2:$O$5000,"&gt;="&amp;$B$266,'1. Output sheet'!$O$2:$O$5000,"&lt;"&amp;$C$266)+SUMIFS('1. Output sheet'!$F$2:$F$5000,'1. Output sheet'!$D$2:$D$5000,$B313,'1. Output sheet'!$AC$2:$AC$5000,$B$23,'1. Output sheet'!$O$2:$O$5000,"&gt;="&amp;$B$266,'1. Output sheet'!$O$2:$O$5000,"&lt;"&amp;$C$266)</f>
        <v>0</v>
      </c>
      <c r="R313" s="14"/>
      <c r="T313" s="21" t="s">
        <v>762</v>
      </c>
      <c r="U313" s="20"/>
      <c r="V313" s="45">
        <f t="shared" si="132"/>
        <v>0</v>
      </c>
      <c r="W313" s="45">
        <f t="shared" si="133"/>
        <v>0</v>
      </c>
      <c r="X313" s="45">
        <f t="shared" si="134"/>
        <v>0</v>
      </c>
      <c r="Y313" s="45">
        <f t="shared" si="135"/>
        <v>0</v>
      </c>
      <c r="Z313" s="45">
        <f t="shared" si="136"/>
        <v>0</v>
      </c>
      <c r="AA313" s="45">
        <f t="shared" si="137"/>
        <v>0</v>
      </c>
      <c r="AB313" s="45">
        <f t="shared" si="138"/>
        <v>0</v>
      </c>
      <c r="AC313" s="45">
        <f t="shared" si="139"/>
        <v>0</v>
      </c>
      <c r="AD313" s="45">
        <f t="shared" si="140"/>
        <v>0</v>
      </c>
      <c r="AE313" s="45">
        <f t="shared" si="141"/>
        <v>0</v>
      </c>
      <c r="AF313" s="45">
        <f t="shared" si="142"/>
        <v>0</v>
      </c>
      <c r="AG313" s="45">
        <f t="shared" si="143"/>
        <v>0</v>
      </c>
      <c r="AH313" s="45">
        <f t="shared" si="144"/>
        <v>0</v>
      </c>
      <c r="AI313" s="45">
        <f t="shared" si="145"/>
        <v>0</v>
      </c>
      <c r="AJ313" s="14"/>
    </row>
    <row r="314" spans="2:36" ht="14.4" x14ac:dyDescent="0.3">
      <c r="B314" s="21" t="s">
        <v>105</v>
      </c>
      <c r="C314" s="20"/>
      <c r="D314" s="45">
        <f>SUMIFS('1. Output sheet'!$F$2:$F$5000,'1. Output sheet'!$D$2:$D$5000,$B314,'1. Output sheet'!$C$2:$C$5000,D$27,'1. Output sheet'!$AC$2:$AC$5000,$B$22,'1. Output sheet'!$O$2:$O$5000,"&gt;="&amp;$B$266,'1. Output sheet'!$O$2:$O$5000,"&lt;"&amp;$C$266)+SUMIFS('1. Output sheet'!$F$2:$F$5000,'1. Output sheet'!$D$2:$D$5000,$B314,'1. Output sheet'!$C$2:$C$5000,D$27,'1. Output sheet'!$AC$2:$AC$5000,$B$23,'1. Output sheet'!$O$2:$O$5000,"&gt;="&amp;$B$266,'1. Output sheet'!$O$2:$O$5000,"&lt;"&amp;$C$266)</f>
        <v>0</v>
      </c>
      <c r="E314" s="45">
        <f>SUMIFS('1. Output sheet'!$F$2:$F$5000,'1. Output sheet'!$D$2:$D$5000,$B314,'1. Output sheet'!$C$2:$C$5000,E$27,'1. Output sheet'!$AC$2:$AC$5000,$B$22,'1. Output sheet'!$O$2:$O$5000,"&gt;="&amp;$B$266,'1. Output sheet'!$O$2:$O$5000,"&lt;"&amp;$C$266)+SUMIFS('1. Output sheet'!$F$2:$F$5000,'1. Output sheet'!$D$2:$D$5000,$B314,'1. Output sheet'!$C$2:$C$5000,E$27,'1. Output sheet'!$AC$2:$AC$5000,$B$23,'1. Output sheet'!$O$2:$O$5000,"&gt;="&amp;$B$266,'1. Output sheet'!$O$2:$O$5000,"&lt;"&amp;$C$266)</f>
        <v>0</v>
      </c>
      <c r="F314" s="45">
        <f>SUMIFS('1. Output sheet'!$F$2:$F$5000,'1. Output sheet'!$D$2:$D$5000,$B314,'1. Output sheet'!$C$2:$C$5000,F$27,'1. Output sheet'!$AC$2:$AC$5000,$B$22,'1. Output sheet'!$O$2:$O$5000,"&gt;="&amp;$B$266,'1. Output sheet'!$O$2:$O$5000,"&lt;"&amp;$C$266)+SUMIFS('1. Output sheet'!$F$2:$F$5000,'1. Output sheet'!$D$2:$D$5000,$B314,'1. Output sheet'!$C$2:$C$5000,F$27,'1. Output sheet'!$AC$2:$AC$5000,$B$23,'1. Output sheet'!$O$2:$O$5000,"&gt;="&amp;$B$266,'1. Output sheet'!$O$2:$O$5000,"&lt;"&amp;$C$266)</f>
        <v>4000</v>
      </c>
      <c r="G314" s="45">
        <f>SUMIFS('1. Output sheet'!$F$2:$F$5000,'1. Output sheet'!$D$2:$D$5000,$B314,'1. Output sheet'!$C$2:$C$5000,G$27,'1. Output sheet'!$AC$2:$AC$5000,$B$22,'1. Output sheet'!$O$2:$O$5000,"&gt;="&amp;$B$266,'1. Output sheet'!$O$2:$O$5000,"&lt;"&amp;$C$266)+SUMIFS('1. Output sheet'!$F$2:$F$5000,'1. Output sheet'!$D$2:$D$5000,$B314,'1. Output sheet'!$C$2:$C$5000,G$27,'1. Output sheet'!$AC$2:$AC$5000,$B$23,'1. Output sheet'!$O$2:$O$5000,"&gt;="&amp;$B$266,'1. Output sheet'!$O$2:$O$5000,"&lt;"&amp;$C$266)</f>
        <v>2034</v>
      </c>
      <c r="H314" s="45">
        <f>SUMIFS('1. Output sheet'!$F$2:$F$5000,'1. Output sheet'!$D$2:$D$5000,$B314,'1. Output sheet'!$C$2:$C$5000,H$27,'1. Output sheet'!$AC$2:$AC$5000,$B$22,'1. Output sheet'!$O$2:$O$5000,"&gt;="&amp;$B$266,'1. Output sheet'!$O$2:$O$5000,"&lt;"&amp;$C$266)+SUMIFS('1. Output sheet'!$F$2:$F$5000,'1. Output sheet'!$D$2:$D$5000,$B314,'1. Output sheet'!$C$2:$C$5000,H$27,'1. Output sheet'!$AC$2:$AC$5000,$B$23,'1. Output sheet'!$O$2:$O$5000,"&gt;="&amp;$B$266,'1. Output sheet'!$O$2:$O$5000,"&lt;"&amp;$C$266)</f>
        <v>400</v>
      </c>
      <c r="I314" s="45">
        <f>SUMIFS('1. Output sheet'!$F$2:$F$5000,'1. Output sheet'!$D$2:$D$5000,$B314,'1. Output sheet'!$C$2:$C$5000,I$27,'1. Output sheet'!$AC$2:$AC$5000,$B$22,'1. Output sheet'!$O$2:$O$5000,"&gt;="&amp;$B$266,'1. Output sheet'!$O$2:$O$5000,"&lt;"&amp;$C$266)+SUMIFS('1. Output sheet'!$F$2:$F$5000,'1. Output sheet'!$D$2:$D$5000,$B314,'1. Output sheet'!$C$2:$C$5000,I$27,'1. Output sheet'!$AC$2:$AC$5000,$B$23,'1. Output sheet'!$O$2:$O$5000,"&gt;="&amp;$B$266,'1. Output sheet'!$O$2:$O$5000,"&lt;"&amp;$C$266)</f>
        <v>1845</v>
      </c>
      <c r="J314" s="45">
        <f>SUMIFS('1. Output sheet'!$F$2:$F$5000,'1. Output sheet'!$D$2:$D$5000,$B314,'1. Output sheet'!$C$2:$C$5000,J$27,'1. Output sheet'!$AC$2:$AC$5000,$B$22,'1. Output sheet'!$O$2:$O$5000,"&gt;="&amp;$B$266,'1. Output sheet'!$O$2:$O$5000,"&lt;"&amp;$C$266)+SUMIFS('1. Output sheet'!$F$2:$F$5000,'1. Output sheet'!$D$2:$D$5000,$B314,'1. Output sheet'!$C$2:$C$5000,J$27,'1. Output sheet'!$AC$2:$AC$5000,$B$23,'1. Output sheet'!$O$2:$O$5000,"&gt;="&amp;$B$266,'1. Output sheet'!$O$2:$O$5000,"&lt;"&amp;$C$266)</f>
        <v>4410</v>
      </c>
      <c r="K314" s="45">
        <f>SUMIFS('1. Output sheet'!$F$2:$F$5000,'1. Output sheet'!$D$2:$D$5000,$B314,'1. Output sheet'!$C$2:$C$5000,K$27,'1. Output sheet'!$AC$2:$AC$5000,$B$22,'1. Output sheet'!$O$2:$O$5000,"&gt;="&amp;$B$266,'1. Output sheet'!$O$2:$O$5000,"&lt;"&amp;$C$266)+SUMIFS('1. Output sheet'!$F$2:$F$5000,'1. Output sheet'!$D$2:$D$5000,$B314,'1. Output sheet'!$C$2:$C$5000,K$27,'1. Output sheet'!$AC$2:$AC$5000,$B$23,'1. Output sheet'!$O$2:$O$5000,"&gt;="&amp;$B$266,'1. Output sheet'!$O$2:$O$5000,"&lt;"&amp;$C$266)</f>
        <v>0</v>
      </c>
      <c r="L314" s="45">
        <f>SUMIFS('1. Output sheet'!$F$2:$F$5000,'1. Output sheet'!$D$2:$D$5000,$B314,'1. Output sheet'!$C$2:$C$5000,L$27,'1. Output sheet'!$AC$2:$AC$5000,$B$22,'1. Output sheet'!$O$2:$O$5000,"&gt;="&amp;$B$266,'1. Output sheet'!$O$2:$O$5000,"&lt;"&amp;$C$266)+SUMIFS('1. Output sheet'!$F$2:$F$5000,'1. Output sheet'!$D$2:$D$5000,$B314,'1. Output sheet'!$C$2:$C$5000,L$27,'1. Output sheet'!$AC$2:$AC$5000,$B$23,'1. Output sheet'!$O$2:$O$5000,"&gt;="&amp;$B$266,'1. Output sheet'!$O$2:$O$5000,"&lt;"&amp;$C$266)</f>
        <v>0</v>
      </c>
      <c r="M314" s="45">
        <f>SUMIFS('1. Output sheet'!$F$2:$F$5000,'1. Output sheet'!$D$2:$D$5000,$B314,'1. Output sheet'!$C$2:$C$5000,M$27,'1. Output sheet'!$AC$2:$AC$5000,$B$22,'1. Output sheet'!$O$2:$O$5000,"&gt;="&amp;$B$266,'1. Output sheet'!$O$2:$O$5000,"&lt;"&amp;$C$266)+SUMIFS('1. Output sheet'!$F$2:$F$5000,'1. Output sheet'!$D$2:$D$5000,$B314,'1. Output sheet'!$C$2:$C$5000,M$27,'1. Output sheet'!$AC$2:$AC$5000,$B$23,'1. Output sheet'!$O$2:$O$5000,"&gt;="&amp;$B$266,'1. Output sheet'!$O$2:$O$5000,"&lt;"&amp;$C$266)</f>
        <v>0</v>
      </c>
      <c r="N314" s="45">
        <f>SUMIFS('1. Output sheet'!$F$2:$F$5000,'1. Output sheet'!$D$2:$D$5000,$B314,'1. Output sheet'!$C$2:$C$5000,N$27,'1. Output sheet'!$AC$2:$AC$5000,$B$22,'1. Output sheet'!$O$2:$O$5000,"&gt;="&amp;$B$266,'1. Output sheet'!$O$2:$O$5000,"&lt;"&amp;$C$266)+SUMIFS('1. Output sheet'!$F$2:$F$5000,'1. Output sheet'!$D$2:$D$5000,$B314,'1. Output sheet'!$C$2:$C$5000,N$27,'1. Output sheet'!$AC$2:$AC$5000,$B$23,'1. Output sheet'!$O$2:$O$5000,"&gt;="&amp;$B$266,'1. Output sheet'!$O$2:$O$5000,"&lt;"&amp;$C$266)</f>
        <v>0</v>
      </c>
      <c r="O314" s="45">
        <f>SUMIFS('1. Output sheet'!$F$2:$F$5000,'1. Output sheet'!$D$2:$D$5000,$B314,'1. Output sheet'!$C$2:$C$5000,O$27,'1. Output sheet'!$AC$2:$AC$5000,$B$22,'1. Output sheet'!$O$2:$O$5000,"&gt;="&amp;$B$266,'1. Output sheet'!$O$2:$O$5000,"&lt;"&amp;$C$266)+SUMIFS('1. Output sheet'!$F$2:$F$5000,'1. Output sheet'!$D$2:$D$5000,$B314,'1. Output sheet'!$C$2:$C$5000,O$27,'1. Output sheet'!$AC$2:$AC$5000,$B$23,'1. Output sheet'!$O$2:$O$5000,"&gt;="&amp;$B$266,'1. Output sheet'!$O$2:$O$5000,"&lt;"&amp;$C$266)</f>
        <v>0</v>
      </c>
      <c r="P314" s="14">
        <f t="shared" si="131"/>
        <v>12689</v>
      </c>
      <c r="Q314" s="14">
        <f>SUMIFS('1. Output sheet'!$F$2:$F$5000,'1. Output sheet'!$D$2:$D$5000,$B314,'1. Output sheet'!$AC$2:$AC$5000,$B$22,'1. Output sheet'!$O$2:$O$5000,"&gt;="&amp;$B$266,'1. Output sheet'!$O$2:$O$5000,"&lt;"&amp;$C$266)+SUMIFS('1. Output sheet'!$F$2:$F$5000,'1. Output sheet'!$D$2:$D$5000,$B314,'1. Output sheet'!$AC$2:$AC$5000,$B$23,'1. Output sheet'!$O$2:$O$5000,"&gt;="&amp;$B$266,'1. Output sheet'!$O$2:$O$5000,"&lt;"&amp;$C$266)</f>
        <v>12689</v>
      </c>
      <c r="R314" s="14"/>
      <c r="T314" s="21" t="s">
        <v>105</v>
      </c>
      <c r="U314" s="20"/>
      <c r="V314" s="45">
        <f t="shared" si="132"/>
        <v>0</v>
      </c>
      <c r="W314" s="45">
        <f t="shared" si="133"/>
        <v>0</v>
      </c>
      <c r="X314" s="45">
        <f t="shared" si="134"/>
        <v>536.31524610165843</v>
      </c>
      <c r="Y314" s="45">
        <f t="shared" si="135"/>
        <v>272.71630264269334</v>
      </c>
      <c r="Z314" s="45">
        <f t="shared" si="136"/>
        <v>53.631524610165847</v>
      </c>
      <c r="AA314" s="45">
        <f t="shared" si="137"/>
        <v>247.37540726438996</v>
      </c>
      <c r="AB314" s="45">
        <f t="shared" si="138"/>
        <v>591.28755882707844</v>
      </c>
      <c r="AC314" s="45">
        <f t="shared" si="139"/>
        <v>0</v>
      </c>
      <c r="AD314" s="45">
        <f t="shared" si="140"/>
        <v>0</v>
      </c>
      <c r="AE314" s="45">
        <f t="shared" si="141"/>
        <v>0</v>
      </c>
      <c r="AF314" s="45">
        <f t="shared" si="142"/>
        <v>0</v>
      </c>
      <c r="AG314" s="45">
        <f t="shared" si="143"/>
        <v>0</v>
      </c>
      <c r="AH314" s="45">
        <f t="shared" si="144"/>
        <v>1701.3260394459862</v>
      </c>
      <c r="AI314" s="45">
        <f t="shared" si="145"/>
        <v>1701.3260394459862</v>
      </c>
      <c r="AJ314" s="14"/>
    </row>
    <row r="315" spans="2:36" ht="14.4" x14ac:dyDescent="0.3">
      <c r="B315" s="21" t="s">
        <v>79</v>
      </c>
      <c r="C315" s="20"/>
      <c r="D315" s="45">
        <f>SUMIFS('1. Output sheet'!$F$2:$F$5000,'1. Output sheet'!$D$2:$D$5000,$B315,'1. Output sheet'!$C$2:$C$5000,D$27,'1. Output sheet'!$AC$2:$AC$5000,$B$22,'1. Output sheet'!$O$2:$O$5000,"&gt;="&amp;$B$266,'1. Output sheet'!$O$2:$O$5000,"&lt;"&amp;$C$266)+SUMIFS('1. Output sheet'!$F$2:$F$5000,'1. Output sheet'!$D$2:$D$5000,$B315,'1. Output sheet'!$C$2:$C$5000,D$27,'1. Output sheet'!$AC$2:$AC$5000,$B$23,'1. Output sheet'!$O$2:$O$5000,"&gt;="&amp;$B$266,'1. Output sheet'!$O$2:$O$5000,"&lt;"&amp;$C$266)</f>
        <v>0</v>
      </c>
      <c r="E315" s="45">
        <f>SUMIFS('1. Output sheet'!$F$2:$F$5000,'1. Output sheet'!$D$2:$D$5000,$B315,'1. Output sheet'!$C$2:$C$5000,E$27,'1. Output sheet'!$AC$2:$AC$5000,$B$22,'1. Output sheet'!$O$2:$O$5000,"&gt;="&amp;$B$266,'1. Output sheet'!$O$2:$O$5000,"&lt;"&amp;$C$266)+SUMIFS('1. Output sheet'!$F$2:$F$5000,'1. Output sheet'!$D$2:$D$5000,$B315,'1. Output sheet'!$C$2:$C$5000,E$27,'1. Output sheet'!$AC$2:$AC$5000,$B$23,'1. Output sheet'!$O$2:$O$5000,"&gt;="&amp;$B$266,'1. Output sheet'!$O$2:$O$5000,"&lt;"&amp;$C$266)</f>
        <v>0</v>
      </c>
      <c r="F315" s="45">
        <f>SUMIFS('1. Output sheet'!$F$2:$F$5000,'1. Output sheet'!$D$2:$D$5000,$B315,'1. Output sheet'!$C$2:$C$5000,F$27,'1. Output sheet'!$AC$2:$AC$5000,$B$22,'1. Output sheet'!$O$2:$O$5000,"&gt;="&amp;$B$266,'1. Output sheet'!$O$2:$O$5000,"&lt;"&amp;$C$266)+SUMIFS('1. Output sheet'!$F$2:$F$5000,'1. Output sheet'!$D$2:$D$5000,$B315,'1. Output sheet'!$C$2:$C$5000,F$27,'1. Output sheet'!$AC$2:$AC$5000,$B$23,'1. Output sheet'!$O$2:$O$5000,"&gt;="&amp;$B$266,'1. Output sheet'!$O$2:$O$5000,"&lt;"&amp;$C$266)</f>
        <v>0</v>
      </c>
      <c r="G315" s="45">
        <f>SUMIFS('1. Output sheet'!$F$2:$F$5000,'1. Output sheet'!$D$2:$D$5000,$B315,'1. Output sheet'!$C$2:$C$5000,G$27,'1. Output sheet'!$AC$2:$AC$5000,$B$22,'1. Output sheet'!$O$2:$O$5000,"&gt;="&amp;$B$266,'1. Output sheet'!$O$2:$O$5000,"&lt;"&amp;$C$266)+SUMIFS('1. Output sheet'!$F$2:$F$5000,'1. Output sheet'!$D$2:$D$5000,$B315,'1. Output sheet'!$C$2:$C$5000,G$27,'1. Output sheet'!$AC$2:$AC$5000,$B$23,'1. Output sheet'!$O$2:$O$5000,"&gt;="&amp;$B$266,'1. Output sheet'!$O$2:$O$5000,"&lt;"&amp;$C$266)</f>
        <v>845</v>
      </c>
      <c r="H315" s="45">
        <f>SUMIFS('1. Output sheet'!$F$2:$F$5000,'1. Output sheet'!$D$2:$D$5000,$B315,'1. Output sheet'!$C$2:$C$5000,H$27,'1. Output sheet'!$AC$2:$AC$5000,$B$22,'1. Output sheet'!$O$2:$O$5000,"&gt;="&amp;$B$266,'1. Output sheet'!$O$2:$O$5000,"&lt;"&amp;$C$266)+SUMIFS('1. Output sheet'!$F$2:$F$5000,'1. Output sheet'!$D$2:$D$5000,$B315,'1. Output sheet'!$C$2:$C$5000,H$27,'1. Output sheet'!$AC$2:$AC$5000,$B$23,'1. Output sheet'!$O$2:$O$5000,"&gt;="&amp;$B$266,'1. Output sheet'!$O$2:$O$5000,"&lt;"&amp;$C$266)</f>
        <v>2643</v>
      </c>
      <c r="I315" s="45">
        <f>SUMIFS('1. Output sheet'!$F$2:$F$5000,'1. Output sheet'!$D$2:$D$5000,$B315,'1. Output sheet'!$C$2:$C$5000,I$27,'1. Output sheet'!$AC$2:$AC$5000,$B$22,'1. Output sheet'!$O$2:$O$5000,"&gt;="&amp;$B$266,'1. Output sheet'!$O$2:$O$5000,"&lt;"&amp;$C$266)+SUMIFS('1. Output sheet'!$F$2:$F$5000,'1. Output sheet'!$D$2:$D$5000,$B315,'1. Output sheet'!$C$2:$C$5000,I$27,'1. Output sheet'!$AC$2:$AC$5000,$B$23,'1. Output sheet'!$O$2:$O$5000,"&gt;="&amp;$B$266,'1. Output sheet'!$O$2:$O$5000,"&lt;"&amp;$C$266)</f>
        <v>0</v>
      </c>
      <c r="J315" s="45">
        <f>SUMIFS('1. Output sheet'!$F$2:$F$5000,'1. Output sheet'!$D$2:$D$5000,$B315,'1. Output sheet'!$C$2:$C$5000,J$27,'1. Output sheet'!$AC$2:$AC$5000,$B$22,'1. Output sheet'!$O$2:$O$5000,"&gt;="&amp;$B$266,'1. Output sheet'!$O$2:$O$5000,"&lt;"&amp;$C$266)+SUMIFS('1. Output sheet'!$F$2:$F$5000,'1. Output sheet'!$D$2:$D$5000,$B315,'1. Output sheet'!$C$2:$C$5000,J$27,'1. Output sheet'!$AC$2:$AC$5000,$B$23,'1. Output sheet'!$O$2:$O$5000,"&gt;="&amp;$B$266,'1. Output sheet'!$O$2:$O$5000,"&lt;"&amp;$C$266)</f>
        <v>0</v>
      </c>
      <c r="K315" s="45">
        <f>SUMIFS('1. Output sheet'!$F$2:$F$5000,'1. Output sheet'!$D$2:$D$5000,$B315,'1. Output sheet'!$C$2:$C$5000,K$27,'1. Output sheet'!$AC$2:$AC$5000,$B$22,'1. Output sheet'!$O$2:$O$5000,"&gt;="&amp;$B$266,'1. Output sheet'!$O$2:$O$5000,"&lt;"&amp;$C$266)+SUMIFS('1. Output sheet'!$F$2:$F$5000,'1. Output sheet'!$D$2:$D$5000,$B315,'1. Output sheet'!$C$2:$C$5000,K$27,'1. Output sheet'!$AC$2:$AC$5000,$B$23,'1. Output sheet'!$O$2:$O$5000,"&gt;="&amp;$B$266,'1. Output sheet'!$O$2:$O$5000,"&lt;"&amp;$C$266)</f>
        <v>0</v>
      </c>
      <c r="L315" s="45">
        <f>SUMIFS('1. Output sheet'!$F$2:$F$5000,'1. Output sheet'!$D$2:$D$5000,$B315,'1. Output sheet'!$C$2:$C$5000,L$27,'1. Output sheet'!$AC$2:$AC$5000,$B$22,'1. Output sheet'!$O$2:$O$5000,"&gt;="&amp;$B$266,'1. Output sheet'!$O$2:$O$5000,"&lt;"&amp;$C$266)+SUMIFS('1. Output sheet'!$F$2:$F$5000,'1. Output sheet'!$D$2:$D$5000,$B315,'1. Output sheet'!$C$2:$C$5000,L$27,'1. Output sheet'!$AC$2:$AC$5000,$B$23,'1. Output sheet'!$O$2:$O$5000,"&gt;="&amp;$B$266,'1. Output sheet'!$O$2:$O$5000,"&lt;"&amp;$C$266)</f>
        <v>0</v>
      </c>
      <c r="M315" s="45">
        <f>SUMIFS('1. Output sheet'!$F$2:$F$5000,'1. Output sheet'!$D$2:$D$5000,$B315,'1. Output sheet'!$C$2:$C$5000,M$27,'1. Output sheet'!$AC$2:$AC$5000,$B$22,'1. Output sheet'!$O$2:$O$5000,"&gt;="&amp;$B$266,'1. Output sheet'!$O$2:$O$5000,"&lt;"&amp;$C$266)+SUMIFS('1. Output sheet'!$F$2:$F$5000,'1. Output sheet'!$D$2:$D$5000,$B315,'1. Output sheet'!$C$2:$C$5000,M$27,'1. Output sheet'!$AC$2:$AC$5000,$B$23,'1. Output sheet'!$O$2:$O$5000,"&gt;="&amp;$B$266,'1. Output sheet'!$O$2:$O$5000,"&lt;"&amp;$C$266)</f>
        <v>0</v>
      </c>
      <c r="N315" s="45">
        <f>SUMIFS('1. Output sheet'!$F$2:$F$5000,'1. Output sheet'!$D$2:$D$5000,$B315,'1. Output sheet'!$C$2:$C$5000,N$27,'1. Output sheet'!$AC$2:$AC$5000,$B$22,'1. Output sheet'!$O$2:$O$5000,"&gt;="&amp;$B$266,'1. Output sheet'!$O$2:$O$5000,"&lt;"&amp;$C$266)+SUMIFS('1. Output sheet'!$F$2:$F$5000,'1. Output sheet'!$D$2:$D$5000,$B315,'1. Output sheet'!$C$2:$C$5000,N$27,'1. Output sheet'!$AC$2:$AC$5000,$B$23,'1. Output sheet'!$O$2:$O$5000,"&gt;="&amp;$B$266,'1. Output sheet'!$O$2:$O$5000,"&lt;"&amp;$C$266)</f>
        <v>0</v>
      </c>
      <c r="O315" s="45">
        <f>SUMIFS('1. Output sheet'!$F$2:$F$5000,'1. Output sheet'!$D$2:$D$5000,$B315,'1. Output sheet'!$C$2:$C$5000,O$27,'1. Output sheet'!$AC$2:$AC$5000,$B$22,'1. Output sheet'!$O$2:$O$5000,"&gt;="&amp;$B$266,'1. Output sheet'!$O$2:$O$5000,"&lt;"&amp;$C$266)+SUMIFS('1. Output sheet'!$F$2:$F$5000,'1. Output sheet'!$D$2:$D$5000,$B315,'1. Output sheet'!$C$2:$C$5000,O$27,'1. Output sheet'!$AC$2:$AC$5000,$B$23,'1. Output sheet'!$O$2:$O$5000,"&gt;="&amp;$B$266,'1. Output sheet'!$O$2:$O$5000,"&lt;"&amp;$C$266)</f>
        <v>0</v>
      </c>
      <c r="P315" s="14">
        <f t="shared" si="131"/>
        <v>3488</v>
      </c>
      <c r="Q315" s="14">
        <f>SUMIFS('1. Output sheet'!$F$2:$F$5000,'1. Output sheet'!$D$2:$D$5000,$B315,'1. Output sheet'!$AC$2:$AC$5000,$B$22,'1. Output sheet'!$O$2:$O$5000,"&gt;="&amp;$B$266,'1. Output sheet'!$O$2:$O$5000,"&lt;"&amp;$C$266)+SUMIFS('1. Output sheet'!$F$2:$F$5000,'1. Output sheet'!$D$2:$D$5000,$B315,'1. Output sheet'!$AC$2:$AC$5000,$B$23,'1. Output sheet'!$O$2:$O$5000,"&gt;="&amp;$B$266,'1. Output sheet'!$O$2:$O$5000,"&lt;"&amp;$C$266)</f>
        <v>3488</v>
      </c>
      <c r="R315" s="14"/>
      <c r="T315" s="21" t="s">
        <v>79</v>
      </c>
      <c r="U315" s="20"/>
      <c r="V315" s="45">
        <f t="shared" si="132"/>
        <v>0</v>
      </c>
      <c r="W315" s="45">
        <f t="shared" si="133"/>
        <v>0</v>
      </c>
      <c r="X315" s="45">
        <f t="shared" si="134"/>
        <v>0</v>
      </c>
      <c r="Y315" s="45">
        <f t="shared" si="135"/>
        <v>113.29659573897536</v>
      </c>
      <c r="Z315" s="45">
        <f t="shared" si="136"/>
        <v>354.37029886167085</v>
      </c>
      <c r="AA315" s="45">
        <f t="shared" si="137"/>
        <v>0</v>
      </c>
      <c r="AB315" s="45">
        <f t="shared" si="138"/>
        <v>0</v>
      </c>
      <c r="AC315" s="45">
        <f t="shared" si="139"/>
        <v>0</v>
      </c>
      <c r="AD315" s="45">
        <f t="shared" si="140"/>
        <v>0</v>
      </c>
      <c r="AE315" s="45">
        <f t="shared" si="141"/>
        <v>0</v>
      </c>
      <c r="AF315" s="45">
        <f t="shared" si="142"/>
        <v>0</v>
      </c>
      <c r="AG315" s="45">
        <f t="shared" si="143"/>
        <v>0</v>
      </c>
      <c r="AH315" s="45">
        <f t="shared" si="144"/>
        <v>467.66689460064617</v>
      </c>
      <c r="AI315" s="45">
        <f t="shared" si="145"/>
        <v>467.66689460064617</v>
      </c>
      <c r="AJ315" s="14"/>
    </row>
    <row r="316" spans="2:36" ht="14.4" x14ac:dyDescent="0.3">
      <c r="B316" s="21" t="s">
        <v>49</v>
      </c>
      <c r="C316" s="20"/>
      <c r="D316" s="45">
        <f>SUMIFS('1. Output sheet'!$F$2:$F$5000,'1. Output sheet'!$D$2:$D$5000,$B316,'1. Output sheet'!$C$2:$C$5000,D$27,'1. Output sheet'!$AC$2:$AC$5000,$B$22,'1. Output sheet'!$O$2:$O$5000,"&gt;="&amp;$B$266,'1. Output sheet'!$O$2:$O$5000,"&lt;"&amp;$C$266)+SUMIFS('1. Output sheet'!$F$2:$F$5000,'1. Output sheet'!$D$2:$D$5000,$B316,'1. Output sheet'!$C$2:$C$5000,D$27,'1. Output sheet'!$AC$2:$AC$5000,$B$23,'1. Output sheet'!$O$2:$O$5000,"&gt;="&amp;$B$266,'1. Output sheet'!$O$2:$O$5000,"&lt;"&amp;$C$266)</f>
        <v>979</v>
      </c>
      <c r="E316" s="45">
        <f>SUMIFS('1. Output sheet'!$F$2:$F$5000,'1. Output sheet'!$D$2:$D$5000,$B316,'1. Output sheet'!$C$2:$C$5000,E$27,'1. Output sheet'!$AC$2:$AC$5000,$B$22,'1. Output sheet'!$O$2:$O$5000,"&gt;="&amp;$B$266,'1. Output sheet'!$O$2:$O$5000,"&lt;"&amp;$C$266)+SUMIFS('1. Output sheet'!$F$2:$F$5000,'1. Output sheet'!$D$2:$D$5000,$B316,'1. Output sheet'!$C$2:$C$5000,E$27,'1. Output sheet'!$AC$2:$AC$5000,$B$23,'1. Output sheet'!$O$2:$O$5000,"&gt;="&amp;$B$266,'1. Output sheet'!$O$2:$O$5000,"&lt;"&amp;$C$266)</f>
        <v>0</v>
      </c>
      <c r="F316" s="45">
        <f>SUMIFS('1. Output sheet'!$F$2:$F$5000,'1. Output sheet'!$D$2:$D$5000,$B316,'1. Output sheet'!$C$2:$C$5000,F$27,'1. Output sheet'!$AC$2:$AC$5000,$B$22,'1. Output sheet'!$O$2:$O$5000,"&gt;="&amp;$B$266,'1. Output sheet'!$O$2:$O$5000,"&lt;"&amp;$C$266)+SUMIFS('1. Output sheet'!$F$2:$F$5000,'1. Output sheet'!$D$2:$D$5000,$B316,'1. Output sheet'!$C$2:$C$5000,F$27,'1. Output sheet'!$AC$2:$AC$5000,$B$23,'1. Output sheet'!$O$2:$O$5000,"&gt;="&amp;$B$266,'1. Output sheet'!$O$2:$O$5000,"&lt;"&amp;$C$266)</f>
        <v>0</v>
      </c>
      <c r="G316" s="45">
        <f>SUMIFS('1. Output sheet'!$F$2:$F$5000,'1. Output sheet'!$D$2:$D$5000,$B316,'1. Output sheet'!$C$2:$C$5000,G$27,'1. Output sheet'!$AC$2:$AC$5000,$B$22,'1. Output sheet'!$O$2:$O$5000,"&gt;="&amp;$B$266,'1. Output sheet'!$O$2:$O$5000,"&lt;"&amp;$C$266)+SUMIFS('1. Output sheet'!$F$2:$F$5000,'1. Output sheet'!$D$2:$D$5000,$B316,'1. Output sheet'!$C$2:$C$5000,G$27,'1. Output sheet'!$AC$2:$AC$5000,$B$23,'1. Output sheet'!$O$2:$O$5000,"&gt;="&amp;$B$266,'1. Output sheet'!$O$2:$O$5000,"&lt;"&amp;$C$266)</f>
        <v>0</v>
      </c>
      <c r="H316" s="45">
        <f>SUMIFS('1. Output sheet'!$F$2:$F$5000,'1. Output sheet'!$D$2:$D$5000,$B316,'1. Output sheet'!$C$2:$C$5000,H$27,'1. Output sheet'!$AC$2:$AC$5000,$B$22,'1. Output sheet'!$O$2:$O$5000,"&gt;="&amp;$B$266,'1. Output sheet'!$O$2:$O$5000,"&lt;"&amp;$C$266)+SUMIFS('1. Output sheet'!$F$2:$F$5000,'1. Output sheet'!$D$2:$D$5000,$B316,'1. Output sheet'!$C$2:$C$5000,H$27,'1. Output sheet'!$AC$2:$AC$5000,$B$23,'1. Output sheet'!$O$2:$O$5000,"&gt;="&amp;$B$266,'1. Output sheet'!$O$2:$O$5000,"&lt;"&amp;$C$266)</f>
        <v>0</v>
      </c>
      <c r="I316" s="45">
        <f>SUMIFS('1. Output sheet'!$F$2:$F$5000,'1. Output sheet'!$D$2:$D$5000,$B316,'1. Output sheet'!$C$2:$C$5000,I$27,'1. Output sheet'!$AC$2:$AC$5000,$B$22,'1. Output sheet'!$O$2:$O$5000,"&gt;="&amp;$B$266,'1. Output sheet'!$O$2:$O$5000,"&lt;"&amp;$C$266)+SUMIFS('1. Output sheet'!$F$2:$F$5000,'1. Output sheet'!$D$2:$D$5000,$B316,'1. Output sheet'!$C$2:$C$5000,I$27,'1. Output sheet'!$AC$2:$AC$5000,$B$23,'1. Output sheet'!$O$2:$O$5000,"&gt;="&amp;$B$266,'1. Output sheet'!$O$2:$O$5000,"&lt;"&amp;$C$266)</f>
        <v>0</v>
      </c>
      <c r="J316" s="45">
        <f>SUMIFS('1. Output sheet'!$F$2:$F$5000,'1. Output sheet'!$D$2:$D$5000,$B316,'1. Output sheet'!$C$2:$C$5000,J$27,'1. Output sheet'!$AC$2:$AC$5000,$B$22,'1. Output sheet'!$O$2:$O$5000,"&gt;="&amp;$B$266,'1. Output sheet'!$O$2:$O$5000,"&lt;"&amp;$C$266)+SUMIFS('1. Output sheet'!$F$2:$F$5000,'1. Output sheet'!$D$2:$D$5000,$B316,'1. Output sheet'!$C$2:$C$5000,J$27,'1. Output sheet'!$AC$2:$AC$5000,$B$23,'1. Output sheet'!$O$2:$O$5000,"&gt;="&amp;$B$266,'1. Output sheet'!$O$2:$O$5000,"&lt;"&amp;$C$266)</f>
        <v>0</v>
      </c>
      <c r="K316" s="45">
        <f>SUMIFS('1. Output sheet'!$F$2:$F$5000,'1. Output sheet'!$D$2:$D$5000,$B316,'1. Output sheet'!$C$2:$C$5000,K$27,'1. Output sheet'!$AC$2:$AC$5000,$B$22,'1. Output sheet'!$O$2:$O$5000,"&gt;="&amp;$B$266,'1. Output sheet'!$O$2:$O$5000,"&lt;"&amp;$C$266)+SUMIFS('1. Output sheet'!$F$2:$F$5000,'1. Output sheet'!$D$2:$D$5000,$B316,'1. Output sheet'!$C$2:$C$5000,K$27,'1. Output sheet'!$AC$2:$AC$5000,$B$23,'1. Output sheet'!$O$2:$O$5000,"&gt;="&amp;$B$266,'1. Output sheet'!$O$2:$O$5000,"&lt;"&amp;$C$266)</f>
        <v>0</v>
      </c>
      <c r="L316" s="45">
        <f>SUMIFS('1. Output sheet'!$F$2:$F$5000,'1. Output sheet'!$D$2:$D$5000,$B316,'1. Output sheet'!$C$2:$C$5000,L$27,'1. Output sheet'!$AC$2:$AC$5000,$B$22,'1. Output sheet'!$O$2:$O$5000,"&gt;="&amp;$B$266,'1. Output sheet'!$O$2:$O$5000,"&lt;"&amp;$C$266)+SUMIFS('1. Output sheet'!$F$2:$F$5000,'1. Output sheet'!$D$2:$D$5000,$B316,'1. Output sheet'!$C$2:$C$5000,L$27,'1. Output sheet'!$AC$2:$AC$5000,$B$23,'1. Output sheet'!$O$2:$O$5000,"&gt;="&amp;$B$266,'1. Output sheet'!$O$2:$O$5000,"&lt;"&amp;$C$266)</f>
        <v>0</v>
      </c>
      <c r="M316" s="45">
        <f>SUMIFS('1. Output sheet'!$F$2:$F$5000,'1. Output sheet'!$D$2:$D$5000,$B316,'1. Output sheet'!$C$2:$C$5000,M$27,'1. Output sheet'!$AC$2:$AC$5000,$B$22,'1. Output sheet'!$O$2:$O$5000,"&gt;="&amp;$B$266,'1. Output sheet'!$O$2:$O$5000,"&lt;"&amp;$C$266)+SUMIFS('1. Output sheet'!$F$2:$F$5000,'1. Output sheet'!$D$2:$D$5000,$B316,'1. Output sheet'!$C$2:$C$5000,M$27,'1. Output sheet'!$AC$2:$AC$5000,$B$23,'1. Output sheet'!$O$2:$O$5000,"&gt;="&amp;$B$266,'1. Output sheet'!$O$2:$O$5000,"&lt;"&amp;$C$266)</f>
        <v>0</v>
      </c>
      <c r="N316" s="45">
        <f>SUMIFS('1. Output sheet'!$F$2:$F$5000,'1. Output sheet'!$D$2:$D$5000,$B316,'1. Output sheet'!$C$2:$C$5000,N$27,'1. Output sheet'!$AC$2:$AC$5000,$B$22,'1. Output sheet'!$O$2:$O$5000,"&gt;="&amp;$B$266,'1. Output sheet'!$O$2:$O$5000,"&lt;"&amp;$C$266)+SUMIFS('1. Output sheet'!$F$2:$F$5000,'1. Output sheet'!$D$2:$D$5000,$B316,'1. Output sheet'!$C$2:$C$5000,N$27,'1. Output sheet'!$AC$2:$AC$5000,$B$23,'1. Output sheet'!$O$2:$O$5000,"&gt;="&amp;$B$266,'1. Output sheet'!$O$2:$O$5000,"&lt;"&amp;$C$266)</f>
        <v>0</v>
      </c>
      <c r="O316" s="45">
        <f>SUMIFS('1. Output sheet'!$F$2:$F$5000,'1. Output sheet'!$D$2:$D$5000,$B316,'1. Output sheet'!$C$2:$C$5000,O$27,'1. Output sheet'!$AC$2:$AC$5000,$B$22,'1. Output sheet'!$O$2:$O$5000,"&gt;="&amp;$B$266,'1. Output sheet'!$O$2:$O$5000,"&lt;"&amp;$C$266)+SUMIFS('1. Output sheet'!$F$2:$F$5000,'1. Output sheet'!$D$2:$D$5000,$B316,'1. Output sheet'!$C$2:$C$5000,O$27,'1. Output sheet'!$AC$2:$AC$5000,$B$23,'1. Output sheet'!$O$2:$O$5000,"&gt;="&amp;$B$266,'1. Output sheet'!$O$2:$O$5000,"&lt;"&amp;$C$266)</f>
        <v>0</v>
      </c>
      <c r="P316" s="14">
        <f t="shared" si="131"/>
        <v>979</v>
      </c>
      <c r="Q316" s="14">
        <f>SUMIFS('1. Output sheet'!$F$2:$F$5000,'1. Output sheet'!$D$2:$D$5000,$B316,'1. Output sheet'!$AC$2:$AC$5000,$B$22,'1. Output sheet'!$O$2:$O$5000,"&gt;="&amp;$B$266,'1. Output sheet'!$O$2:$O$5000,"&lt;"&amp;$C$266)+SUMIFS('1. Output sheet'!$F$2:$F$5000,'1. Output sheet'!$D$2:$D$5000,$B316,'1. Output sheet'!$AC$2:$AC$5000,$B$23,'1. Output sheet'!$O$2:$O$5000,"&gt;="&amp;$B$266,'1. Output sheet'!$O$2:$O$5000,"&lt;"&amp;$C$266)</f>
        <v>979</v>
      </c>
      <c r="R316" s="14"/>
      <c r="T316" s="21" t="s">
        <v>49</v>
      </c>
      <c r="U316" s="20"/>
      <c r="V316" s="45">
        <f t="shared" si="132"/>
        <v>131.26315648338093</v>
      </c>
      <c r="W316" s="45">
        <f t="shared" si="133"/>
        <v>0</v>
      </c>
      <c r="X316" s="45">
        <f t="shared" si="134"/>
        <v>0</v>
      </c>
      <c r="Y316" s="45">
        <f t="shared" si="135"/>
        <v>0</v>
      </c>
      <c r="Z316" s="45">
        <f t="shared" si="136"/>
        <v>0</v>
      </c>
      <c r="AA316" s="45">
        <f t="shared" si="137"/>
        <v>0</v>
      </c>
      <c r="AB316" s="45">
        <f t="shared" si="138"/>
        <v>0</v>
      </c>
      <c r="AC316" s="45">
        <f t="shared" si="139"/>
        <v>0</v>
      </c>
      <c r="AD316" s="45">
        <f t="shared" si="140"/>
        <v>0</v>
      </c>
      <c r="AE316" s="45">
        <f t="shared" si="141"/>
        <v>0</v>
      </c>
      <c r="AF316" s="45">
        <f t="shared" si="142"/>
        <v>0</v>
      </c>
      <c r="AG316" s="45">
        <f t="shared" si="143"/>
        <v>0</v>
      </c>
      <c r="AH316" s="45">
        <f t="shared" si="144"/>
        <v>131.26315648338093</v>
      </c>
      <c r="AI316" s="45">
        <f t="shared" si="145"/>
        <v>131.26315648338093</v>
      </c>
      <c r="AJ316" s="14"/>
    </row>
    <row r="317" spans="2:36" ht="14.4" x14ac:dyDescent="0.3">
      <c r="B317" s="21" t="s">
        <v>638</v>
      </c>
      <c r="C317" s="20"/>
      <c r="D317" s="45">
        <f>SUMIFS('1. Output sheet'!$F$2:$F$5000,'1. Output sheet'!$D$2:$D$5000,$B317,'1. Output sheet'!$C$2:$C$5000,D$27,'1. Output sheet'!$AC$2:$AC$5000,$B$22,'1. Output sheet'!$O$2:$O$5000,"&gt;="&amp;$B$266,'1. Output sheet'!$O$2:$O$5000,"&lt;"&amp;$C$266)+SUMIFS('1. Output sheet'!$F$2:$F$5000,'1. Output sheet'!$D$2:$D$5000,$B317,'1. Output sheet'!$C$2:$C$5000,D$27,'1. Output sheet'!$AC$2:$AC$5000,$B$23,'1. Output sheet'!$O$2:$O$5000,"&gt;="&amp;$B$266,'1. Output sheet'!$O$2:$O$5000,"&lt;"&amp;$C$266)</f>
        <v>0</v>
      </c>
      <c r="E317" s="45">
        <f>SUMIFS('1. Output sheet'!$F$2:$F$5000,'1. Output sheet'!$D$2:$D$5000,$B317,'1. Output sheet'!$C$2:$C$5000,E$27,'1. Output sheet'!$AC$2:$AC$5000,$B$22,'1. Output sheet'!$O$2:$O$5000,"&gt;="&amp;$B$266,'1. Output sheet'!$O$2:$O$5000,"&lt;"&amp;$C$266)+SUMIFS('1. Output sheet'!$F$2:$F$5000,'1. Output sheet'!$D$2:$D$5000,$B317,'1. Output sheet'!$C$2:$C$5000,E$27,'1. Output sheet'!$AC$2:$AC$5000,$B$23,'1. Output sheet'!$O$2:$O$5000,"&gt;="&amp;$B$266,'1. Output sheet'!$O$2:$O$5000,"&lt;"&amp;$C$266)</f>
        <v>0</v>
      </c>
      <c r="F317" s="45">
        <f>SUMIFS('1. Output sheet'!$F$2:$F$5000,'1. Output sheet'!$D$2:$D$5000,$B317,'1. Output sheet'!$C$2:$C$5000,F$27,'1. Output sheet'!$AC$2:$AC$5000,$B$22,'1. Output sheet'!$O$2:$O$5000,"&gt;="&amp;$B$266,'1. Output sheet'!$O$2:$O$5000,"&lt;"&amp;$C$266)+SUMIFS('1. Output sheet'!$F$2:$F$5000,'1. Output sheet'!$D$2:$D$5000,$B317,'1. Output sheet'!$C$2:$C$5000,F$27,'1. Output sheet'!$AC$2:$AC$5000,$B$23,'1. Output sheet'!$O$2:$O$5000,"&gt;="&amp;$B$266,'1. Output sheet'!$O$2:$O$5000,"&lt;"&amp;$C$266)</f>
        <v>900</v>
      </c>
      <c r="G317" s="45">
        <f>SUMIFS('1. Output sheet'!$F$2:$F$5000,'1. Output sheet'!$D$2:$D$5000,$B317,'1. Output sheet'!$C$2:$C$5000,G$27,'1. Output sheet'!$AC$2:$AC$5000,$B$22,'1. Output sheet'!$O$2:$O$5000,"&gt;="&amp;$B$266,'1. Output sheet'!$O$2:$O$5000,"&lt;"&amp;$C$266)+SUMIFS('1. Output sheet'!$F$2:$F$5000,'1. Output sheet'!$D$2:$D$5000,$B317,'1. Output sheet'!$C$2:$C$5000,G$27,'1. Output sheet'!$AC$2:$AC$5000,$B$23,'1. Output sheet'!$O$2:$O$5000,"&gt;="&amp;$B$266,'1. Output sheet'!$O$2:$O$5000,"&lt;"&amp;$C$266)</f>
        <v>0</v>
      </c>
      <c r="H317" s="45">
        <f>SUMIFS('1. Output sheet'!$F$2:$F$5000,'1. Output sheet'!$D$2:$D$5000,$B317,'1. Output sheet'!$C$2:$C$5000,H$27,'1. Output sheet'!$AC$2:$AC$5000,$B$22,'1. Output sheet'!$O$2:$O$5000,"&gt;="&amp;$B$266,'1. Output sheet'!$O$2:$O$5000,"&lt;"&amp;$C$266)+SUMIFS('1. Output sheet'!$F$2:$F$5000,'1. Output sheet'!$D$2:$D$5000,$B317,'1. Output sheet'!$C$2:$C$5000,H$27,'1. Output sheet'!$AC$2:$AC$5000,$B$23,'1. Output sheet'!$O$2:$O$5000,"&gt;="&amp;$B$266,'1. Output sheet'!$O$2:$O$5000,"&lt;"&amp;$C$266)</f>
        <v>0</v>
      </c>
      <c r="I317" s="45">
        <f>SUMIFS('1. Output sheet'!$F$2:$F$5000,'1. Output sheet'!$D$2:$D$5000,$B317,'1. Output sheet'!$C$2:$C$5000,I$27,'1. Output sheet'!$AC$2:$AC$5000,$B$22,'1. Output sheet'!$O$2:$O$5000,"&gt;="&amp;$B$266,'1. Output sheet'!$O$2:$O$5000,"&lt;"&amp;$C$266)+SUMIFS('1. Output sheet'!$F$2:$F$5000,'1. Output sheet'!$D$2:$D$5000,$B317,'1. Output sheet'!$C$2:$C$5000,I$27,'1. Output sheet'!$AC$2:$AC$5000,$B$23,'1. Output sheet'!$O$2:$O$5000,"&gt;="&amp;$B$266,'1. Output sheet'!$O$2:$O$5000,"&lt;"&amp;$C$266)</f>
        <v>0</v>
      </c>
      <c r="J317" s="45">
        <f>SUMIFS('1. Output sheet'!$F$2:$F$5000,'1. Output sheet'!$D$2:$D$5000,$B317,'1. Output sheet'!$C$2:$C$5000,J$27,'1. Output sheet'!$AC$2:$AC$5000,$B$22,'1. Output sheet'!$O$2:$O$5000,"&gt;="&amp;$B$266,'1. Output sheet'!$O$2:$O$5000,"&lt;"&amp;$C$266)+SUMIFS('1. Output sheet'!$F$2:$F$5000,'1. Output sheet'!$D$2:$D$5000,$B317,'1. Output sheet'!$C$2:$C$5000,J$27,'1. Output sheet'!$AC$2:$AC$5000,$B$23,'1. Output sheet'!$O$2:$O$5000,"&gt;="&amp;$B$266,'1. Output sheet'!$O$2:$O$5000,"&lt;"&amp;$C$266)</f>
        <v>0</v>
      </c>
      <c r="K317" s="45">
        <f>SUMIFS('1. Output sheet'!$F$2:$F$5000,'1. Output sheet'!$D$2:$D$5000,$B317,'1. Output sheet'!$C$2:$C$5000,K$27,'1. Output sheet'!$AC$2:$AC$5000,$B$22,'1. Output sheet'!$O$2:$O$5000,"&gt;="&amp;$B$266,'1. Output sheet'!$O$2:$O$5000,"&lt;"&amp;$C$266)+SUMIFS('1. Output sheet'!$F$2:$F$5000,'1. Output sheet'!$D$2:$D$5000,$B317,'1. Output sheet'!$C$2:$C$5000,K$27,'1. Output sheet'!$AC$2:$AC$5000,$B$23,'1. Output sheet'!$O$2:$O$5000,"&gt;="&amp;$B$266,'1. Output sheet'!$O$2:$O$5000,"&lt;"&amp;$C$266)</f>
        <v>0</v>
      </c>
      <c r="L317" s="45">
        <f>SUMIFS('1. Output sheet'!$F$2:$F$5000,'1. Output sheet'!$D$2:$D$5000,$B317,'1. Output sheet'!$C$2:$C$5000,L$27,'1. Output sheet'!$AC$2:$AC$5000,$B$22,'1. Output sheet'!$O$2:$O$5000,"&gt;="&amp;$B$266,'1. Output sheet'!$O$2:$O$5000,"&lt;"&amp;$C$266)+SUMIFS('1. Output sheet'!$F$2:$F$5000,'1. Output sheet'!$D$2:$D$5000,$B317,'1. Output sheet'!$C$2:$C$5000,L$27,'1. Output sheet'!$AC$2:$AC$5000,$B$23,'1. Output sheet'!$O$2:$O$5000,"&gt;="&amp;$B$266,'1. Output sheet'!$O$2:$O$5000,"&lt;"&amp;$C$266)</f>
        <v>0</v>
      </c>
      <c r="M317" s="45">
        <f>SUMIFS('1. Output sheet'!$F$2:$F$5000,'1. Output sheet'!$D$2:$D$5000,$B317,'1. Output sheet'!$C$2:$C$5000,M$27,'1. Output sheet'!$AC$2:$AC$5000,$B$22,'1. Output sheet'!$O$2:$O$5000,"&gt;="&amp;$B$266,'1. Output sheet'!$O$2:$O$5000,"&lt;"&amp;$C$266)+SUMIFS('1. Output sheet'!$F$2:$F$5000,'1. Output sheet'!$D$2:$D$5000,$B317,'1. Output sheet'!$C$2:$C$5000,M$27,'1. Output sheet'!$AC$2:$AC$5000,$B$23,'1. Output sheet'!$O$2:$O$5000,"&gt;="&amp;$B$266,'1. Output sheet'!$O$2:$O$5000,"&lt;"&amp;$C$266)</f>
        <v>0</v>
      </c>
      <c r="N317" s="45">
        <f>SUMIFS('1. Output sheet'!$F$2:$F$5000,'1. Output sheet'!$D$2:$D$5000,$B317,'1. Output sheet'!$C$2:$C$5000,N$27,'1. Output sheet'!$AC$2:$AC$5000,$B$22,'1. Output sheet'!$O$2:$O$5000,"&gt;="&amp;$B$266,'1. Output sheet'!$O$2:$O$5000,"&lt;"&amp;$C$266)+SUMIFS('1. Output sheet'!$F$2:$F$5000,'1. Output sheet'!$D$2:$D$5000,$B317,'1. Output sheet'!$C$2:$C$5000,N$27,'1. Output sheet'!$AC$2:$AC$5000,$B$23,'1. Output sheet'!$O$2:$O$5000,"&gt;="&amp;$B$266,'1. Output sheet'!$O$2:$O$5000,"&lt;"&amp;$C$266)</f>
        <v>0</v>
      </c>
      <c r="O317" s="45">
        <f>SUMIFS('1. Output sheet'!$F$2:$F$5000,'1. Output sheet'!$D$2:$D$5000,$B317,'1. Output sheet'!$C$2:$C$5000,O$27,'1. Output sheet'!$AC$2:$AC$5000,$B$22,'1. Output sheet'!$O$2:$O$5000,"&gt;="&amp;$B$266,'1. Output sheet'!$O$2:$O$5000,"&lt;"&amp;$C$266)+SUMIFS('1. Output sheet'!$F$2:$F$5000,'1. Output sheet'!$D$2:$D$5000,$B317,'1. Output sheet'!$C$2:$C$5000,O$27,'1. Output sheet'!$AC$2:$AC$5000,$B$23,'1. Output sheet'!$O$2:$O$5000,"&gt;="&amp;$B$266,'1. Output sheet'!$O$2:$O$5000,"&lt;"&amp;$C$266)</f>
        <v>0</v>
      </c>
      <c r="P317" s="14">
        <f t="shared" si="131"/>
        <v>900</v>
      </c>
      <c r="Q317" s="14">
        <f>SUMIFS('1. Output sheet'!$F$2:$F$5000,'1. Output sheet'!$D$2:$D$5000,$B317,'1. Output sheet'!$AC$2:$AC$5000,$B$22,'1. Output sheet'!$O$2:$O$5000,"&gt;="&amp;$B$266,'1. Output sheet'!$O$2:$O$5000,"&lt;"&amp;$C$266)+SUMIFS('1. Output sheet'!$F$2:$F$5000,'1. Output sheet'!$D$2:$D$5000,$B317,'1. Output sheet'!$AC$2:$AC$5000,$B$23,'1. Output sheet'!$O$2:$O$5000,"&gt;="&amp;$B$266,'1. Output sheet'!$O$2:$O$5000,"&lt;"&amp;$C$266)</f>
        <v>900</v>
      </c>
      <c r="R317" s="14"/>
      <c r="T317" s="21" t="s">
        <v>638</v>
      </c>
      <c r="U317" s="20"/>
      <c r="V317" s="45">
        <f t="shared" si="132"/>
        <v>0</v>
      </c>
      <c r="W317" s="45">
        <f t="shared" si="133"/>
        <v>0</v>
      </c>
      <c r="X317" s="45">
        <f t="shared" si="134"/>
        <v>120.67093037287316</v>
      </c>
      <c r="Y317" s="45">
        <f t="shared" si="135"/>
        <v>0</v>
      </c>
      <c r="Z317" s="45">
        <f t="shared" si="136"/>
        <v>0</v>
      </c>
      <c r="AA317" s="45">
        <f t="shared" si="137"/>
        <v>0</v>
      </c>
      <c r="AB317" s="45">
        <f t="shared" si="138"/>
        <v>0</v>
      </c>
      <c r="AC317" s="45">
        <f t="shared" si="139"/>
        <v>0</v>
      </c>
      <c r="AD317" s="45">
        <f t="shared" si="140"/>
        <v>0</v>
      </c>
      <c r="AE317" s="45">
        <f t="shared" si="141"/>
        <v>0</v>
      </c>
      <c r="AF317" s="45">
        <f t="shared" si="142"/>
        <v>0</v>
      </c>
      <c r="AG317" s="45">
        <f t="shared" si="143"/>
        <v>0</v>
      </c>
      <c r="AH317" s="45">
        <f t="shared" si="144"/>
        <v>120.67093037287316</v>
      </c>
      <c r="AI317" s="45">
        <f t="shared" si="145"/>
        <v>120.67093037287316</v>
      </c>
      <c r="AJ317" s="14"/>
    </row>
    <row r="318" spans="2:36" ht="14.4" x14ac:dyDescent="0.3">
      <c r="B318" s="21" t="s">
        <v>2484</v>
      </c>
      <c r="C318" s="20"/>
      <c r="D318" s="45">
        <f>SUMIFS('1. Output sheet'!$F$2:$F$5000,'1. Output sheet'!$D$2:$D$5000,$B318,'1. Output sheet'!$C$2:$C$5000,D$27,'1. Output sheet'!$AC$2:$AC$5000,$B$22,'1. Output sheet'!$O$2:$O$5000,"&gt;="&amp;$B$266,'1. Output sheet'!$O$2:$O$5000,"&lt;"&amp;$C$266)+SUMIFS('1. Output sheet'!$F$2:$F$5000,'1. Output sheet'!$D$2:$D$5000,$B318,'1. Output sheet'!$C$2:$C$5000,D$27,'1. Output sheet'!$AC$2:$AC$5000,$B$23,'1. Output sheet'!$O$2:$O$5000,"&gt;="&amp;$B$266,'1. Output sheet'!$O$2:$O$5000,"&lt;"&amp;$C$266)</f>
        <v>0</v>
      </c>
      <c r="E318" s="45">
        <f>SUMIFS('1. Output sheet'!$F$2:$F$5000,'1. Output sheet'!$D$2:$D$5000,$B318,'1. Output sheet'!$C$2:$C$5000,E$27,'1. Output sheet'!$AC$2:$AC$5000,$B$22,'1. Output sheet'!$O$2:$O$5000,"&gt;="&amp;$B$266,'1. Output sheet'!$O$2:$O$5000,"&lt;"&amp;$C$266)+SUMIFS('1. Output sheet'!$F$2:$F$5000,'1. Output sheet'!$D$2:$D$5000,$B318,'1. Output sheet'!$C$2:$C$5000,E$27,'1. Output sheet'!$AC$2:$AC$5000,$B$23,'1. Output sheet'!$O$2:$O$5000,"&gt;="&amp;$B$266,'1. Output sheet'!$O$2:$O$5000,"&lt;"&amp;$C$266)</f>
        <v>0</v>
      </c>
      <c r="F318" s="45">
        <f>SUMIFS('1. Output sheet'!$F$2:$F$5000,'1. Output sheet'!$D$2:$D$5000,$B318,'1. Output sheet'!$C$2:$C$5000,F$27,'1. Output sheet'!$AC$2:$AC$5000,$B$22,'1. Output sheet'!$O$2:$O$5000,"&gt;="&amp;$B$266,'1. Output sheet'!$O$2:$O$5000,"&lt;"&amp;$C$266)+SUMIFS('1. Output sheet'!$F$2:$F$5000,'1. Output sheet'!$D$2:$D$5000,$B318,'1. Output sheet'!$C$2:$C$5000,F$27,'1. Output sheet'!$AC$2:$AC$5000,$B$23,'1. Output sheet'!$O$2:$O$5000,"&gt;="&amp;$B$266,'1. Output sheet'!$O$2:$O$5000,"&lt;"&amp;$C$266)</f>
        <v>0</v>
      </c>
      <c r="G318" s="45">
        <f>SUMIFS('1. Output sheet'!$F$2:$F$5000,'1. Output sheet'!$D$2:$D$5000,$B318,'1. Output sheet'!$C$2:$C$5000,G$27,'1. Output sheet'!$AC$2:$AC$5000,$B$22,'1. Output sheet'!$O$2:$O$5000,"&gt;="&amp;$B$266,'1. Output sheet'!$O$2:$O$5000,"&lt;"&amp;$C$266)+SUMIFS('1. Output sheet'!$F$2:$F$5000,'1. Output sheet'!$D$2:$D$5000,$B318,'1. Output sheet'!$C$2:$C$5000,G$27,'1. Output sheet'!$AC$2:$AC$5000,$B$23,'1. Output sheet'!$O$2:$O$5000,"&gt;="&amp;$B$266,'1. Output sheet'!$O$2:$O$5000,"&lt;"&amp;$C$266)</f>
        <v>0</v>
      </c>
      <c r="H318" s="45">
        <f>SUMIFS('1. Output sheet'!$F$2:$F$5000,'1. Output sheet'!$D$2:$D$5000,$B318,'1. Output sheet'!$C$2:$C$5000,H$27,'1. Output sheet'!$AC$2:$AC$5000,$B$22,'1. Output sheet'!$O$2:$O$5000,"&gt;="&amp;$B$266,'1. Output sheet'!$O$2:$O$5000,"&lt;"&amp;$C$266)+SUMIFS('1. Output sheet'!$F$2:$F$5000,'1. Output sheet'!$D$2:$D$5000,$B318,'1. Output sheet'!$C$2:$C$5000,H$27,'1. Output sheet'!$AC$2:$AC$5000,$B$23,'1. Output sheet'!$O$2:$O$5000,"&gt;="&amp;$B$266,'1. Output sheet'!$O$2:$O$5000,"&lt;"&amp;$C$266)</f>
        <v>0</v>
      </c>
      <c r="I318" s="45">
        <f>SUMIFS('1. Output sheet'!$F$2:$F$5000,'1. Output sheet'!$D$2:$D$5000,$B318,'1. Output sheet'!$C$2:$C$5000,I$27,'1. Output sheet'!$AC$2:$AC$5000,$B$22,'1. Output sheet'!$O$2:$O$5000,"&gt;="&amp;$B$266,'1. Output sheet'!$O$2:$O$5000,"&lt;"&amp;$C$266)+SUMIFS('1. Output sheet'!$F$2:$F$5000,'1. Output sheet'!$D$2:$D$5000,$B318,'1. Output sheet'!$C$2:$C$5000,I$27,'1. Output sheet'!$AC$2:$AC$5000,$B$23,'1. Output sheet'!$O$2:$O$5000,"&gt;="&amp;$B$266,'1. Output sheet'!$O$2:$O$5000,"&lt;"&amp;$C$266)</f>
        <v>0</v>
      </c>
      <c r="J318" s="45">
        <f>SUMIFS('1. Output sheet'!$F$2:$F$5000,'1. Output sheet'!$D$2:$D$5000,$B318,'1. Output sheet'!$C$2:$C$5000,J$27,'1. Output sheet'!$AC$2:$AC$5000,$B$22,'1. Output sheet'!$O$2:$O$5000,"&gt;="&amp;$B$266,'1. Output sheet'!$O$2:$O$5000,"&lt;"&amp;$C$266)+SUMIFS('1. Output sheet'!$F$2:$F$5000,'1. Output sheet'!$D$2:$D$5000,$B318,'1. Output sheet'!$C$2:$C$5000,J$27,'1. Output sheet'!$AC$2:$AC$5000,$B$23,'1. Output sheet'!$O$2:$O$5000,"&gt;="&amp;$B$266,'1. Output sheet'!$O$2:$O$5000,"&lt;"&amp;$C$266)</f>
        <v>0</v>
      </c>
      <c r="K318" s="45">
        <f>SUMIFS('1. Output sheet'!$F$2:$F$5000,'1. Output sheet'!$D$2:$D$5000,$B318,'1. Output sheet'!$C$2:$C$5000,K$27,'1. Output sheet'!$AC$2:$AC$5000,$B$22,'1. Output sheet'!$O$2:$O$5000,"&gt;="&amp;$B$266,'1. Output sheet'!$O$2:$O$5000,"&lt;"&amp;$C$266)+SUMIFS('1. Output sheet'!$F$2:$F$5000,'1. Output sheet'!$D$2:$D$5000,$B318,'1. Output sheet'!$C$2:$C$5000,K$27,'1. Output sheet'!$AC$2:$AC$5000,$B$23,'1. Output sheet'!$O$2:$O$5000,"&gt;="&amp;$B$266,'1. Output sheet'!$O$2:$O$5000,"&lt;"&amp;$C$266)</f>
        <v>0</v>
      </c>
      <c r="L318" s="45">
        <f>SUMIFS('1. Output sheet'!$F$2:$F$5000,'1. Output sheet'!$D$2:$D$5000,$B318,'1. Output sheet'!$C$2:$C$5000,L$27,'1. Output sheet'!$AC$2:$AC$5000,$B$22,'1. Output sheet'!$O$2:$O$5000,"&gt;="&amp;$B$266,'1. Output sheet'!$O$2:$O$5000,"&lt;"&amp;$C$266)+SUMIFS('1. Output sheet'!$F$2:$F$5000,'1. Output sheet'!$D$2:$D$5000,$B318,'1. Output sheet'!$C$2:$C$5000,L$27,'1. Output sheet'!$AC$2:$AC$5000,$B$23,'1. Output sheet'!$O$2:$O$5000,"&gt;="&amp;$B$266,'1. Output sheet'!$O$2:$O$5000,"&lt;"&amp;$C$266)</f>
        <v>0</v>
      </c>
      <c r="M318" s="45">
        <f>SUMIFS('1. Output sheet'!$F$2:$F$5000,'1. Output sheet'!$D$2:$D$5000,$B318,'1. Output sheet'!$C$2:$C$5000,M$27,'1. Output sheet'!$AC$2:$AC$5000,$B$22,'1. Output sheet'!$O$2:$O$5000,"&gt;="&amp;$B$266,'1. Output sheet'!$O$2:$O$5000,"&lt;"&amp;$C$266)+SUMIFS('1. Output sheet'!$F$2:$F$5000,'1. Output sheet'!$D$2:$D$5000,$B318,'1. Output sheet'!$C$2:$C$5000,M$27,'1. Output sheet'!$AC$2:$AC$5000,$B$23,'1. Output sheet'!$O$2:$O$5000,"&gt;="&amp;$B$266,'1. Output sheet'!$O$2:$O$5000,"&lt;"&amp;$C$266)</f>
        <v>0</v>
      </c>
      <c r="N318" s="45">
        <f>SUMIFS('1. Output sheet'!$F$2:$F$5000,'1. Output sheet'!$D$2:$D$5000,$B318,'1. Output sheet'!$C$2:$C$5000,N$27,'1. Output sheet'!$AC$2:$AC$5000,$B$22,'1. Output sheet'!$O$2:$O$5000,"&gt;="&amp;$B$266,'1. Output sheet'!$O$2:$O$5000,"&lt;"&amp;$C$266)+SUMIFS('1. Output sheet'!$F$2:$F$5000,'1. Output sheet'!$D$2:$D$5000,$B318,'1. Output sheet'!$C$2:$C$5000,N$27,'1. Output sheet'!$AC$2:$AC$5000,$B$23,'1. Output sheet'!$O$2:$O$5000,"&gt;="&amp;$B$266,'1. Output sheet'!$O$2:$O$5000,"&lt;"&amp;$C$266)</f>
        <v>0</v>
      </c>
      <c r="O318" s="45">
        <f>SUMIFS('1. Output sheet'!$F$2:$F$5000,'1. Output sheet'!$D$2:$D$5000,$B318,'1. Output sheet'!$C$2:$C$5000,O$27,'1. Output sheet'!$AC$2:$AC$5000,$B$22,'1. Output sheet'!$O$2:$O$5000,"&gt;="&amp;$B$266,'1. Output sheet'!$O$2:$O$5000,"&lt;"&amp;$C$266)+SUMIFS('1. Output sheet'!$F$2:$F$5000,'1. Output sheet'!$D$2:$D$5000,$B318,'1. Output sheet'!$C$2:$C$5000,O$27,'1. Output sheet'!$AC$2:$AC$5000,$B$23,'1. Output sheet'!$O$2:$O$5000,"&gt;="&amp;$B$266,'1. Output sheet'!$O$2:$O$5000,"&lt;"&amp;$C$266)</f>
        <v>0</v>
      </c>
      <c r="P318" s="14">
        <f t="shared" si="131"/>
        <v>0</v>
      </c>
      <c r="Q318" s="14">
        <f>SUMIFS('1. Output sheet'!$F$2:$F$5000,'1. Output sheet'!$D$2:$D$5000,$B318,'1. Output sheet'!$AC$2:$AC$5000,$B$22,'1. Output sheet'!$O$2:$O$5000,"&gt;="&amp;$B$266,'1. Output sheet'!$O$2:$O$5000,"&lt;"&amp;$C$266)+SUMIFS('1. Output sheet'!$F$2:$F$5000,'1. Output sheet'!$D$2:$D$5000,$B318,'1. Output sheet'!$AC$2:$AC$5000,$B$23,'1. Output sheet'!$O$2:$O$5000,"&gt;="&amp;$B$266,'1. Output sheet'!$O$2:$O$5000,"&lt;"&amp;$C$266)</f>
        <v>0</v>
      </c>
      <c r="R318" s="14"/>
      <c r="T318" s="21" t="s">
        <v>2484</v>
      </c>
      <c r="U318" s="20"/>
      <c r="V318" s="45">
        <f t="shared" si="132"/>
        <v>0</v>
      </c>
      <c r="W318" s="45">
        <f t="shared" si="133"/>
        <v>0</v>
      </c>
      <c r="X318" s="45">
        <f t="shared" si="134"/>
        <v>0</v>
      </c>
      <c r="Y318" s="45">
        <f t="shared" si="135"/>
        <v>0</v>
      </c>
      <c r="Z318" s="45">
        <f t="shared" si="136"/>
        <v>0</v>
      </c>
      <c r="AA318" s="45">
        <f t="shared" si="137"/>
        <v>0</v>
      </c>
      <c r="AB318" s="45">
        <f t="shared" si="138"/>
        <v>0</v>
      </c>
      <c r="AC318" s="45">
        <f t="shared" si="139"/>
        <v>0</v>
      </c>
      <c r="AD318" s="45">
        <f t="shared" si="140"/>
        <v>0</v>
      </c>
      <c r="AE318" s="45">
        <f t="shared" si="141"/>
        <v>0</v>
      </c>
      <c r="AF318" s="45">
        <f t="shared" si="142"/>
        <v>0</v>
      </c>
      <c r="AG318" s="45">
        <f t="shared" si="143"/>
        <v>0</v>
      </c>
      <c r="AH318" s="45">
        <f t="shared" si="144"/>
        <v>0</v>
      </c>
      <c r="AI318" s="45">
        <f t="shared" si="145"/>
        <v>0</v>
      </c>
      <c r="AJ318" s="14"/>
    </row>
    <row r="319" spans="2:36" ht="14.4" x14ac:dyDescent="0.3">
      <c r="B319" s="21" t="s">
        <v>2837</v>
      </c>
      <c r="C319" s="20"/>
      <c r="D319" s="45">
        <f>SUMIFS('1. Output sheet'!$F$2:$F$5000,'1. Output sheet'!$D$2:$D$5000,$B319,'1. Output sheet'!$C$2:$C$5000,D$27,'1. Output sheet'!$AC$2:$AC$5000,$B$22,'1. Output sheet'!$O$2:$O$5000,"&gt;="&amp;$B$266,'1. Output sheet'!$O$2:$O$5000,"&lt;"&amp;$C$266)+SUMIFS('1. Output sheet'!$F$2:$F$5000,'1. Output sheet'!$D$2:$D$5000,$B319,'1. Output sheet'!$C$2:$C$5000,D$27,'1. Output sheet'!$AC$2:$AC$5000,$B$23,'1. Output sheet'!$O$2:$O$5000,"&gt;="&amp;$B$266,'1. Output sheet'!$O$2:$O$5000,"&lt;"&amp;$C$266)</f>
        <v>0</v>
      </c>
      <c r="E319" s="45">
        <f>SUMIFS('1. Output sheet'!$F$2:$F$5000,'1. Output sheet'!$D$2:$D$5000,$B319,'1. Output sheet'!$C$2:$C$5000,E$27,'1. Output sheet'!$AC$2:$AC$5000,$B$22,'1. Output sheet'!$O$2:$O$5000,"&gt;="&amp;$B$266,'1. Output sheet'!$O$2:$O$5000,"&lt;"&amp;$C$266)+SUMIFS('1. Output sheet'!$F$2:$F$5000,'1. Output sheet'!$D$2:$D$5000,$B319,'1. Output sheet'!$C$2:$C$5000,E$27,'1. Output sheet'!$AC$2:$AC$5000,$B$23,'1. Output sheet'!$O$2:$O$5000,"&gt;="&amp;$B$266,'1. Output sheet'!$O$2:$O$5000,"&lt;"&amp;$C$266)</f>
        <v>0</v>
      </c>
      <c r="F319" s="45">
        <f>SUMIFS('1. Output sheet'!$F$2:$F$5000,'1. Output sheet'!$D$2:$D$5000,$B319,'1. Output sheet'!$C$2:$C$5000,F$27,'1. Output sheet'!$AC$2:$AC$5000,$B$22,'1. Output sheet'!$O$2:$O$5000,"&gt;="&amp;$B$266,'1. Output sheet'!$O$2:$O$5000,"&lt;"&amp;$C$266)+SUMIFS('1. Output sheet'!$F$2:$F$5000,'1. Output sheet'!$D$2:$D$5000,$B319,'1. Output sheet'!$C$2:$C$5000,F$27,'1. Output sheet'!$AC$2:$AC$5000,$B$23,'1. Output sheet'!$O$2:$O$5000,"&gt;="&amp;$B$266,'1. Output sheet'!$O$2:$O$5000,"&lt;"&amp;$C$266)</f>
        <v>0</v>
      </c>
      <c r="G319" s="45">
        <f>SUMIFS('1. Output sheet'!$F$2:$F$5000,'1. Output sheet'!$D$2:$D$5000,$B319,'1. Output sheet'!$C$2:$C$5000,G$27,'1. Output sheet'!$AC$2:$AC$5000,$B$22,'1. Output sheet'!$O$2:$O$5000,"&gt;="&amp;$B$266,'1. Output sheet'!$O$2:$O$5000,"&lt;"&amp;$C$266)+SUMIFS('1. Output sheet'!$F$2:$F$5000,'1. Output sheet'!$D$2:$D$5000,$B319,'1. Output sheet'!$C$2:$C$5000,G$27,'1. Output sheet'!$AC$2:$AC$5000,$B$23,'1. Output sheet'!$O$2:$O$5000,"&gt;="&amp;$B$266,'1. Output sheet'!$O$2:$O$5000,"&lt;"&amp;$C$266)</f>
        <v>0</v>
      </c>
      <c r="H319" s="45">
        <f>SUMIFS('1. Output sheet'!$F$2:$F$5000,'1. Output sheet'!$D$2:$D$5000,$B319,'1. Output sheet'!$C$2:$C$5000,H$27,'1. Output sheet'!$AC$2:$AC$5000,$B$22,'1. Output sheet'!$O$2:$O$5000,"&gt;="&amp;$B$266,'1. Output sheet'!$O$2:$O$5000,"&lt;"&amp;$C$266)+SUMIFS('1. Output sheet'!$F$2:$F$5000,'1. Output sheet'!$D$2:$D$5000,$B319,'1. Output sheet'!$C$2:$C$5000,H$27,'1. Output sheet'!$AC$2:$AC$5000,$B$23,'1. Output sheet'!$O$2:$O$5000,"&gt;="&amp;$B$266,'1. Output sheet'!$O$2:$O$5000,"&lt;"&amp;$C$266)</f>
        <v>0</v>
      </c>
      <c r="I319" s="45">
        <f>SUMIFS('1. Output sheet'!$F$2:$F$5000,'1. Output sheet'!$D$2:$D$5000,$B319,'1. Output sheet'!$C$2:$C$5000,I$27,'1. Output sheet'!$AC$2:$AC$5000,$B$22,'1. Output sheet'!$O$2:$O$5000,"&gt;="&amp;$B$266,'1. Output sheet'!$O$2:$O$5000,"&lt;"&amp;$C$266)+SUMIFS('1. Output sheet'!$F$2:$F$5000,'1. Output sheet'!$D$2:$D$5000,$B319,'1. Output sheet'!$C$2:$C$5000,I$27,'1. Output sheet'!$AC$2:$AC$5000,$B$23,'1. Output sheet'!$O$2:$O$5000,"&gt;="&amp;$B$266,'1. Output sheet'!$O$2:$O$5000,"&lt;"&amp;$C$266)</f>
        <v>0</v>
      </c>
      <c r="J319" s="45">
        <f>SUMIFS('1. Output sheet'!$F$2:$F$5000,'1. Output sheet'!$D$2:$D$5000,$B319,'1. Output sheet'!$C$2:$C$5000,J$27,'1. Output sheet'!$AC$2:$AC$5000,$B$22,'1. Output sheet'!$O$2:$O$5000,"&gt;="&amp;$B$266,'1. Output sheet'!$O$2:$O$5000,"&lt;"&amp;$C$266)+SUMIFS('1. Output sheet'!$F$2:$F$5000,'1. Output sheet'!$D$2:$D$5000,$B319,'1. Output sheet'!$C$2:$C$5000,J$27,'1. Output sheet'!$AC$2:$AC$5000,$B$23,'1. Output sheet'!$O$2:$O$5000,"&gt;="&amp;$B$266,'1. Output sheet'!$O$2:$O$5000,"&lt;"&amp;$C$266)</f>
        <v>0</v>
      </c>
      <c r="K319" s="45">
        <f>SUMIFS('1. Output sheet'!$F$2:$F$5000,'1. Output sheet'!$D$2:$D$5000,$B319,'1. Output sheet'!$C$2:$C$5000,K$27,'1. Output sheet'!$AC$2:$AC$5000,$B$22,'1. Output sheet'!$O$2:$O$5000,"&gt;="&amp;$B$266,'1. Output sheet'!$O$2:$O$5000,"&lt;"&amp;$C$266)+SUMIFS('1. Output sheet'!$F$2:$F$5000,'1. Output sheet'!$D$2:$D$5000,$B319,'1. Output sheet'!$C$2:$C$5000,K$27,'1. Output sheet'!$AC$2:$AC$5000,$B$23,'1. Output sheet'!$O$2:$O$5000,"&gt;="&amp;$B$266,'1. Output sheet'!$O$2:$O$5000,"&lt;"&amp;$C$266)</f>
        <v>0</v>
      </c>
      <c r="L319" s="45">
        <f>SUMIFS('1. Output sheet'!$F$2:$F$5000,'1. Output sheet'!$D$2:$D$5000,$B319,'1. Output sheet'!$C$2:$C$5000,L$27,'1. Output sheet'!$AC$2:$AC$5000,$B$22,'1. Output sheet'!$O$2:$O$5000,"&gt;="&amp;$B$266,'1. Output sheet'!$O$2:$O$5000,"&lt;"&amp;$C$266)+SUMIFS('1. Output sheet'!$F$2:$F$5000,'1. Output sheet'!$D$2:$D$5000,$B319,'1. Output sheet'!$C$2:$C$5000,L$27,'1. Output sheet'!$AC$2:$AC$5000,$B$23,'1. Output sheet'!$O$2:$O$5000,"&gt;="&amp;$B$266,'1. Output sheet'!$O$2:$O$5000,"&lt;"&amp;$C$266)</f>
        <v>0</v>
      </c>
      <c r="M319" s="45">
        <f>SUMIFS('1. Output sheet'!$F$2:$F$5000,'1. Output sheet'!$D$2:$D$5000,$B319,'1. Output sheet'!$C$2:$C$5000,M$27,'1. Output sheet'!$AC$2:$AC$5000,$B$22,'1. Output sheet'!$O$2:$O$5000,"&gt;="&amp;$B$266,'1. Output sheet'!$O$2:$O$5000,"&lt;"&amp;$C$266)+SUMIFS('1. Output sheet'!$F$2:$F$5000,'1. Output sheet'!$D$2:$D$5000,$B319,'1. Output sheet'!$C$2:$C$5000,M$27,'1. Output sheet'!$AC$2:$AC$5000,$B$23,'1. Output sheet'!$O$2:$O$5000,"&gt;="&amp;$B$266,'1. Output sheet'!$O$2:$O$5000,"&lt;"&amp;$C$266)</f>
        <v>0</v>
      </c>
      <c r="N319" s="45">
        <f>SUMIFS('1. Output sheet'!$F$2:$F$5000,'1. Output sheet'!$D$2:$D$5000,$B319,'1. Output sheet'!$C$2:$C$5000,N$27,'1. Output sheet'!$AC$2:$AC$5000,$B$22,'1. Output sheet'!$O$2:$O$5000,"&gt;="&amp;$B$266,'1. Output sheet'!$O$2:$O$5000,"&lt;"&amp;$C$266)+SUMIFS('1. Output sheet'!$F$2:$F$5000,'1. Output sheet'!$D$2:$D$5000,$B319,'1. Output sheet'!$C$2:$C$5000,N$27,'1. Output sheet'!$AC$2:$AC$5000,$B$23,'1. Output sheet'!$O$2:$O$5000,"&gt;="&amp;$B$266,'1. Output sheet'!$O$2:$O$5000,"&lt;"&amp;$C$266)</f>
        <v>0</v>
      </c>
      <c r="O319" s="45">
        <f>SUMIFS('1. Output sheet'!$F$2:$F$5000,'1. Output sheet'!$D$2:$D$5000,$B319,'1. Output sheet'!$C$2:$C$5000,O$27,'1. Output sheet'!$AC$2:$AC$5000,$B$22,'1. Output sheet'!$O$2:$O$5000,"&gt;="&amp;$B$266,'1. Output sheet'!$O$2:$O$5000,"&lt;"&amp;$C$266)+SUMIFS('1. Output sheet'!$F$2:$F$5000,'1. Output sheet'!$D$2:$D$5000,$B319,'1. Output sheet'!$C$2:$C$5000,O$27,'1. Output sheet'!$AC$2:$AC$5000,$B$23,'1. Output sheet'!$O$2:$O$5000,"&gt;="&amp;$B$266,'1. Output sheet'!$O$2:$O$5000,"&lt;"&amp;$C$266)</f>
        <v>0</v>
      </c>
      <c r="P319" s="14">
        <f t="shared" si="131"/>
        <v>0</v>
      </c>
      <c r="Q319" s="14">
        <f>SUMIFS('1. Output sheet'!$F$2:$F$5000,'1. Output sheet'!$D$2:$D$5000,$B319,'1. Output sheet'!$AC$2:$AC$5000,$B$22,'1. Output sheet'!$O$2:$O$5000,"&gt;="&amp;$B$266,'1. Output sheet'!$O$2:$O$5000,"&lt;"&amp;$C$266)+SUMIFS('1. Output sheet'!$F$2:$F$5000,'1. Output sheet'!$D$2:$D$5000,$B319,'1. Output sheet'!$AC$2:$AC$5000,$B$23,'1. Output sheet'!$O$2:$O$5000,"&gt;="&amp;$B$266,'1. Output sheet'!$O$2:$O$5000,"&lt;"&amp;$C$266)</f>
        <v>0</v>
      </c>
      <c r="R319" s="14"/>
      <c r="T319" s="21" t="s">
        <v>2837</v>
      </c>
      <c r="U319" s="20"/>
      <c r="V319" s="45">
        <f t="shared" si="132"/>
        <v>0</v>
      </c>
      <c r="W319" s="45">
        <f t="shared" si="133"/>
        <v>0</v>
      </c>
      <c r="X319" s="45">
        <f t="shared" si="134"/>
        <v>0</v>
      </c>
      <c r="Y319" s="45">
        <f t="shared" si="135"/>
        <v>0</v>
      </c>
      <c r="Z319" s="45">
        <f t="shared" si="136"/>
        <v>0</v>
      </c>
      <c r="AA319" s="45">
        <f t="shared" si="137"/>
        <v>0</v>
      </c>
      <c r="AB319" s="45">
        <f t="shared" si="138"/>
        <v>0</v>
      </c>
      <c r="AC319" s="45">
        <f t="shared" si="139"/>
        <v>0</v>
      </c>
      <c r="AD319" s="45">
        <f t="shared" si="140"/>
        <v>0</v>
      </c>
      <c r="AE319" s="45">
        <f t="shared" si="141"/>
        <v>0</v>
      </c>
      <c r="AF319" s="45">
        <f t="shared" si="142"/>
        <v>0</v>
      </c>
      <c r="AG319" s="45">
        <f t="shared" si="143"/>
        <v>0</v>
      </c>
      <c r="AH319" s="45">
        <f t="shared" si="144"/>
        <v>0</v>
      </c>
      <c r="AI319" s="45">
        <f t="shared" si="145"/>
        <v>0</v>
      </c>
      <c r="AJ319" s="14"/>
    </row>
    <row r="320" spans="2:36" ht="14.4" x14ac:dyDescent="0.3">
      <c r="B320" s="21" t="s">
        <v>749</v>
      </c>
      <c r="C320" s="20"/>
      <c r="D320" s="45">
        <f>SUMIFS('1. Output sheet'!$F$2:$F$5000,'1. Output sheet'!$D$2:$D$5000,$B320,'1. Output sheet'!$C$2:$C$5000,D$27,'1. Output sheet'!$AC$2:$AC$5000,$B$22,'1. Output sheet'!$O$2:$O$5000,"&gt;="&amp;$B$266,'1. Output sheet'!$O$2:$O$5000,"&lt;"&amp;$C$266)+SUMIFS('1. Output sheet'!$F$2:$F$5000,'1. Output sheet'!$D$2:$D$5000,$B320,'1. Output sheet'!$C$2:$C$5000,D$27,'1. Output sheet'!$AC$2:$AC$5000,$B$23,'1. Output sheet'!$O$2:$O$5000,"&gt;="&amp;$B$266,'1. Output sheet'!$O$2:$O$5000,"&lt;"&amp;$C$266)</f>
        <v>0</v>
      </c>
      <c r="E320" s="45">
        <f>SUMIFS('1. Output sheet'!$F$2:$F$5000,'1. Output sheet'!$D$2:$D$5000,$B320,'1. Output sheet'!$C$2:$C$5000,E$27,'1. Output sheet'!$AC$2:$AC$5000,$B$22,'1. Output sheet'!$O$2:$O$5000,"&gt;="&amp;$B$266,'1. Output sheet'!$O$2:$O$5000,"&lt;"&amp;$C$266)+SUMIFS('1. Output sheet'!$F$2:$F$5000,'1. Output sheet'!$D$2:$D$5000,$B320,'1. Output sheet'!$C$2:$C$5000,E$27,'1. Output sheet'!$AC$2:$AC$5000,$B$23,'1. Output sheet'!$O$2:$O$5000,"&gt;="&amp;$B$266,'1. Output sheet'!$O$2:$O$5000,"&lt;"&amp;$C$266)</f>
        <v>0</v>
      </c>
      <c r="F320" s="45">
        <f>SUMIFS('1. Output sheet'!$F$2:$F$5000,'1. Output sheet'!$D$2:$D$5000,$B320,'1. Output sheet'!$C$2:$C$5000,F$27,'1. Output sheet'!$AC$2:$AC$5000,$B$22,'1. Output sheet'!$O$2:$O$5000,"&gt;="&amp;$B$266,'1. Output sheet'!$O$2:$O$5000,"&lt;"&amp;$C$266)+SUMIFS('1. Output sheet'!$F$2:$F$5000,'1. Output sheet'!$D$2:$D$5000,$B320,'1. Output sheet'!$C$2:$C$5000,F$27,'1. Output sheet'!$AC$2:$AC$5000,$B$23,'1. Output sheet'!$O$2:$O$5000,"&gt;="&amp;$B$266,'1. Output sheet'!$O$2:$O$5000,"&lt;"&amp;$C$266)</f>
        <v>2536</v>
      </c>
      <c r="G320" s="45">
        <f>SUMIFS('1. Output sheet'!$F$2:$F$5000,'1. Output sheet'!$D$2:$D$5000,$B320,'1. Output sheet'!$C$2:$C$5000,G$27,'1. Output sheet'!$AC$2:$AC$5000,$B$22,'1. Output sheet'!$O$2:$O$5000,"&gt;="&amp;$B$266,'1. Output sheet'!$O$2:$O$5000,"&lt;"&amp;$C$266)+SUMIFS('1. Output sheet'!$F$2:$F$5000,'1. Output sheet'!$D$2:$D$5000,$B320,'1. Output sheet'!$C$2:$C$5000,G$27,'1. Output sheet'!$AC$2:$AC$5000,$B$23,'1. Output sheet'!$O$2:$O$5000,"&gt;="&amp;$B$266,'1. Output sheet'!$O$2:$O$5000,"&lt;"&amp;$C$266)</f>
        <v>1363.75</v>
      </c>
      <c r="H320" s="45">
        <f>SUMIFS('1. Output sheet'!$F$2:$F$5000,'1. Output sheet'!$D$2:$D$5000,$B320,'1. Output sheet'!$C$2:$C$5000,H$27,'1. Output sheet'!$AC$2:$AC$5000,$B$22,'1. Output sheet'!$O$2:$O$5000,"&gt;="&amp;$B$266,'1. Output sheet'!$O$2:$O$5000,"&lt;"&amp;$C$266)+SUMIFS('1. Output sheet'!$F$2:$F$5000,'1. Output sheet'!$D$2:$D$5000,$B320,'1. Output sheet'!$C$2:$C$5000,H$27,'1. Output sheet'!$AC$2:$AC$5000,$B$23,'1. Output sheet'!$O$2:$O$5000,"&gt;="&amp;$B$266,'1. Output sheet'!$O$2:$O$5000,"&lt;"&amp;$C$266)</f>
        <v>0</v>
      </c>
      <c r="I320" s="45">
        <f>SUMIFS('1. Output sheet'!$F$2:$F$5000,'1. Output sheet'!$D$2:$D$5000,$B320,'1. Output sheet'!$C$2:$C$5000,I$27,'1. Output sheet'!$AC$2:$AC$5000,$B$22,'1. Output sheet'!$O$2:$O$5000,"&gt;="&amp;$B$266,'1. Output sheet'!$O$2:$O$5000,"&lt;"&amp;$C$266)+SUMIFS('1. Output sheet'!$F$2:$F$5000,'1. Output sheet'!$D$2:$D$5000,$B320,'1. Output sheet'!$C$2:$C$5000,I$27,'1. Output sheet'!$AC$2:$AC$5000,$B$23,'1. Output sheet'!$O$2:$O$5000,"&gt;="&amp;$B$266,'1. Output sheet'!$O$2:$O$5000,"&lt;"&amp;$C$266)</f>
        <v>0</v>
      </c>
      <c r="J320" s="45">
        <f>SUMIFS('1. Output sheet'!$F$2:$F$5000,'1. Output sheet'!$D$2:$D$5000,$B320,'1. Output sheet'!$C$2:$C$5000,J$27,'1. Output sheet'!$AC$2:$AC$5000,$B$22,'1. Output sheet'!$O$2:$O$5000,"&gt;="&amp;$B$266,'1. Output sheet'!$O$2:$O$5000,"&lt;"&amp;$C$266)+SUMIFS('1. Output sheet'!$F$2:$F$5000,'1. Output sheet'!$D$2:$D$5000,$B320,'1. Output sheet'!$C$2:$C$5000,J$27,'1. Output sheet'!$AC$2:$AC$5000,$B$23,'1. Output sheet'!$O$2:$O$5000,"&gt;="&amp;$B$266,'1. Output sheet'!$O$2:$O$5000,"&lt;"&amp;$C$266)</f>
        <v>950</v>
      </c>
      <c r="K320" s="45">
        <f>SUMIFS('1. Output sheet'!$F$2:$F$5000,'1. Output sheet'!$D$2:$D$5000,$B320,'1. Output sheet'!$C$2:$C$5000,K$27,'1. Output sheet'!$AC$2:$AC$5000,$B$22,'1. Output sheet'!$O$2:$O$5000,"&gt;="&amp;$B$266,'1. Output sheet'!$O$2:$O$5000,"&lt;"&amp;$C$266)+SUMIFS('1. Output sheet'!$F$2:$F$5000,'1. Output sheet'!$D$2:$D$5000,$B320,'1. Output sheet'!$C$2:$C$5000,K$27,'1. Output sheet'!$AC$2:$AC$5000,$B$23,'1. Output sheet'!$O$2:$O$5000,"&gt;="&amp;$B$266,'1. Output sheet'!$O$2:$O$5000,"&lt;"&amp;$C$266)</f>
        <v>0</v>
      </c>
      <c r="L320" s="45">
        <f>SUMIFS('1. Output sheet'!$F$2:$F$5000,'1. Output sheet'!$D$2:$D$5000,$B320,'1. Output sheet'!$C$2:$C$5000,L$27,'1. Output sheet'!$AC$2:$AC$5000,$B$22,'1. Output sheet'!$O$2:$O$5000,"&gt;="&amp;$B$266,'1. Output sheet'!$O$2:$O$5000,"&lt;"&amp;$C$266)+SUMIFS('1. Output sheet'!$F$2:$F$5000,'1. Output sheet'!$D$2:$D$5000,$B320,'1. Output sheet'!$C$2:$C$5000,L$27,'1. Output sheet'!$AC$2:$AC$5000,$B$23,'1. Output sheet'!$O$2:$O$5000,"&gt;="&amp;$B$266,'1. Output sheet'!$O$2:$O$5000,"&lt;"&amp;$C$266)</f>
        <v>0</v>
      </c>
      <c r="M320" s="45">
        <f>SUMIFS('1. Output sheet'!$F$2:$F$5000,'1. Output sheet'!$D$2:$D$5000,$B320,'1. Output sheet'!$C$2:$C$5000,M$27,'1. Output sheet'!$AC$2:$AC$5000,$B$22,'1. Output sheet'!$O$2:$O$5000,"&gt;="&amp;$B$266,'1. Output sheet'!$O$2:$O$5000,"&lt;"&amp;$C$266)+SUMIFS('1. Output sheet'!$F$2:$F$5000,'1. Output sheet'!$D$2:$D$5000,$B320,'1. Output sheet'!$C$2:$C$5000,M$27,'1. Output sheet'!$AC$2:$AC$5000,$B$23,'1. Output sheet'!$O$2:$O$5000,"&gt;="&amp;$B$266,'1. Output sheet'!$O$2:$O$5000,"&lt;"&amp;$C$266)</f>
        <v>0</v>
      </c>
      <c r="N320" s="45">
        <f>SUMIFS('1. Output sheet'!$F$2:$F$5000,'1. Output sheet'!$D$2:$D$5000,$B320,'1. Output sheet'!$C$2:$C$5000,N$27,'1. Output sheet'!$AC$2:$AC$5000,$B$22,'1. Output sheet'!$O$2:$O$5000,"&gt;="&amp;$B$266,'1. Output sheet'!$O$2:$O$5000,"&lt;"&amp;$C$266)+SUMIFS('1. Output sheet'!$F$2:$F$5000,'1. Output sheet'!$D$2:$D$5000,$B320,'1. Output sheet'!$C$2:$C$5000,N$27,'1. Output sheet'!$AC$2:$AC$5000,$B$23,'1. Output sheet'!$O$2:$O$5000,"&gt;="&amp;$B$266,'1. Output sheet'!$O$2:$O$5000,"&lt;"&amp;$C$266)</f>
        <v>0</v>
      </c>
      <c r="O320" s="45">
        <f>SUMIFS('1. Output sheet'!$F$2:$F$5000,'1. Output sheet'!$D$2:$D$5000,$B320,'1. Output sheet'!$C$2:$C$5000,O$27,'1. Output sheet'!$AC$2:$AC$5000,$B$22,'1. Output sheet'!$O$2:$O$5000,"&gt;="&amp;$B$266,'1. Output sheet'!$O$2:$O$5000,"&lt;"&amp;$C$266)+SUMIFS('1. Output sheet'!$F$2:$F$5000,'1. Output sheet'!$D$2:$D$5000,$B320,'1. Output sheet'!$C$2:$C$5000,O$27,'1. Output sheet'!$AC$2:$AC$5000,$B$23,'1. Output sheet'!$O$2:$O$5000,"&gt;="&amp;$B$266,'1. Output sheet'!$O$2:$O$5000,"&lt;"&amp;$C$266)</f>
        <v>0</v>
      </c>
      <c r="P320" s="14">
        <f t="shared" si="131"/>
        <v>4849.75</v>
      </c>
      <c r="Q320" s="14">
        <f>SUMIFS('1. Output sheet'!$F$2:$F$5000,'1. Output sheet'!$D$2:$D$5000,$B320,'1. Output sheet'!$AC$2:$AC$5000,$B$22,'1. Output sheet'!$O$2:$O$5000,"&gt;="&amp;$B$266,'1. Output sheet'!$O$2:$O$5000,"&lt;"&amp;$C$266)+SUMIFS('1. Output sheet'!$F$2:$F$5000,'1. Output sheet'!$D$2:$D$5000,$B320,'1. Output sheet'!$AC$2:$AC$5000,$B$23,'1. Output sheet'!$O$2:$O$5000,"&gt;="&amp;$B$266,'1. Output sheet'!$O$2:$O$5000,"&lt;"&amp;$C$266)</f>
        <v>4849.75</v>
      </c>
      <c r="R320" s="14"/>
      <c r="T320" s="21" t="s">
        <v>749</v>
      </c>
      <c r="U320" s="20"/>
      <c r="V320" s="45">
        <f t="shared" si="132"/>
        <v>0</v>
      </c>
      <c r="W320" s="45">
        <f t="shared" si="133"/>
        <v>0</v>
      </c>
      <c r="X320" s="45">
        <f t="shared" si="134"/>
        <v>340.02386602845149</v>
      </c>
      <c r="Y320" s="45">
        <f t="shared" si="135"/>
        <v>182.84997921778418</v>
      </c>
      <c r="Z320" s="45">
        <f t="shared" si="136"/>
        <v>0</v>
      </c>
      <c r="AA320" s="45">
        <f t="shared" si="137"/>
        <v>0</v>
      </c>
      <c r="AB320" s="45">
        <f t="shared" si="138"/>
        <v>127.37487094914388</v>
      </c>
      <c r="AC320" s="45">
        <f t="shared" si="139"/>
        <v>0</v>
      </c>
      <c r="AD320" s="45">
        <f t="shared" si="140"/>
        <v>0</v>
      </c>
      <c r="AE320" s="45">
        <f t="shared" si="141"/>
        <v>0</v>
      </c>
      <c r="AF320" s="45">
        <f t="shared" si="142"/>
        <v>0</v>
      </c>
      <c r="AG320" s="45">
        <f t="shared" si="143"/>
        <v>0</v>
      </c>
      <c r="AH320" s="45">
        <f t="shared" si="144"/>
        <v>650.24871619537953</v>
      </c>
      <c r="AI320" s="45">
        <f t="shared" si="145"/>
        <v>650.24871619537953</v>
      </c>
      <c r="AJ320" s="14"/>
    </row>
    <row r="321" spans="1:36" ht="14.4" x14ac:dyDescent="0.3">
      <c r="B321" s="21" t="s">
        <v>318</v>
      </c>
      <c r="C321" s="20"/>
      <c r="D321" s="45">
        <f>SUMIFS('1. Output sheet'!$F$2:$F$5000,'1. Output sheet'!$D$2:$D$5000,$B321,'1. Output sheet'!$C$2:$C$5000,D$27,'1. Output sheet'!$AC$2:$AC$5000,$B$22,'1. Output sheet'!$O$2:$O$5000,"&gt;="&amp;$B$266,'1. Output sheet'!$O$2:$O$5000,"&lt;"&amp;$C$266)+SUMIFS('1. Output sheet'!$F$2:$F$5000,'1. Output sheet'!$D$2:$D$5000,$B321,'1. Output sheet'!$C$2:$C$5000,D$27,'1. Output sheet'!$AC$2:$AC$5000,$B$23,'1. Output sheet'!$O$2:$O$5000,"&gt;="&amp;$B$266,'1. Output sheet'!$O$2:$O$5000,"&lt;"&amp;$C$266)</f>
        <v>0</v>
      </c>
      <c r="E321" s="45">
        <f>SUMIFS('1. Output sheet'!$F$2:$F$5000,'1. Output sheet'!$D$2:$D$5000,$B321,'1. Output sheet'!$C$2:$C$5000,E$27,'1. Output sheet'!$AC$2:$AC$5000,$B$22,'1. Output sheet'!$O$2:$O$5000,"&gt;="&amp;$B$266,'1. Output sheet'!$O$2:$O$5000,"&lt;"&amp;$C$266)+SUMIFS('1. Output sheet'!$F$2:$F$5000,'1. Output sheet'!$D$2:$D$5000,$B321,'1. Output sheet'!$C$2:$C$5000,E$27,'1. Output sheet'!$AC$2:$AC$5000,$B$23,'1. Output sheet'!$O$2:$O$5000,"&gt;="&amp;$B$266,'1. Output sheet'!$O$2:$O$5000,"&lt;"&amp;$C$266)</f>
        <v>0</v>
      </c>
      <c r="F321" s="45">
        <f>SUMIFS('1. Output sheet'!$F$2:$F$5000,'1. Output sheet'!$D$2:$D$5000,$B321,'1. Output sheet'!$C$2:$C$5000,F$27,'1. Output sheet'!$AC$2:$AC$5000,$B$22,'1. Output sheet'!$O$2:$O$5000,"&gt;="&amp;$B$266,'1. Output sheet'!$O$2:$O$5000,"&lt;"&amp;$C$266)+SUMIFS('1. Output sheet'!$F$2:$F$5000,'1. Output sheet'!$D$2:$D$5000,$B321,'1. Output sheet'!$C$2:$C$5000,F$27,'1. Output sheet'!$AC$2:$AC$5000,$B$23,'1. Output sheet'!$O$2:$O$5000,"&gt;="&amp;$B$266,'1. Output sheet'!$O$2:$O$5000,"&lt;"&amp;$C$266)</f>
        <v>0</v>
      </c>
      <c r="G321" s="45">
        <f>SUMIFS('1. Output sheet'!$F$2:$F$5000,'1. Output sheet'!$D$2:$D$5000,$B321,'1. Output sheet'!$C$2:$C$5000,G$27,'1. Output sheet'!$AC$2:$AC$5000,$B$22,'1. Output sheet'!$O$2:$O$5000,"&gt;="&amp;$B$266,'1. Output sheet'!$O$2:$O$5000,"&lt;"&amp;$C$266)+SUMIFS('1. Output sheet'!$F$2:$F$5000,'1. Output sheet'!$D$2:$D$5000,$B321,'1. Output sheet'!$C$2:$C$5000,G$27,'1. Output sheet'!$AC$2:$AC$5000,$B$23,'1. Output sheet'!$O$2:$O$5000,"&gt;="&amp;$B$266,'1. Output sheet'!$O$2:$O$5000,"&lt;"&amp;$C$266)</f>
        <v>0</v>
      </c>
      <c r="H321" s="45">
        <f>SUMIFS('1. Output sheet'!$F$2:$F$5000,'1. Output sheet'!$D$2:$D$5000,$B321,'1. Output sheet'!$C$2:$C$5000,H$27,'1. Output sheet'!$AC$2:$AC$5000,$B$22,'1. Output sheet'!$O$2:$O$5000,"&gt;="&amp;$B$266,'1. Output sheet'!$O$2:$O$5000,"&lt;"&amp;$C$266)+SUMIFS('1. Output sheet'!$F$2:$F$5000,'1. Output sheet'!$D$2:$D$5000,$B321,'1. Output sheet'!$C$2:$C$5000,H$27,'1. Output sheet'!$AC$2:$AC$5000,$B$23,'1. Output sheet'!$O$2:$O$5000,"&gt;="&amp;$B$266,'1. Output sheet'!$O$2:$O$5000,"&lt;"&amp;$C$266)</f>
        <v>0</v>
      </c>
      <c r="I321" s="45">
        <f>SUMIFS('1. Output sheet'!$F$2:$F$5000,'1. Output sheet'!$D$2:$D$5000,$B321,'1. Output sheet'!$C$2:$C$5000,I$27,'1. Output sheet'!$AC$2:$AC$5000,$B$22,'1. Output sheet'!$O$2:$O$5000,"&gt;="&amp;$B$266,'1. Output sheet'!$O$2:$O$5000,"&lt;"&amp;$C$266)+SUMIFS('1. Output sheet'!$F$2:$F$5000,'1. Output sheet'!$D$2:$D$5000,$B321,'1. Output sheet'!$C$2:$C$5000,I$27,'1. Output sheet'!$AC$2:$AC$5000,$B$23,'1. Output sheet'!$O$2:$O$5000,"&gt;="&amp;$B$266,'1. Output sheet'!$O$2:$O$5000,"&lt;"&amp;$C$266)</f>
        <v>0</v>
      </c>
      <c r="J321" s="45">
        <f>SUMIFS('1. Output sheet'!$F$2:$F$5000,'1. Output sheet'!$D$2:$D$5000,$B321,'1. Output sheet'!$C$2:$C$5000,J$27,'1. Output sheet'!$AC$2:$AC$5000,$B$22,'1. Output sheet'!$O$2:$O$5000,"&gt;="&amp;$B$266,'1. Output sheet'!$O$2:$O$5000,"&lt;"&amp;$C$266)+SUMIFS('1. Output sheet'!$F$2:$F$5000,'1. Output sheet'!$D$2:$D$5000,$B321,'1. Output sheet'!$C$2:$C$5000,J$27,'1. Output sheet'!$AC$2:$AC$5000,$B$23,'1. Output sheet'!$O$2:$O$5000,"&gt;="&amp;$B$266,'1. Output sheet'!$O$2:$O$5000,"&lt;"&amp;$C$266)</f>
        <v>0</v>
      </c>
      <c r="K321" s="45">
        <f>SUMIFS('1. Output sheet'!$F$2:$F$5000,'1. Output sheet'!$D$2:$D$5000,$B321,'1. Output sheet'!$C$2:$C$5000,K$27,'1. Output sheet'!$AC$2:$AC$5000,$B$22,'1. Output sheet'!$O$2:$O$5000,"&gt;="&amp;$B$266,'1. Output sheet'!$O$2:$O$5000,"&lt;"&amp;$C$266)+SUMIFS('1. Output sheet'!$F$2:$F$5000,'1. Output sheet'!$D$2:$D$5000,$B321,'1. Output sheet'!$C$2:$C$5000,K$27,'1. Output sheet'!$AC$2:$AC$5000,$B$23,'1. Output sheet'!$O$2:$O$5000,"&gt;="&amp;$B$266,'1. Output sheet'!$O$2:$O$5000,"&lt;"&amp;$C$266)</f>
        <v>0</v>
      </c>
      <c r="L321" s="45">
        <f>SUMIFS('1. Output sheet'!$F$2:$F$5000,'1. Output sheet'!$D$2:$D$5000,$B321,'1. Output sheet'!$C$2:$C$5000,L$27,'1. Output sheet'!$AC$2:$AC$5000,$B$22,'1. Output sheet'!$O$2:$O$5000,"&gt;="&amp;$B$266,'1. Output sheet'!$O$2:$O$5000,"&lt;"&amp;$C$266)+SUMIFS('1. Output sheet'!$F$2:$F$5000,'1. Output sheet'!$D$2:$D$5000,$B321,'1. Output sheet'!$C$2:$C$5000,L$27,'1. Output sheet'!$AC$2:$AC$5000,$B$23,'1. Output sheet'!$O$2:$O$5000,"&gt;="&amp;$B$266,'1. Output sheet'!$O$2:$O$5000,"&lt;"&amp;$C$266)</f>
        <v>0</v>
      </c>
      <c r="M321" s="45">
        <f>SUMIFS('1. Output sheet'!$F$2:$F$5000,'1. Output sheet'!$D$2:$D$5000,$B321,'1. Output sheet'!$C$2:$C$5000,M$27,'1. Output sheet'!$AC$2:$AC$5000,$B$22,'1. Output sheet'!$O$2:$O$5000,"&gt;="&amp;$B$266,'1. Output sheet'!$O$2:$O$5000,"&lt;"&amp;$C$266)+SUMIFS('1. Output sheet'!$F$2:$F$5000,'1. Output sheet'!$D$2:$D$5000,$B321,'1. Output sheet'!$C$2:$C$5000,M$27,'1. Output sheet'!$AC$2:$AC$5000,$B$23,'1. Output sheet'!$O$2:$O$5000,"&gt;="&amp;$B$266,'1. Output sheet'!$O$2:$O$5000,"&lt;"&amp;$C$266)</f>
        <v>0</v>
      </c>
      <c r="N321" s="45">
        <f>SUMIFS('1. Output sheet'!$F$2:$F$5000,'1. Output sheet'!$D$2:$D$5000,$B321,'1. Output sheet'!$C$2:$C$5000,N$27,'1. Output sheet'!$AC$2:$AC$5000,$B$22,'1. Output sheet'!$O$2:$O$5000,"&gt;="&amp;$B$266,'1. Output sheet'!$O$2:$O$5000,"&lt;"&amp;$C$266)+SUMIFS('1. Output sheet'!$F$2:$F$5000,'1. Output sheet'!$D$2:$D$5000,$B321,'1. Output sheet'!$C$2:$C$5000,N$27,'1. Output sheet'!$AC$2:$AC$5000,$B$23,'1. Output sheet'!$O$2:$O$5000,"&gt;="&amp;$B$266,'1. Output sheet'!$O$2:$O$5000,"&lt;"&amp;$C$266)</f>
        <v>9100</v>
      </c>
      <c r="O321" s="45">
        <f>SUMIFS('1. Output sheet'!$F$2:$F$5000,'1. Output sheet'!$D$2:$D$5000,$B321,'1. Output sheet'!$C$2:$C$5000,O$27,'1. Output sheet'!$AC$2:$AC$5000,$B$22,'1. Output sheet'!$O$2:$O$5000,"&gt;="&amp;$B$266,'1. Output sheet'!$O$2:$O$5000,"&lt;"&amp;$C$266)+SUMIFS('1. Output sheet'!$F$2:$F$5000,'1. Output sheet'!$D$2:$D$5000,$B321,'1. Output sheet'!$C$2:$C$5000,O$27,'1. Output sheet'!$AC$2:$AC$5000,$B$23,'1. Output sheet'!$O$2:$O$5000,"&gt;="&amp;$B$266,'1. Output sheet'!$O$2:$O$5000,"&lt;"&amp;$C$266)</f>
        <v>0</v>
      </c>
      <c r="P321" s="14">
        <f t="shared" si="131"/>
        <v>9100</v>
      </c>
      <c r="Q321" s="14">
        <f>SUMIFS('1. Output sheet'!$F$2:$F$5000,'1. Output sheet'!$D$2:$D$5000,$B321,'1. Output sheet'!$AC$2:$AC$5000,$B$22,'1. Output sheet'!$O$2:$O$5000,"&gt;="&amp;$B$266,'1. Output sheet'!$O$2:$O$5000,"&lt;"&amp;$C$266)+SUMIFS('1. Output sheet'!$F$2:$F$5000,'1. Output sheet'!$D$2:$D$5000,$B321,'1. Output sheet'!$AC$2:$AC$5000,$B$23,'1. Output sheet'!$O$2:$O$5000,"&gt;="&amp;$B$266,'1. Output sheet'!$O$2:$O$5000,"&lt;"&amp;$C$266)</f>
        <v>9100</v>
      </c>
      <c r="R321" s="14"/>
      <c r="T321" s="21" t="s">
        <v>318</v>
      </c>
      <c r="U321" s="20"/>
      <c r="V321" s="45">
        <f t="shared" si="132"/>
        <v>0</v>
      </c>
      <c r="W321" s="45">
        <f t="shared" si="133"/>
        <v>0</v>
      </c>
      <c r="X321" s="45">
        <f t="shared" si="134"/>
        <v>0</v>
      </c>
      <c r="Y321" s="45">
        <f t="shared" si="135"/>
        <v>0</v>
      </c>
      <c r="Z321" s="45">
        <f t="shared" si="136"/>
        <v>0</v>
      </c>
      <c r="AA321" s="45">
        <f t="shared" si="137"/>
        <v>0</v>
      </c>
      <c r="AB321" s="45">
        <f t="shared" si="138"/>
        <v>0</v>
      </c>
      <c r="AC321" s="45">
        <f t="shared" si="139"/>
        <v>0</v>
      </c>
      <c r="AD321" s="45">
        <f t="shared" si="140"/>
        <v>0</v>
      </c>
      <c r="AE321" s="45">
        <f t="shared" si="141"/>
        <v>0</v>
      </c>
      <c r="AF321" s="45">
        <f t="shared" si="142"/>
        <v>1220.117184881273</v>
      </c>
      <c r="AG321" s="45">
        <f t="shared" si="143"/>
        <v>0</v>
      </c>
      <c r="AH321" s="45">
        <f t="shared" si="144"/>
        <v>1220.117184881273</v>
      </c>
      <c r="AI321" s="45">
        <f t="shared" si="145"/>
        <v>1220.117184881273</v>
      </c>
      <c r="AJ321" s="14"/>
    </row>
    <row r="322" spans="1:36" ht="14.4" x14ac:dyDescent="0.3">
      <c r="B322" s="21" t="s">
        <v>72</v>
      </c>
      <c r="C322" s="20"/>
      <c r="D322" s="45">
        <f>SUMIFS('1. Output sheet'!$F$2:$F$5000,'1. Output sheet'!$D$2:$D$5000,$B322,'1. Output sheet'!$C$2:$C$5000,D$27,'1. Output sheet'!$AC$2:$AC$5000,$B$22,'1. Output sheet'!$O$2:$O$5000,"&gt;="&amp;$B$266,'1. Output sheet'!$O$2:$O$5000,"&lt;"&amp;$C$266)+SUMIFS('1. Output sheet'!$F$2:$F$5000,'1. Output sheet'!$D$2:$D$5000,$B322,'1. Output sheet'!$C$2:$C$5000,D$27,'1. Output sheet'!$AC$2:$AC$5000,$B$23,'1. Output sheet'!$O$2:$O$5000,"&gt;="&amp;$B$266,'1. Output sheet'!$O$2:$O$5000,"&lt;"&amp;$C$266)</f>
        <v>0</v>
      </c>
      <c r="E322" s="45">
        <f>SUMIFS('1. Output sheet'!$F$2:$F$5000,'1. Output sheet'!$D$2:$D$5000,$B322,'1. Output sheet'!$C$2:$C$5000,E$27,'1. Output sheet'!$AC$2:$AC$5000,$B$22,'1. Output sheet'!$O$2:$O$5000,"&gt;="&amp;$B$266,'1. Output sheet'!$O$2:$O$5000,"&lt;"&amp;$C$266)+SUMIFS('1. Output sheet'!$F$2:$F$5000,'1. Output sheet'!$D$2:$D$5000,$B322,'1. Output sheet'!$C$2:$C$5000,E$27,'1. Output sheet'!$AC$2:$AC$5000,$B$23,'1. Output sheet'!$O$2:$O$5000,"&gt;="&amp;$B$266,'1. Output sheet'!$O$2:$O$5000,"&lt;"&amp;$C$266)</f>
        <v>35665</v>
      </c>
      <c r="F322" s="45">
        <f>SUMIFS('1. Output sheet'!$F$2:$F$5000,'1. Output sheet'!$D$2:$D$5000,$B322,'1. Output sheet'!$C$2:$C$5000,F$27,'1. Output sheet'!$AC$2:$AC$5000,$B$22,'1. Output sheet'!$O$2:$O$5000,"&gt;="&amp;$B$266,'1. Output sheet'!$O$2:$O$5000,"&lt;"&amp;$C$266)+SUMIFS('1. Output sheet'!$F$2:$F$5000,'1. Output sheet'!$D$2:$D$5000,$B322,'1. Output sheet'!$C$2:$C$5000,F$27,'1. Output sheet'!$AC$2:$AC$5000,$B$23,'1. Output sheet'!$O$2:$O$5000,"&gt;="&amp;$B$266,'1. Output sheet'!$O$2:$O$5000,"&lt;"&amp;$C$266)</f>
        <v>0</v>
      </c>
      <c r="G322" s="45">
        <f>SUMIFS('1. Output sheet'!$F$2:$F$5000,'1. Output sheet'!$D$2:$D$5000,$B322,'1. Output sheet'!$C$2:$C$5000,G$27,'1. Output sheet'!$AC$2:$AC$5000,$B$22,'1. Output sheet'!$O$2:$O$5000,"&gt;="&amp;$B$266,'1. Output sheet'!$O$2:$O$5000,"&lt;"&amp;$C$266)+SUMIFS('1. Output sheet'!$F$2:$F$5000,'1. Output sheet'!$D$2:$D$5000,$B322,'1. Output sheet'!$C$2:$C$5000,G$27,'1. Output sheet'!$AC$2:$AC$5000,$B$23,'1. Output sheet'!$O$2:$O$5000,"&gt;="&amp;$B$266,'1. Output sheet'!$O$2:$O$5000,"&lt;"&amp;$C$266)</f>
        <v>0</v>
      </c>
      <c r="H322" s="45">
        <f>SUMIFS('1. Output sheet'!$F$2:$F$5000,'1. Output sheet'!$D$2:$D$5000,$B322,'1. Output sheet'!$C$2:$C$5000,H$27,'1. Output sheet'!$AC$2:$AC$5000,$B$22,'1. Output sheet'!$O$2:$O$5000,"&gt;="&amp;$B$266,'1. Output sheet'!$O$2:$O$5000,"&lt;"&amp;$C$266)+SUMIFS('1. Output sheet'!$F$2:$F$5000,'1. Output sheet'!$D$2:$D$5000,$B322,'1. Output sheet'!$C$2:$C$5000,H$27,'1. Output sheet'!$AC$2:$AC$5000,$B$23,'1. Output sheet'!$O$2:$O$5000,"&gt;="&amp;$B$266,'1. Output sheet'!$O$2:$O$5000,"&lt;"&amp;$C$266)</f>
        <v>0</v>
      </c>
      <c r="I322" s="45">
        <f>SUMIFS('1. Output sheet'!$F$2:$F$5000,'1. Output sheet'!$D$2:$D$5000,$B322,'1. Output sheet'!$C$2:$C$5000,I$27,'1. Output sheet'!$AC$2:$AC$5000,$B$22,'1. Output sheet'!$O$2:$O$5000,"&gt;="&amp;$B$266,'1. Output sheet'!$O$2:$O$5000,"&lt;"&amp;$C$266)+SUMIFS('1. Output sheet'!$F$2:$F$5000,'1. Output sheet'!$D$2:$D$5000,$B322,'1. Output sheet'!$C$2:$C$5000,I$27,'1. Output sheet'!$AC$2:$AC$5000,$B$23,'1. Output sheet'!$O$2:$O$5000,"&gt;="&amp;$B$266,'1. Output sheet'!$O$2:$O$5000,"&lt;"&amp;$C$266)</f>
        <v>0</v>
      </c>
      <c r="J322" s="45">
        <f>SUMIFS('1. Output sheet'!$F$2:$F$5000,'1. Output sheet'!$D$2:$D$5000,$B322,'1. Output sheet'!$C$2:$C$5000,J$27,'1. Output sheet'!$AC$2:$AC$5000,$B$22,'1. Output sheet'!$O$2:$O$5000,"&gt;="&amp;$B$266,'1. Output sheet'!$O$2:$O$5000,"&lt;"&amp;$C$266)+SUMIFS('1. Output sheet'!$F$2:$F$5000,'1. Output sheet'!$D$2:$D$5000,$B322,'1. Output sheet'!$C$2:$C$5000,J$27,'1. Output sheet'!$AC$2:$AC$5000,$B$23,'1. Output sheet'!$O$2:$O$5000,"&gt;="&amp;$B$266,'1. Output sheet'!$O$2:$O$5000,"&lt;"&amp;$C$266)</f>
        <v>0</v>
      </c>
      <c r="K322" s="45">
        <f>SUMIFS('1. Output sheet'!$F$2:$F$5000,'1. Output sheet'!$D$2:$D$5000,$B322,'1. Output sheet'!$C$2:$C$5000,K$27,'1. Output sheet'!$AC$2:$AC$5000,$B$22,'1. Output sheet'!$O$2:$O$5000,"&gt;="&amp;$B$266,'1. Output sheet'!$O$2:$O$5000,"&lt;"&amp;$C$266)+SUMIFS('1. Output sheet'!$F$2:$F$5000,'1. Output sheet'!$D$2:$D$5000,$B322,'1. Output sheet'!$C$2:$C$5000,K$27,'1. Output sheet'!$AC$2:$AC$5000,$B$23,'1. Output sheet'!$O$2:$O$5000,"&gt;="&amp;$B$266,'1. Output sheet'!$O$2:$O$5000,"&lt;"&amp;$C$266)</f>
        <v>0</v>
      </c>
      <c r="L322" s="45">
        <f>SUMIFS('1. Output sheet'!$F$2:$F$5000,'1. Output sheet'!$D$2:$D$5000,$B322,'1. Output sheet'!$C$2:$C$5000,L$27,'1. Output sheet'!$AC$2:$AC$5000,$B$22,'1. Output sheet'!$O$2:$O$5000,"&gt;="&amp;$B$266,'1. Output sheet'!$O$2:$O$5000,"&lt;"&amp;$C$266)+SUMIFS('1. Output sheet'!$F$2:$F$5000,'1. Output sheet'!$D$2:$D$5000,$B322,'1. Output sheet'!$C$2:$C$5000,L$27,'1. Output sheet'!$AC$2:$AC$5000,$B$23,'1. Output sheet'!$O$2:$O$5000,"&gt;="&amp;$B$266,'1. Output sheet'!$O$2:$O$5000,"&lt;"&amp;$C$266)</f>
        <v>0</v>
      </c>
      <c r="M322" s="45">
        <f>SUMIFS('1. Output sheet'!$F$2:$F$5000,'1. Output sheet'!$D$2:$D$5000,$B322,'1. Output sheet'!$C$2:$C$5000,M$27,'1. Output sheet'!$AC$2:$AC$5000,$B$22,'1. Output sheet'!$O$2:$O$5000,"&gt;="&amp;$B$266,'1. Output sheet'!$O$2:$O$5000,"&lt;"&amp;$C$266)+SUMIFS('1. Output sheet'!$F$2:$F$5000,'1. Output sheet'!$D$2:$D$5000,$B322,'1. Output sheet'!$C$2:$C$5000,M$27,'1. Output sheet'!$AC$2:$AC$5000,$B$23,'1. Output sheet'!$O$2:$O$5000,"&gt;="&amp;$B$266,'1. Output sheet'!$O$2:$O$5000,"&lt;"&amp;$C$266)</f>
        <v>0</v>
      </c>
      <c r="N322" s="45">
        <f>SUMIFS('1. Output sheet'!$F$2:$F$5000,'1. Output sheet'!$D$2:$D$5000,$B322,'1. Output sheet'!$C$2:$C$5000,N$27,'1. Output sheet'!$AC$2:$AC$5000,$B$22,'1. Output sheet'!$O$2:$O$5000,"&gt;="&amp;$B$266,'1. Output sheet'!$O$2:$O$5000,"&lt;"&amp;$C$266)+SUMIFS('1. Output sheet'!$F$2:$F$5000,'1. Output sheet'!$D$2:$D$5000,$B322,'1. Output sheet'!$C$2:$C$5000,N$27,'1. Output sheet'!$AC$2:$AC$5000,$B$23,'1. Output sheet'!$O$2:$O$5000,"&gt;="&amp;$B$266,'1. Output sheet'!$O$2:$O$5000,"&lt;"&amp;$C$266)</f>
        <v>0</v>
      </c>
      <c r="O322" s="45">
        <f>SUMIFS('1. Output sheet'!$F$2:$F$5000,'1. Output sheet'!$D$2:$D$5000,$B322,'1. Output sheet'!$C$2:$C$5000,O$27,'1. Output sheet'!$AC$2:$AC$5000,$B$22,'1. Output sheet'!$O$2:$O$5000,"&gt;="&amp;$B$266,'1. Output sheet'!$O$2:$O$5000,"&lt;"&amp;$C$266)+SUMIFS('1. Output sheet'!$F$2:$F$5000,'1. Output sheet'!$D$2:$D$5000,$B322,'1. Output sheet'!$C$2:$C$5000,O$27,'1. Output sheet'!$AC$2:$AC$5000,$B$23,'1. Output sheet'!$O$2:$O$5000,"&gt;="&amp;$B$266,'1. Output sheet'!$O$2:$O$5000,"&lt;"&amp;$C$266)</f>
        <v>0</v>
      </c>
      <c r="P322" s="14">
        <f t="shared" si="131"/>
        <v>35665</v>
      </c>
      <c r="Q322" s="14">
        <f>SUMIFS('1. Output sheet'!$F$2:$F$5000,'1. Output sheet'!$D$2:$D$5000,$B322,'1. Output sheet'!$AC$2:$AC$5000,$B$22,'1. Output sheet'!$O$2:$O$5000,"&gt;="&amp;$B$266,'1. Output sheet'!$O$2:$O$5000,"&lt;"&amp;$C$266)+SUMIFS('1. Output sheet'!$F$2:$F$5000,'1. Output sheet'!$D$2:$D$5000,$B322,'1. Output sheet'!$AC$2:$AC$5000,$B$23,'1. Output sheet'!$O$2:$O$5000,"&gt;="&amp;$B$266,'1. Output sheet'!$O$2:$O$5000,"&lt;"&amp;$C$266)</f>
        <v>35665</v>
      </c>
      <c r="R322" s="14"/>
      <c r="T322" s="21" t="s">
        <v>72</v>
      </c>
      <c r="U322" s="20"/>
      <c r="V322" s="45">
        <f t="shared" si="132"/>
        <v>0</v>
      </c>
      <c r="W322" s="45">
        <f t="shared" si="133"/>
        <v>4781.9208130539128</v>
      </c>
      <c r="X322" s="45">
        <f t="shared" si="134"/>
        <v>0</v>
      </c>
      <c r="Y322" s="45">
        <f t="shared" si="135"/>
        <v>0</v>
      </c>
      <c r="Z322" s="45">
        <f t="shared" si="136"/>
        <v>0</v>
      </c>
      <c r="AA322" s="45">
        <f t="shared" si="137"/>
        <v>0</v>
      </c>
      <c r="AB322" s="45">
        <f t="shared" si="138"/>
        <v>0</v>
      </c>
      <c r="AC322" s="45">
        <f t="shared" si="139"/>
        <v>0</v>
      </c>
      <c r="AD322" s="45">
        <f t="shared" si="140"/>
        <v>0</v>
      </c>
      <c r="AE322" s="45">
        <f t="shared" si="141"/>
        <v>0</v>
      </c>
      <c r="AF322" s="45">
        <f t="shared" si="142"/>
        <v>0</v>
      </c>
      <c r="AG322" s="45">
        <f t="shared" si="143"/>
        <v>0</v>
      </c>
      <c r="AH322" s="45">
        <f t="shared" si="144"/>
        <v>4781.9208130539128</v>
      </c>
      <c r="AI322" s="45">
        <f t="shared" si="145"/>
        <v>4781.9208130539128</v>
      </c>
      <c r="AJ322" s="14"/>
    </row>
    <row r="323" spans="1:36" ht="14.4" x14ac:dyDescent="0.3">
      <c r="B323" s="21" t="s">
        <v>4361</v>
      </c>
      <c r="C323" s="20"/>
      <c r="D323" s="45">
        <f t="shared" ref="D323:O323" si="146">D299-SUM(D306:D322)</f>
        <v>0</v>
      </c>
      <c r="E323" s="45">
        <f t="shared" si="146"/>
        <v>0</v>
      </c>
      <c r="F323" s="45">
        <f t="shared" si="146"/>
        <v>0</v>
      </c>
      <c r="G323" s="45">
        <f t="shared" si="146"/>
        <v>0</v>
      </c>
      <c r="H323" s="45">
        <f t="shared" si="146"/>
        <v>0</v>
      </c>
      <c r="I323" s="45">
        <f t="shared" si="146"/>
        <v>0</v>
      </c>
      <c r="J323" s="45">
        <f t="shared" si="146"/>
        <v>0</v>
      </c>
      <c r="K323" s="45">
        <f t="shared" si="146"/>
        <v>0</v>
      </c>
      <c r="L323" s="45">
        <f t="shared" si="146"/>
        <v>0</v>
      </c>
      <c r="M323" s="45">
        <f t="shared" si="146"/>
        <v>0</v>
      </c>
      <c r="N323" s="45">
        <f t="shared" si="146"/>
        <v>0</v>
      </c>
      <c r="O323" s="45">
        <f t="shared" si="146"/>
        <v>0</v>
      </c>
      <c r="P323" s="14">
        <f t="shared" si="131"/>
        <v>0</v>
      </c>
      <c r="Q323" s="14">
        <f>SUM(D323:O323)</f>
        <v>0</v>
      </c>
      <c r="R323" s="14"/>
      <c r="T323" s="21" t="s">
        <v>4361</v>
      </c>
      <c r="U323" s="20"/>
      <c r="V323" s="45">
        <f t="shared" si="132"/>
        <v>0</v>
      </c>
      <c r="W323" s="45">
        <f t="shared" si="133"/>
        <v>0</v>
      </c>
      <c r="X323" s="45">
        <f t="shared" si="134"/>
        <v>0</v>
      </c>
      <c r="Y323" s="45">
        <f t="shared" si="135"/>
        <v>0</v>
      </c>
      <c r="Z323" s="45">
        <f t="shared" si="136"/>
        <v>0</v>
      </c>
      <c r="AA323" s="45">
        <f t="shared" si="137"/>
        <v>0</v>
      </c>
      <c r="AB323" s="45">
        <f t="shared" si="138"/>
        <v>0</v>
      </c>
      <c r="AC323" s="45">
        <f t="shared" si="139"/>
        <v>0</v>
      </c>
      <c r="AD323" s="45">
        <f t="shared" si="140"/>
        <v>0</v>
      </c>
      <c r="AE323" s="45">
        <f t="shared" si="141"/>
        <v>0</v>
      </c>
      <c r="AF323" s="45">
        <f t="shared" si="142"/>
        <v>0</v>
      </c>
      <c r="AG323" s="45">
        <f t="shared" si="143"/>
        <v>0</v>
      </c>
      <c r="AH323" s="45">
        <f t="shared" si="144"/>
        <v>0</v>
      </c>
      <c r="AI323" s="45">
        <f t="shared" si="145"/>
        <v>0</v>
      </c>
      <c r="AJ323" s="14"/>
    </row>
    <row r="324" spans="1:36" ht="14.4" x14ac:dyDescent="0.3">
      <c r="B324" s="19" t="s">
        <v>4346</v>
      </c>
      <c r="C324" s="20"/>
      <c r="D324" s="45">
        <f t="shared" ref="D324:Q324" si="147">SUM(D306:D323)</f>
        <v>2474</v>
      </c>
      <c r="E324" s="45">
        <f t="shared" si="147"/>
        <v>35665</v>
      </c>
      <c r="F324" s="45">
        <f t="shared" si="147"/>
        <v>49738.94</v>
      </c>
      <c r="G324" s="45">
        <f t="shared" si="147"/>
        <v>9884.75</v>
      </c>
      <c r="H324" s="45">
        <f t="shared" si="147"/>
        <v>5623.0599999999995</v>
      </c>
      <c r="I324" s="45">
        <f t="shared" si="147"/>
        <v>38750</v>
      </c>
      <c r="J324" s="45">
        <f t="shared" si="147"/>
        <v>15500</v>
      </c>
      <c r="K324" s="45">
        <f t="shared" si="147"/>
        <v>0</v>
      </c>
      <c r="L324" s="45">
        <f t="shared" si="147"/>
        <v>2550</v>
      </c>
      <c r="M324" s="45">
        <f t="shared" si="147"/>
        <v>0</v>
      </c>
      <c r="N324" s="45">
        <f t="shared" si="147"/>
        <v>9100</v>
      </c>
      <c r="O324" s="45">
        <f t="shared" si="147"/>
        <v>9100</v>
      </c>
      <c r="P324" s="14">
        <f t="shared" si="147"/>
        <v>178385.75</v>
      </c>
      <c r="Q324" s="14">
        <f t="shared" si="147"/>
        <v>178385.75</v>
      </c>
      <c r="R324" s="14"/>
      <c r="T324" s="19" t="s">
        <v>4346</v>
      </c>
      <c r="U324" s="20"/>
      <c r="V324" s="45">
        <f t="shared" si="132"/>
        <v>331.71097971387576</v>
      </c>
      <c r="W324" s="45">
        <f t="shared" si="133"/>
        <v>4781.9208130539128</v>
      </c>
      <c r="X324" s="45">
        <f t="shared" si="134"/>
        <v>6668.9379617339064</v>
      </c>
      <c r="Y324" s="45">
        <f t="shared" si="135"/>
        <v>1325.3355322258421</v>
      </c>
      <c r="Z324" s="45">
        <f t="shared" si="136"/>
        <v>753.93320193609782</v>
      </c>
      <c r="AA324" s="45">
        <f t="shared" si="137"/>
        <v>5195.5539466098162</v>
      </c>
      <c r="AB324" s="45">
        <f t="shared" si="138"/>
        <v>2078.2215786439265</v>
      </c>
      <c r="AC324" s="45">
        <f t="shared" si="139"/>
        <v>0</v>
      </c>
      <c r="AD324" s="45">
        <f t="shared" si="140"/>
        <v>341.9009693898073</v>
      </c>
      <c r="AE324" s="45">
        <f t="shared" si="141"/>
        <v>0</v>
      </c>
      <c r="AF324" s="45">
        <f t="shared" si="142"/>
        <v>1220.117184881273</v>
      </c>
      <c r="AG324" s="45">
        <f t="shared" si="143"/>
        <v>1220.117184881273</v>
      </c>
      <c r="AH324" s="45">
        <f t="shared" si="144"/>
        <v>23917.749353069732</v>
      </c>
      <c r="AI324" s="45">
        <f t="shared" si="145"/>
        <v>23917.749353069732</v>
      </c>
      <c r="AJ324" s="14"/>
    </row>
    <row r="327" spans="1:36" x14ac:dyDescent="0.25">
      <c r="A327" s="36" t="s">
        <v>4371</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x14ac:dyDescent="0.25">
      <c r="A328" s="34" t="s">
        <v>12</v>
      </c>
      <c r="B328" s="8">
        <v>45901</v>
      </c>
      <c r="C328" s="8">
        <v>45931</v>
      </c>
    </row>
    <row r="329" spans="1:36" ht="14.4" x14ac:dyDescent="0.3">
      <c r="A329" s="34"/>
      <c r="B329" s="5" t="s">
        <v>4352</v>
      </c>
      <c r="C329" s="5"/>
      <c r="D329" s="5"/>
      <c r="E329" s="5"/>
      <c r="F329" s="5"/>
      <c r="G329" s="5"/>
      <c r="H329" s="5"/>
      <c r="I329" s="5"/>
      <c r="J329" s="5"/>
      <c r="K329" s="5"/>
      <c r="L329" s="5"/>
      <c r="M329" s="5"/>
      <c r="N329" s="5"/>
      <c r="O329" s="5"/>
      <c r="P329" s="5"/>
      <c r="Q329" s="5"/>
      <c r="R329" s="5"/>
    </row>
    <row r="330" spans="1:36" ht="43.2" x14ac:dyDescent="0.3">
      <c r="A330" s="34"/>
      <c r="B330" s="6" t="s">
        <v>4351</v>
      </c>
      <c r="C330" s="6"/>
      <c r="D330" s="10" t="s">
        <v>705</v>
      </c>
      <c r="E330" s="10" t="s">
        <v>206</v>
      </c>
      <c r="F330" s="10" t="s">
        <v>198</v>
      </c>
      <c r="G330" s="11" t="s">
        <v>28</v>
      </c>
      <c r="H330" s="11" t="s">
        <v>795</v>
      </c>
      <c r="I330" s="11" t="s">
        <v>43</v>
      </c>
      <c r="J330" s="11" t="s">
        <v>104</v>
      </c>
      <c r="K330" s="11" t="s">
        <v>808</v>
      </c>
      <c r="L330" s="11" t="s">
        <v>755</v>
      </c>
      <c r="M330" s="11" t="s">
        <v>4353</v>
      </c>
      <c r="N330" s="11" t="s">
        <v>318</v>
      </c>
      <c r="O330" s="11" t="s">
        <v>71</v>
      </c>
      <c r="P330" s="29" t="s">
        <v>4354</v>
      </c>
      <c r="Q330" s="29" t="s">
        <v>4355</v>
      </c>
      <c r="R330" s="29" t="s">
        <v>4356</v>
      </c>
    </row>
    <row r="331" spans="1:36" ht="14.4" x14ac:dyDescent="0.3">
      <c r="A331" s="34"/>
      <c r="B331" s="37" t="s">
        <v>4357</v>
      </c>
      <c r="C331" s="37" t="s">
        <v>4348</v>
      </c>
      <c r="D331" s="13">
        <f>SUM(D332:D333)</f>
        <v>0</v>
      </c>
      <c r="E331" s="13">
        <f t="shared" ref="E331:O331" si="148">SUM(E332:E333)</f>
        <v>3</v>
      </c>
      <c r="F331" s="13">
        <f t="shared" si="148"/>
        <v>1</v>
      </c>
      <c r="G331" s="13">
        <f t="shared" si="148"/>
        <v>18</v>
      </c>
      <c r="H331" s="13">
        <f t="shared" si="148"/>
        <v>3</v>
      </c>
      <c r="I331" s="13">
        <f t="shared" si="148"/>
        <v>1</v>
      </c>
      <c r="J331" s="13">
        <f t="shared" si="148"/>
        <v>3</v>
      </c>
      <c r="K331" s="13">
        <f t="shared" si="148"/>
        <v>0</v>
      </c>
      <c r="L331" s="13">
        <f t="shared" si="148"/>
        <v>0</v>
      </c>
      <c r="M331" s="13">
        <f t="shared" si="148"/>
        <v>0</v>
      </c>
      <c r="N331" s="13">
        <f t="shared" si="148"/>
        <v>1</v>
      </c>
      <c r="O331" s="13">
        <f t="shared" si="148"/>
        <v>0</v>
      </c>
      <c r="P331" s="14">
        <f>SUM(D331:O331)</f>
        <v>30</v>
      </c>
      <c r="Q331" s="13">
        <f>SUM(Q332:Q333)</f>
        <v>177</v>
      </c>
      <c r="R331" s="14">
        <f>Q331-P331</f>
        <v>147</v>
      </c>
    </row>
    <row r="332" spans="1:36" ht="14.4" x14ac:dyDescent="0.3">
      <c r="B332" s="7" t="s">
        <v>41</v>
      </c>
      <c r="C332" s="12"/>
      <c r="D332" s="13">
        <f>COUNTIFS('1. Output sheet'!$AC$2:$AC$5000,$B332,'1. Output sheet'!$C$2:$C$5000,D$20,'1. Output sheet'!$O$2:$O$5000,"&gt;="&amp;$B$328,'1. Output sheet'!$O$2:$O$5000,"&lt;"&amp;$C$328)</f>
        <v>0</v>
      </c>
      <c r="E332" s="13">
        <f>COUNTIFS('1. Output sheet'!$AC$2:$AC$5000,$B332,'1. Output sheet'!$C$2:$C$5000,E$20,'1. Output sheet'!$O$2:$O$5000,"&gt;="&amp;$B$328,'1. Output sheet'!$O$2:$O$5000,"&lt;"&amp;$C$328)</f>
        <v>3</v>
      </c>
      <c r="F332" s="13">
        <f>COUNTIFS('1. Output sheet'!$AC$2:$AC$5000,$B332,'1. Output sheet'!$C$2:$C$5000,F$20,'1. Output sheet'!$O$2:$O$5000,"&gt;="&amp;$B$328,'1. Output sheet'!$O$2:$O$5000,"&lt;"&amp;$C$328)</f>
        <v>1</v>
      </c>
      <c r="G332" s="13">
        <f>COUNTIFS('1. Output sheet'!$AC$2:$AC$5000,$B332,'1. Output sheet'!$C$2:$C$5000,G$20,'1. Output sheet'!$O$2:$O$5000,"&gt;="&amp;$B$328,'1. Output sheet'!$O$2:$O$5000,"&lt;"&amp;$C$328)</f>
        <v>18</v>
      </c>
      <c r="H332" s="13">
        <f>COUNTIFS('1. Output sheet'!$AC$2:$AC$5000,$B332,'1. Output sheet'!$C$2:$C$5000,H$20,'1. Output sheet'!$O$2:$O$5000,"&gt;="&amp;$B$328,'1. Output sheet'!$O$2:$O$5000,"&lt;"&amp;$C$328)</f>
        <v>3</v>
      </c>
      <c r="I332" s="13">
        <f>COUNTIFS('1. Output sheet'!$AC$2:$AC$5000,$B332,'1. Output sheet'!$C$2:$C$5000,I$20,'1. Output sheet'!$O$2:$O$5000,"&gt;="&amp;$B$328,'1. Output sheet'!$O$2:$O$5000,"&lt;"&amp;$C$328)</f>
        <v>1</v>
      </c>
      <c r="J332" s="13">
        <f>COUNTIFS('1. Output sheet'!$AC$2:$AC$5000,$B332,'1. Output sheet'!$C$2:$C$5000,J$20,'1. Output sheet'!$O$2:$O$5000,"&gt;="&amp;$B$328,'1. Output sheet'!$O$2:$O$5000,"&lt;"&amp;$C$328)</f>
        <v>3</v>
      </c>
      <c r="K332" s="13">
        <f>COUNTIFS('1. Output sheet'!$AC$2:$AC$5000,$B332,'1. Output sheet'!$C$2:$C$5000,K$20,'1. Output sheet'!$O$2:$O$5000,"&gt;="&amp;$B$328,'1. Output sheet'!$O$2:$O$5000,"&lt;"&amp;$C$328)</f>
        <v>0</v>
      </c>
      <c r="L332" s="13">
        <f>COUNTIFS('1. Output sheet'!$AC$2:$AC$5000,$B332,'1. Output sheet'!$C$2:$C$5000,L$20,'1. Output sheet'!$O$2:$O$5000,"&gt;="&amp;$B$328,'1. Output sheet'!$O$2:$O$5000,"&lt;"&amp;$C$328)</f>
        <v>0</v>
      </c>
      <c r="M332" s="13">
        <f>COUNTIFS('1. Output sheet'!$AC$2:$AC$5000,$B332,'1. Output sheet'!$C$2:$C$5000,M$20,'1. Output sheet'!$O$2:$O$5000,"&gt;="&amp;$B$328,'1. Output sheet'!$O$2:$O$5000,"&lt;"&amp;$C$328)</f>
        <v>0</v>
      </c>
      <c r="N332" s="13">
        <f>COUNTIFS('1. Output sheet'!$AC$2:$AC$5000,$B332,'1. Output sheet'!$C$2:$C$5000,N$20,'1. Output sheet'!$O$2:$O$5000,"&gt;="&amp;$B$328,'1. Output sheet'!$O$2:$O$5000,"&lt;"&amp;$C$328)</f>
        <v>1</v>
      </c>
      <c r="O332" s="13">
        <f>COUNTIFS('1. Output sheet'!$AC$2:$AC$5000,$B332,'1. Output sheet'!$C$2:$C$5000,O$20,'1. Output sheet'!$O$2:$O$5000,"&gt;="&amp;$B$328,'1. Output sheet'!$O$2:$O$5000,"&lt;"&amp;$C$328)</f>
        <v>0</v>
      </c>
      <c r="P332" s="14">
        <f t="shared" ref="P332:P333" si="149">SUM(D332:O332)</f>
        <v>30</v>
      </c>
      <c r="Q332" s="13">
        <f>COUNTIFS('1. Output sheet'!$AC$2:$AC$5000,$B332,'1. Output sheet'!$O$2:$O$5000,"&gt;="&amp;$B$266,'1. Output sheet'!$O$2:$O$5000,"&lt;"&amp;$C$266)</f>
        <v>167</v>
      </c>
      <c r="R332" s="14">
        <f>Q332-P332</f>
        <v>137</v>
      </c>
    </row>
    <row r="333" spans="1:36" ht="14.4" x14ac:dyDescent="0.3">
      <c r="B333" s="7" t="s">
        <v>64</v>
      </c>
      <c r="C333" s="12"/>
      <c r="D333" s="13">
        <f>COUNTIFS('1. Output sheet'!$AC$2:$AC$5000,$B333,'1. Output sheet'!$C$2:$C$5000,D$20,'1. Output sheet'!$O$2:$O$5000,"&gt;="&amp;$B$328,'1. Output sheet'!$O$2:$O$5000,"&lt;"&amp;$C$328)</f>
        <v>0</v>
      </c>
      <c r="E333" s="13">
        <f>COUNTIFS('1. Output sheet'!$AC$2:$AC$5000,$B333,'1. Output sheet'!$C$2:$C$5000,E$20,'1. Output sheet'!$O$2:$O$5000,"&gt;="&amp;$B$328,'1. Output sheet'!$O$2:$O$5000,"&lt;"&amp;$C$328)</f>
        <v>0</v>
      </c>
      <c r="F333" s="13">
        <f>COUNTIFS('1. Output sheet'!$AC$2:$AC$5000,$B333,'1. Output sheet'!$C$2:$C$5000,F$20,'1. Output sheet'!$O$2:$O$5000,"&gt;="&amp;$B$328,'1. Output sheet'!$O$2:$O$5000,"&lt;"&amp;$C$328)</f>
        <v>0</v>
      </c>
      <c r="G333" s="13">
        <f>COUNTIFS('1. Output sheet'!$AC$2:$AC$5000,$B333,'1. Output sheet'!$C$2:$C$5000,G$20,'1. Output sheet'!$O$2:$O$5000,"&gt;="&amp;$B$328,'1. Output sheet'!$O$2:$O$5000,"&lt;"&amp;$C$328)</f>
        <v>0</v>
      </c>
      <c r="H333" s="13">
        <f>COUNTIFS('1. Output sheet'!$AC$2:$AC$5000,$B333,'1. Output sheet'!$C$2:$C$5000,H$20,'1. Output sheet'!$O$2:$O$5000,"&gt;="&amp;$B$328,'1. Output sheet'!$O$2:$O$5000,"&lt;"&amp;$C$328)</f>
        <v>0</v>
      </c>
      <c r="I333" s="13">
        <f>COUNTIFS('1. Output sheet'!$AC$2:$AC$5000,$B333,'1. Output sheet'!$C$2:$C$5000,I$20,'1. Output sheet'!$O$2:$O$5000,"&gt;="&amp;$B$328,'1. Output sheet'!$O$2:$O$5000,"&lt;"&amp;$C$328)</f>
        <v>0</v>
      </c>
      <c r="J333" s="13">
        <f>COUNTIFS('1. Output sheet'!$AC$2:$AC$5000,$B333,'1. Output sheet'!$C$2:$C$5000,J$20,'1. Output sheet'!$O$2:$O$5000,"&gt;="&amp;$B$328,'1. Output sheet'!$O$2:$O$5000,"&lt;"&amp;$C$328)</f>
        <v>0</v>
      </c>
      <c r="K333" s="13">
        <f>COUNTIFS('1. Output sheet'!$AC$2:$AC$5000,$B333,'1. Output sheet'!$C$2:$C$5000,K$20,'1. Output sheet'!$O$2:$O$5000,"&gt;="&amp;$B$328,'1. Output sheet'!$O$2:$O$5000,"&lt;"&amp;$C$328)</f>
        <v>0</v>
      </c>
      <c r="L333" s="13">
        <f>COUNTIFS('1. Output sheet'!$AC$2:$AC$5000,$B333,'1. Output sheet'!$C$2:$C$5000,L$20,'1. Output sheet'!$O$2:$O$5000,"&gt;="&amp;$B$328,'1. Output sheet'!$O$2:$O$5000,"&lt;"&amp;$C$328)</f>
        <v>0</v>
      </c>
      <c r="M333" s="13">
        <f>COUNTIFS('1. Output sheet'!$AC$2:$AC$5000,$B333,'1. Output sheet'!$C$2:$C$5000,M$20,'1. Output sheet'!$O$2:$O$5000,"&gt;="&amp;$B$328,'1. Output sheet'!$O$2:$O$5000,"&lt;"&amp;$C$328)</f>
        <v>0</v>
      </c>
      <c r="N333" s="13">
        <f>COUNTIFS('1. Output sheet'!$AC$2:$AC$5000,$B333,'1. Output sheet'!$C$2:$C$5000,N$20,'1. Output sheet'!$O$2:$O$5000,"&gt;="&amp;$B$328,'1. Output sheet'!$O$2:$O$5000,"&lt;"&amp;$C$328)</f>
        <v>0</v>
      </c>
      <c r="O333" s="13">
        <f>COUNTIFS('1. Output sheet'!$AC$2:$AC$5000,$B333,'1. Output sheet'!$C$2:$C$5000,O$20,'1. Output sheet'!$O$2:$O$5000,"&gt;="&amp;$B$328,'1. Output sheet'!$O$2:$O$5000,"&lt;"&amp;$C$328)</f>
        <v>0</v>
      </c>
      <c r="P333" s="14">
        <f t="shared" si="149"/>
        <v>0</v>
      </c>
      <c r="Q333" s="13">
        <f>COUNTIFS('1. Output sheet'!$AC$2:$AC$5000,$B333,'1. Output sheet'!$O$2:$O$5000,"&gt;="&amp;$B$266,'1. Output sheet'!$O$2:$O$5000,"&lt;"&amp;$C$266)</f>
        <v>10</v>
      </c>
      <c r="R333" s="14">
        <f>Q333-P333</f>
        <v>10</v>
      </c>
    </row>
    <row r="336" spans="1:36" ht="14.4" x14ac:dyDescent="0.3">
      <c r="B336" s="5" t="s">
        <v>4352</v>
      </c>
      <c r="C336" s="5"/>
      <c r="D336" s="5"/>
      <c r="E336" s="5"/>
      <c r="F336" s="5"/>
      <c r="G336" s="5"/>
      <c r="H336" s="5"/>
      <c r="I336" s="5"/>
      <c r="J336" s="5"/>
      <c r="K336" s="5"/>
      <c r="L336" s="5"/>
      <c r="M336" s="5"/>
      <c r="N336" s="5"/>
      <c r="O336" s="5"/>
      <c r="P336" s="5"/>
      <c r="Q336" s="5"/>
      <c r="R336" s="5"/>
    </row>
    <row r="337" spans="2:18" ht="43.2" x14ac:dyDescent="0.3">
      <c r="B337" s="19" t="s">
        <v>4358</v>
      </c>
      <c r="C337" s="20"/>
      <c r="D337" s="10" t="s">
        <v>705</v>
      </c>
      <c r="E337" s="10" t="s">
        <v>206</v>
      </c>
      <c r="F337" s="10" t="s">
        <v>198</v>
      </c>
      <c r="G337" s="11" t="s">
        <v>28</v>
      </c>
      <c r="H337" s="11" t="s">
        <v>795</v>
      </c>
      <c r="I337" s="11" t="s">
        <v>43</v>
      </c>
      <c r="J337" s="11" t="s">
        <v>104</v>
      </c>
      <c r="K337" s="11" t="s">
        <v>808</v>
      </c>
      <c r="L337" s="11" t="s">
        <v>755</v>
      </c>
      <c r="M337" s="11" t="s">
        <v>4353</v>
      </c>
      <c r="N337" s="11" t="s">
        <v>318</v>
      </c>
      <c r="O337" s="11" t="s">
        <v>71</v>
      </c>
      <c r="P337" s="29" t="s">
        <v>4359</v>
      </c>
      <c r="Q337" s="29" t="s">
        <v>4355</v>
      </c>
      <c r="R337" s="29" t="s">
        <v>4356</v>
      </c>
    </row>
    <row r="338" spans="2:18" ht="14.4" x14ac:dyDescent="0.3">
      <c r="B338" s="21" t="s">
        <v>232</v>
      </c>
      <c r="C338" s="20"/>
      <c r="D338" s="13">
        <f>COUNTIFS('1. Output sheet'!$D$2:$D$5000,$B338,'1. Output sheet'!$C$2:$C$5000,D$27,'1. Output sheet'!$AC$2:$AC$5000,$B$22,'1. Output sheet'!$O$2:$O$5000,"&gt;="&amp;$B$328,'1. Output sheet'!$O$2:$O$5000,"&lt;"&amp;$C$328)+COUNTIFS('1. Output sheet'!$D$2:$D$5000,$B338,'1. Output sheet'!$C$2:$C$5000,D$27,'1. Output sheet'!$AC$2:$AC$5000,$B$23,'1. Output sheet'!$O$2:$O$5000,"&gt;="&amp;$B$328,'1. Output sheet'!$O$2:$O$5000,"&lt;"&amp;$C$328)</f>
        <v>0</v>
      </c>
      <c r="E338" s="13">
        <f>COUNTIFS('1. Output sheet'!$D$2:$D$5000,$B338,'1. Output sheet'!$C$2:$C$5000,E$27,'1. Output sheet'!$AC$2:$AC$5000,$B$22,'1. Output sheet'!$O$2:$O$5000,"&gt;="&amp;$B$328,'1. Output sheet'!$O$2:$O$5000,"&lt;"&amp;$C$328)+COUNTIFS('1. Output sheet'!$D$2:$D$5000,$B338,'1. Output sheet'!$C$2:$C$5000,E$27,'1. Output sheet'!$AC$2:$AC$5000,$B$23,'1. Output sheet'!$O$2:$O$5000,"&gt;="&amp;$B$328,'1. Output sheet'!$O$2:$O$5000,"&lt;"&amp;$C$328)</f>
        <v>2</v>
      </c>
      <c r="F338" s="13">
        <f>COUNTIFS('1. Output sheet'!$D$2:$D$5000,$B338,'1. Output sheet'!$C$2:$C$5000,F$27,'1. Output sheet'!$AC$2:$AC$5000,$B$22,'1. Output sheet'!$O$2:$O$5000,"&gt;="&amp;$B$328,'1. Output sheet'!$O$2:$O$5000,"&lt;"&amp;$C$328)+COUNTIFS('1. Output sheet'!$D$2:$D$5000,$B338,'1. Output sheet'!$C$2:$C$5000,F$27,'1. Output sheet'!$AC$2:$AC$5000,$B$23,'1. Output sheet'!$O$2:$O$5000,"&gt;="&amp;$B$328,'1. Output sheet'!$O$2:$O$5000,"&lt;"&amp;$C$328)</f>
        <v>1</v>
      </c>
      <c r="G338" s="13">
        <f>COUNTIFS('1. Output sheet'!$D$2:$D$5000,$B338,'1. Output sheet'!$C$2:$C$5000,G$27,'1. Output sheet'!$AC$2:$AC$5000,$B$22,'1. Output sheet'!$O$2:$O$5000,"&gt;="&amp;$B$328,'1. Output sheet'!$O$2:$O$5000,"&lt;"&amp;$C$328)+COUNTIFS('1. Output sheet'!$D$2:$D$5000,$B338,'1. Output sheet'!$C$2:$C$5000,G$27,'1. Output sheet'!$AC$2:$AC$5000,$B$23,'1. Output sheet'!$O$2:$O$5000,"&gt;="&amp;$B$328,'1. Output sheet'!$O$2:$O$5000,"&lt;"&amp;$C$328)</f>
        <v>0</v>
      </c>
      <c r="H338" s="13">
        <f>COUNTIFS('1. Output sheet'!$D$2:$D$5000,$B338,'1. Output sheet'!$C$2:$C$5000,H$27,'1. Output sheet'!$AC$2:$AC$5000,$B$22,'1. Output sheet'!$O$2:$O$5000,"&gt;="&amp;$B$328,'1. Output sheet'!$O$2:$O$5000,"&lt;"&amp;$C$328)+COUNTIFS('1. Output sheet'!$D$2:$D$5000,$B338,'1. Output sheet'!$C$2:$C$5000,H$27,'1. Output sheet'!$AC$2:$AC$5000,$B$23,'1. Output sheet'!$O$2:$O$5000,"&gt;="&amp;$B$328,'1. Output sheet'!$O$2:$O$5000,"&lt;"&amp;$C$328)</f>
        <v>0</v>
      </c>
      <c r="I338" s="13">
        <f>COUNTIFS('1. Output sheet'!$D$2:$D$5000,$B338,'1. Output sheet'!$C$2:$C$5000,I$27,'1. Output sheet'!$AC$2:$AC$5000,$B$22,'1. Output sheet'!$O$2:$O$5000,"&gt;="&amp;$B$328,'1. Output sheet'!$O$2:$O$5000,"&lt;"&amp;$C$328)+COUNTIFS('1. Output sheet'!$D$2:$D$5000,$B338,'1. Output sheet'!$C$2:$C$5000,I$27,'1. Output sheet'!$AC$2:$AC$5000,$B$23,'1. Output sheet'!$O$2:$O$5000,"&gt;="&amp;$B$328,'1. Output sheet'!$O$2:$O$5000,"&lt;"&amp;$C$328)</f>
        <v>0</v>
      </c>
      <c r="J338" s="13">
        <f>COUNTIFS('1. Output sheet'!$D$2:$D$5000,$B338,'1. Output sheet'!$C$2:$C$5000,J$27,'1. Output sheet'!$AC$2:$AC$5000,$B$22,'1. Output sheet'!$O$2:$O$5000,"&gt;="&amp;$B$328,'1. Output sheet'!$O$2:$O$5000,"&lt;"&amp;$C$328)+COUNTIFS('1. Output sheet'!$D$2:$D$5000,$B338,'1. Output sheet'!$C$2:$C$5000,J$27,'1. Output sheet'!$AC$2:$AC$5000,$B$23,'1. Output sheet'!$O$2:$O$5000,"&gt;="&amp;$B$328,'1. Output sheet'!$O$2:$O$5000,"&lt;"&amp;$C$328)</f>
        <v>0</v>
      </c>
      <c r="K338" s="13">
        <f>COUNTIFS('1. Output sheet'!$D$2:$D$5000,$B338,'1. Output sheet'!$C$2:$C$5000,K$27,'1. Output sheet'!$AC$2:$AC$5000,$B$22,'1. Output sheet'!$O$2:$O$5000,"&gt;="&amp;$B$328,'1. Output sheet'!$O$2:$O$5000,"&lt;"&amp;$C$328)+COUNTIFS('1. Output sheet'!$D$2:$D$5000,$B338,'1. Output sheet'!$C$2:$C$5000,K$27,'1. Output sheet'!$AC$2:$AC$5000,$B$23,'1. Output sheet'!$O$2:$O$5000,"&gt;="&amp;$B$328,'1. Output sheet'!$O$2:$O$5000,"&lt;"&amp;$C$328)</f>
        <v>0</v>
      </c>
      <c r="L338" s="13">
        <f>COUNTIFS('1. Output sheet'!$D$2:$D$5000,$B338,'1. Output sheet'!$C$2:$C$5000,L$27,'1. Output sheet'!$AC$2:$AC$5000,$B$22,'1. Output sheet'!$O$2:$O$5000,"&gt;="&amp;$B$328,'1. Output sheet'!$O$2:$O$5000,"&lt;"&amp;$C$328)+COUNTIFS('1. Output sheet'!$D$2:$D$5000,$B338,'1. Output sheet'!$C$2:$C$5000,L$27,'1. Output sheet'!$AC$2:$AC$5000,$B$23,'1. Output sheet'!$O$2:$O$5000,"&gt;="&amp;$B$328,'1. Output sheet'!$O$2:$O$5000,"&lt;"&amp;$C$328)</f>
        <v>0</v>
      </c>
      <c r="M338" s="13">
        <f>COUNTIFS('1. Output sheet'!$D$2:$D$5000,$B338,'1. Output sheet'!$C$2:$C$5000,M$27,'1. Output sheet'!$AC$2:$AC$5000,$B$22,'1. Output sheet'!$O$2:$O$5000,"&gt;="&amp;$B$328,'1. Output sheet'!$O$2:$O$5000,"&lt;"&amp;$C$328)+COUNTIFS('1. Output sheet'!$D$2:$D$5000,$B338,'1. Output sheet'!$C$2:$C$5000,M$27,'1. Output sheet'!$AC$2:$AC$5000,$B$23,'1. Output sheet'!$O$2:$O$5000,"&gt;="&amp;$B$328,'1. Output sheet'!$O$2:$O$5000,"&lt;"&amp;$C$328)</f>
        <v>0</v>
      </c>
      <c r="N338" s="13">
        <f>COUNTIFS('1. Output sheet'!$D$2:$D$5000,$B338,'1. Output sheet'!$C$2:$C$5000,N$27,'1. Output sheet'!$AC$2:$AC$5000,$B$22,'1. Output sheet'!$O$2:$O$5000,"&gt;="&amp;$B$328,'1. Output sheet'!$O$2:$O$5000,"&lt;"&amp;$C$328)+COUNTIFS('1. Output sheet'!$D$2:$D$5000,$B338,'1. Output sheet'!$C$2:$C$5000,N$27,'1. Output sheet'!$AC$2:$AC$5000,$B$23,'1. Output sheet'!$O$2:$O$5000,"&gt;="&amp;$B$328,'1. Output sheet'!$O$2:$O$5000,"&lt;"&amp;$C$328)</f>
        <v>0</v>
      </c>
      <c r="O338" s="13">
        <f>COUNTIFS('1. Output sheet'!$D$2:$D$5000,$B338,'1. Output sheet'!$C$2:$C$5000,O$27,'1. Output sheet'!$AC$2:$AC$5000,$B$22,'1. Output sheet'!$O$2:$O$5000,"&gt;="&amp;$B$328,'1. Output sheet'!$O$2:$O$5000,"&lt;"&amp;$C$328)+COUNTIFS('1. Output sheet'!$D$2:$D$5000,$B338,'1. Output sheet'!$C$2:$C$5000,O$27,'1. Output sheet'!$AC$2:$AC$5000,$B$23,'1. Output sheet'!$O$2:$O$5000,"&gt;="&amp;$B$328,'1. Output sheet'!$O$2:$O$5000,"&lt;"&amp;$C$328)</f>
        <v>0</v>
      </c>
      <c r="P338" s="14">
        <f>SUM(D338:O338)</f>
        <v>3</v>
      </c>
      <c r="Q338" s="14">
        <f>COUNTIFS('1. Output sheet'!$D$2:$D$5000,$B338,'1. Output sheet'!$AC$2:$AC$5000,$B$22,'1. Output sheet'!$O$2:$O$5000,"&gt;="&amp;$B$142,'1. Output sheet'!$O$2:$O$5000,"&lt;"&amp;$C$142)+COUNTIFS('1. Output sheet'!$D$2:$D$5000,$B338,'1. Output sheet'!$AC$2:$AC$5000,$B$23,'1. Output sheet'!$O$2:$O$5000,"&gt;="&amp;$B$142,'1. Output sheet'!$O$2:$O$5000,"&lt;"&amp;$C$142)</f>
        <v>24</v>
      </c>
      <c r="R338" s="14">
        <f>Q338-P338</f>
        <v>21</v>
      </c>
    </row>
    <row r="339" spans="2:18" ht="14.4" x14ac:dyDescent="0.3">
      <c r="B339" s="21" t="s">
        <v>221</v>
      </c>
      <c r="C339" s="20"/>
      <c r="D339" s="13">
        <f>COUNTIFS('1. Output sheet'!$D$2:$D$5000,$B339,'1. Output sheet'!$C$2:$C$5000,D$27,'1. Output sheet'!$AC$2:$AC$5000,$B$22,'1. Output sheet'!$O$2:$O$5000,"&gt;="&amp;$B$328,'1. Output sheet'!$O$2:$O$5000,"&lt;"&amp;$C$328)+COUNTIFS('1. Output sheet'!$D$2:$D$5000,$B339,'1. Output sheet'!$C$2:$C$5000,D$27,'1. Output sheet'!$AC$2:$AC$5000,$B$23,'1. Output sheet'!$O$2:$O$5000,"&gt;="&amp;$B$328,'1. Output sheet'!$O$2:$O$5000,"&lt;"&amp;$C$328)</f>
        <v>0</v>
      </c>
      <c r="E339" s="13">
        <f>COUNTIFS('1. Output sheet'!$D$2:$D$5000,$B339,'1. Output sheet'!$C$2:$C$5000,E$27,'1. Output sheet'!$AC$2:$AC$5000,$B$22,'1. Output sheet'!$O$2:$O$5000,"&gt;="&amp;$B$328,'1. Output sheet'!$O$2:$O$5000,"&lt;"&amp;$C$328)+COUNTIFS('1. Output sheet'!$D$2:$D$5000,$B339,'1. Output sheet'!$C$2:$C$5000,E$27,'1. Output sheet'!$AC$2:$AC$5000,$B$23,'1. Output sheet'!$O$2:$O$5000,"&gt;="&amp;$B$328,'1. Output sheet'!$O$2:$O$5000,"&lt;"&amp;$C$328)</f>
        <v>0</v>
      </c>
      <c r="F339" s="13">
        <f>COUNTIFS('1. Output sheet'!$D$2:$D$5000,$B339,'1. Output sheet'!$C$2:$C$5000,F$27,'1. Output sheet'!$AC$2:$AC$5000,$B$22,'1. Output sheet'!$O$2:$O$5000,"&gt;="&amp;$B$328,'1. Output sheet'!$O$2:$O$5000,"&lt;"&amp;$C$328)+COUNTIFS('1. Output sheet'!$D$2:$D$5000,$B339,'1. Output sheet'!$C$2:$C$5000,F$27,'1. Output sheet'!$AC$2:$AC$5000,$B$23,'1. Output sheet'!$O$2:$O$5000,"&gt;="&amp;$B$328,'1. Output sheet'!$O$2:$O$5000,"&lt;"&amp;$C$328)</f>
        <v>0</v>
      </c>
      <c r="G339" s="13">
        <f>COUNTIFS('1. Output sheet'!$D$2:$D$5000,$B339,'1. Output sheet'!$C$2:$C$5000,G$27,'1. Output sheet'!$AC$2:$AC$5000,$B$22,'1. Output sheet'!$O$2:$O$5000,"&gt;="&amp;$B$328,'1. Output sheet'!$O$2:$O$5000,"&lt;"&amp;$C$328)+COUNTIFS('1. Output sheet'!$D$2:$D$5000,$B339,'1. Output sheet'!$C$2:$C$5000,G$27,'1. Output sheet'!$AC$2:$AC$5000,$B$23,'1. Output sheet'!$O$2:$O$5000,"&gt;="&amp;$B$328,'1. Output sheet'!$O$2:$O$5000,"&lt;"&amp;$C$328)</f>
        <v>0</v>
      </c>
      <c r="H339" s="13">
        <f>COUNTIFS('1. Output sheet'!$D$2:$D$5000,$B339,'1. Output sheet'!$C$2:$C$5000,H$27,'1. Output sheet'!$AC$2:$AC$5000,$B$22,'1. Output sheet'!$O$2:$O$5000,"&gt;="&amp;$B$328,'1. Output sheet'!$O$2:$O$5000,"&lt;"&amp;$C$328)+COUNTIFS('1. Output sheet'!$D$2:$D$5000,$B339,'1. Output sheet'!$C$2:$C$5000,H$27,'1. Output sheet'!$AC$2:$AC$5000,$B$23,'1. Output sheet'!$O$2:$O$5000,"&gt;="&amp;$B$328,'1. Output sheet'!$O$2:$O$5000,"&lt;"&amp;$C$328)</f>
        <v>0</v>
      </c>
      <c r="I339" s="13">
        <f>COUNTIFS('1. Output sheet'!$D$2:$D$5000,$B339,'1. Output sheet'!$C$2:$C$5000,I$27,'1. Output sheet'!$AC$2:$AC$5000,$B$22,'1. Output sheet'!$O$2:$O$5000,"&gt;="&amp;$B$328,'1. Output sheet'!$O$2:$O$5000,"&lt;"&amp;$C$328)+COUNTIFS('1. Output sheet'!$D$2:$D$5000,$B339,'1. Output sheet'!$C$2:$C$5000,I$27,'1. Output sheet'!$AC$2:$AC$5000,$B$23,'1. Output sheet'!$O$2:$O$5000,"&gt;="&amp;$B$328,'1. Output sheet'!$O$2:$O$5000,"&lt;"&amp;$C$328)</f>
        <v>0</v>
      </c>
      <c r="J339" s="13">
        <f>COUNTIFS('1. Output sheet'!$D$2:$D$5000,$B339,'1. Output sheet'!$C$2:$C$5000,J$27,'1. Output sheet'!$AC$2:$AC$5000,$B$22,'1. Output sheet'!$O$2:$O$5000,"&gt;="&amp;$B$328,'1. Output sheet'!$O$2:$O$5000,"&lt;"&amp;$C$328)+COUNTIFS('1. Output sheet'!$D$2:$D$5000,$B339,'1. Output sheet'!$C$2:$C$5000,J$27,'1. Output sheet'!$AC$2:$AC$5000,$B$23,'1. Output sheet'!$O$2:$O$5000,"&gt;="&amp;$B$328,'1. Output sheet'!$O$2:$O$5000,"&lt;"&amp;$C$328)</f>
        <v>0</v>
      </c>
      <c r="K339" s="13">
        <f>COUNTIFS('1. Output sheet'!$D$2:$D$5000,$B339,'1. Output sheet'!$C$2:$C$5000,K$27,'1. Output sheet'!$AC$2:$AC$5000,$B$22,'1. Output sheet'!$O$2:$O$5000,"&gt;="&amp;$B$328,'1. Output sheet'!$O$2:$O$5000,"&lt;"&amp;$C$328)+COUNTIFS('1. Output sheet'!$D$2:$D$5000,$B339,'1. Output sheet'!$C$2:$C$5000,K$27,'1. Output sheet'!$AC$2:$AC$5000,$B$23,'1. Output sheet'!$O$2:$O$5000,"&gt;="&amp;$B$328,'1. Output sheet'!$O$2:$O$5000,"&lt;"&amp;$C$328)</f>
        <v>0</v>
      </c>
      <c r="L339" s="13">
        <f>COUNTIFS('1. Output sheet'!$D$2:$D$5000,$B339,'1. Output sheet'!$C$2:$C$5000,L$27,'1. Output sheet'!$AC$2:$AC$5000,$B$22,'1. Output sheet'!$O$2:$O$5000,"&gt;="&amp;$B$328,'1. Output sheet'!$O$2:$O$5000,"&lt;"&amp;$C$328)+COUNTIFS('1. Output sheet'!$D$2:$D$5000,$B339,'1. Output sheet'!$C$2:$C$5000,L$27,'1. Output sheet'!$AC$2:$AC$5000,$B$23,'1. Output sheet'!$O$2:$O$5000,"&gt;="&amp;$B$328,'1. Output sheet'!$O$2:$O$5000,"&lt;"&amp;$C$328)</f>
        <v>0</v>
      </c>
      <c r="M339" s="13">
        <f>COUNTIFS('1. Output sheet'!$D$2:$D$5000,$B339,'1. Output sheet'!$C$2:$C$5000,M$27,'1. Output sheet'!$AC$2:$AC$5000,$B$22,'1. Output sheet'!$O$2:$O$5000,"&gt;="&amp;$B$328,'1. Output sheet'!$O$2:$O$5000,"&lt;"&amp;$C$328)+COUNTIFS('1. Output sheet'!$D$2:$D$5000,$B339,'1. Output sheet'!$C$2:$C$5000,M$27,'1. Output sheet'!$AC$2:$AC$5000,$B$23,'1. Output sheet'!$O$2:$O$5000,"&gt;="&amp;$B$328,'1. Output sheet'!$O$2:$O$5000,"&lt;"&amp;$C$328)</f>
        <v>0</v>
      </c>
      <c r="N339" s="13">
        <f>COUNTIFS('1. Output sheet'!$D$2:$D$5000,$B339,'1. Output sheet'!$C$2:$C$5000,N$27,'1. Output sheet'!$AC$2:$AC$5000,$B$22,'1. Output sheet'!$O$2:$O$5000,"&gt;="&amp;$B$328,'1. Output sheet'!$O$2:$O$5000,"&lt;"&amp;$C$328)+COUNTIFS('1. Output sheet'!$D$2:$D$5000,$B339,'1. Output sheet'!$C$2:$C$5000,N$27,'1. Output sheet'!$AC$2:$AC$5000,$B$23,'1. Output sheet'!$O$2:$O$5000,"&gt;="&amp;$B$328,'1. Output sheet'!$O$2:$O$5000,"&lt;"&amp;$C$328)</f>
        <v>0</v>
      </c>
      <c r="O339" s="13">
        <f>COUNTIFS('1. Output sheet'!$D$2:$D$5000,$B339,'1. Output sheet'!$C$2:$C$5000,O$27,'1. Output sheet'!$AC$2:$AC$5000,$B$22,'1. Output sheet'!$O$2:$O$5000,"&gt;="&amp;$B$328,'1. Output sheet'!$O$2:$O$5000,"&lt;"&amp;$C$328)+COUNTIFS('1. Output sheet'!$D$2:$D$5000,$B339,'1. Output sheet'!$C$2:$C$5000,O$27,'1. Output sheet'!$AC$2:$AC$5000,$B$23,'1. Output sheet'!$O$2:$O$5000,"&gt;="&amp;$B$328,'1. Output sheet'!$O$2:$O$5000,"&lt;"&amp;$C$328)</f>
        <v>0</v>
      </c>
      <c r="P339" s="14">
        <f t="shared" ref="P339:P355" si="150">SUM(D339:O339)</f>
        <v>0</v>
      </c>
      <c r="Q339" s="14">
        <f>COUNTIFS('1. Output sheet'!$D$2:$D$5000,$B339,'1. Output sheet'!$AC$2:$AC$5000,$B$22,'1. Output sheet'!$O$2:$O$5000,"&gt;="&amp;$B$142,'1. Output sheet'!$O$2:$O$5000,"&lt;"&amp;$C$142)+COUNTIFS('1. Output sheet'!$D$2:$D$5000,$B339,'1. Output sheet'!$AC$2:$AC$5000,$B$23,'1. Output sheet'!$O$2:$O$5000,"&gt;="&amp;$B$142,'1. Output sheet'!$O$2:$O$5000,"&lt;"&amp;$C$142)</f>
        <v>16</v>
      </c>
      <c r="R339" s="14">
        <f t="shared" ref="R339:R355" si="151">Q339-P339</f>
        <v>16</v>
      </c>
    </row>
    <row r="340" spans="2:18" ht="28.8" x14ac:dyDescent="0.3">
      <c r="B340" s="21" t="s">
        <v>543</v>
      </c>
      <c r="C340" s="20"/>
      <c r="D340" s="13">
        <f>COUNTIFS('1. Output sheet'!$D$2:$D$5000,$B340,'1. Output sheet'!$C$2:$C$5000,D$27,'1. Output sheet'!$AC$2:$AC$5000,$B$22,'1. Output sheet'!$O$2:$O$5000,"&gt;="&amp;$B$328,'1. Output sheet'!$O$2:$O$5000,"&lt;"&amp;$C$328)+COUNTIFS('1. Output sheet'!$D$2:$D$5000,$B340,'1. Output sheet'!$C$2:$C$5000,D$27,'1. Output sheet'!$AC$2:$AC$5000,$B$23,'1. Output sheet'!$O$2:$O$5000,"&gt;="&amp;$B$328,'1. Output sheet'!$O$2:$O$5000,"&lt;"&amp;$C$328)</f>
        <v>0</v>
      </c>
      <c r="E340" s="13">
        <f>COUNTIFS('1. Output sheet'!$D$2:$D$5000,$B340,'1. Output sheet'!$C$2:$C$5000,E$27,'1. Output sheet'!$AC$2:$AC$5000,$B$22,'1. Output sheet'!$O$2:$O$5000,"&gt;="&amp;$B$328,'1. Output sheet'!$O$2:$O$5000,"&lt;"&amp;$C$328)+COUNTIFS('1. Output sheet'!$D$2:$D$5000,$B340,'1. Output sheet'!$C$2:$C$5000,E$27,'1. Output sheet'!$AC$2:$AC$5000,$B$23,'1. Output sheet'!$O$2:$O$5000,"&gt;="&amp;$B$328,'1. Output sheet'!$O$2:$O$5000,"&lt;"&amp;$C$328)</f>
        <v>0</v>
      </c>
      <c r="F340" s="13">
        <f>COUNTIFS('1. Output sheet'!$D$2:$D$5000,$B340,'1. Output sheet'!$C$2:$C$5000,F$27,'1. Output sheet'!$AC$2:$AC$5000,$B$22,'1. Output sheet'!$O$2:$O$5000,"&gt;="&amp;$B$328,'1. Output sheet'!$O$2:$O$5000,"&lt;"&amp;$C$328)+COUNTIFS('1. Output sheet'!$D$2:$D$5000,$B340,'1. Output sheet'!$C$2:$C$5000,F$27,'1. Output sheet'!$AC$2:$AC$5000,$B$23,'1. Output sheet'!$O$2:$O$5000,"&gt;="&amp;$B$328,'1. Output sheet'!$O$2:$O$5000,"&lt;"&amp;$C$328)</f>
        <v>0</v>
      </c>
      <c r="G340" s="13">
        <f>COUNTIFS('1. Output sheet'!$D$2:$D$5000,$B340,'1. Output sheet'!$C$2:$C$5000,G$27,'1. Output sheet'!$AC$2:$AC$5000,$B$22,'1. Output sheet'!$O$2:$O$5000,"&gt;="&amp;$B$328,'1. Output sheet'!$O$2:$O$5000,"&lt;"&amp;$C$328)+COUNTIFS('1. Output sheet'!$D$2:$D$5000,$B340,'1. Output sheet'!$C$2:$C$5000,G$27,'1. Output sheet'!$AC$2:$AC$5000,$B$23,'1. Output sheet'!$O$2:$O$5000,"&gt;="&amp;$B$328,'1. Output sheet'!$O$2:$O$5000,"&lt;"&amp;$C$328)</f>
        <v>3</v>
      </c>
      <c r="H340" s="13">
        <f>COUNTIFS('1. Output sheet'!$D$2:$D$5000,$B340,'1. Output sheet'!$C$2:$C$5000,H$27,'1. Output sheet'!$AC$2:$AC$5000,$B$22,'1. Output sheet'!$O$2:$O$5000,"&gt;="&amp;$B$328,'1. Output sheet'!$O$2:$O$5000,"&lt;"&amp;$C$328)+COUNTIFS('1. Output sheet'!$D$2:$D$5000,$B340,'1. Output sheet'!$C$2:$C$5000,H$27,'1. Output sheet'!$AC$2:$AC$5000,$B$23,'1. Output sheet'!$O$2:$O$5000,"&gt;="&amp;$B$328,'1. Output sheet'!$O$2:$O$5000,"&lt;"&amp;$C$328)</f>
        <v>2</v>
      </c>
      <c r="I340" s="13">
        <f>COUNTIFS('1. Output sheet'!$D$2:$D$5000,$B340,'1. Output sheet'!$C$2:$C$5000,I$27,'1. Output sheet'!$AC$2:$AC$5000,$B$22,'1. Output sheet'!$O$2:$O$5000,"&gt;="&amp;$B$328,'1. Output sheet'!$O$2:$O$5000,"&lt;"&amp;$C$328)+COUNTIFS('1. Output sheet'!$D$2:$D$5000,$B340,'1. Output sheet'!$C$2:$C$5000,I$27,'1. Output sheet'!$AC$2:$AC$5000,$B$23,'1. Output sheet'!$O$2:$O$5000,"&gt;="&amp;$B$328,'1. Output sheet'!$O$2:$O$5000,"&lt;"&amp;$C$328)</f>
        <v>1</v>
      </c>
      <c r="J340" s="13">
        <f>COUNTIFS('1. Output sheet'!$D$2:$D$5000,$B340,'1. Output sheet'!$C$2:$C$5000,J$27,'1. Output sheet'!$AC$2:$AC$5000,$B$22,'1. Output sheet'!$O$2:$O$5000,"&gt;="&amp;$B$328,'1. Output sheet'!$O$2:$O$5000,"&lt;"&amp;$C$328)+COUNTIFS('1. Output sheet'!$D$2:$D$5000,$B340,'1. Output sheet'!$C$2:$C$5000,J$27,'1. Output sheet'!$AC$2:$AC$5000,$B$23,'1. Output sheet'!$O$2:$O$5000,"&gt;="&amp;$B$328,'1. Output sheet'!$O$2:$O$5000,"&lt;"&amp;$C$328)</f>
        <v>0</v>
      </c>
      <c r="K340" s="13">
        <f>COUNTIFS('1. Output sheet'!$D$2:$D$5000,$B340,'1. Output sheet'!$C$2:$C$5000,K$27,'1. Output sheet'!$AC$2:$AC$5000,$B$22,'1. Output sheet'!$O$2:$O$5000,"&gt;="&amp;$B$328,'1. Output sheet'!$O$2:$O$5000,"&lt;"&amp;$C$328)+COUNTIFS('1. Output sheet'!$D$2:$D$5000,$B340,'1. Output sheet'!$C$2:$C$5000,K$27,'1. Output sheet'!$AC$2:$AC$5000,$B$23,'1. Output sheet'!$O$2:$O$5000,"&gt;="&amp;$B$328,'1. Output sheet'!$O$2:$O$5000,"&lt;"&amp;$C$328)</f>
        <v>0</v>
      </c>
      <c r="L340" s="13">
        <f>COUNTIFS('1. Output sheet'!$D$2:$D$5000,$B340,'1. Output sheet'!$C$2:$C$5000,L$27,'1. Output sheet'!$AC$2:$AC$5000,$B$22,'1. Output sheet'!$O$2:$O$5000,"&gt;="&amp;$B$328,'1. Output sheet'!$O$2:$O$5000,"&lt;"&amp;$C$328)+COUNTIFS('1. Output sheet'!$D$2:$D$5000,$B340,'1. Output sheet'!$C$2:$C$5000,L$27,'1. Output sheet'!$AC$2:$AC$5000,$B$23,'1. Output sheet'!$O$2:$O$5000,"&gt;="&amp;$B$328,'1. Output sheet'!$O$2:$O$5000,"&lt;"&amp;$C$328)</f>
        <v>0</v>
      </c>
      <c r="M340" s="13">
        <f>COUNTIFS('1. Output sheet'!$D$2:$D$5000,$B340,'1. Output sheet'!$C$2:$C$5000,M$27,'1. Output sheet'!$AC$2:$AC$5000,$B$22,'1. Output sheet'!$O$2:$O$5000,"&gt;="&amp;$B$328,'1. Output sheet'!$O$2:$O$5000,"&lt;"&amp;$C$328)+COUNTIFS('1. Output sheet'!$D$2:$D$5000,$B340,'1. Output sheet'!$C$2:$C$5000,M$27,'1. Output sheet'!$AC$2:$AC$5000,$B$23,'1. Output sheet'!$O$2:$O$5000,"&gt;="&amp;$B$328,'1. Output sheet'!$O$2:$O$5000,"&lt;"&amp;$C$328)</f>
        <v>0</v>
      </c>
      <c r="N340" s="13">
        <f>COUNTIFS('1. Output sheet'!$D$2:$D$5000,$B340,'1. Output sheet'!$C$2:$C$5000,N$27,'1. Output sheet'!$AC$2:$AC$5000,$B$22,'1. Output sheet'!$O$2:$O$5000,"&gt;="&amp;$B$328,'1. Output sheet'!$O$2:$O$5000,"&lt;"&amp;$C$328)+COUNTIFS('1. Output sheet'!$D$2:$D$5000,$B340,'1. Output sheet'!$C$2:$C$5000,N$27,'1. Output sheet'!$AC$2:$AC$5000,$B$23,'1. Output sheet'!$O$2:$O$5000,"&gt;="&amp;$B$328,'1. Output sheet'!$O$2:$O$5000,"&lt;"&amp;$C$328)</f>
        <v>0</v>
      </c>
      <c r="O340" s="13">
        <f>COUNTIFS('1. Output sheet'!$D$2:$D$5000,$B340,'1. Output sheet'!$C$2:$C$5000,O$27,'1. Output sheet'!$AC$2:$AC$5000,$B$22,'1. Output sheet'!$O$2:$O$5000,"&gt;="&amp;$B$328,'1. Output sheet'!$O$2:$O$5000,"&lt;"&amp;$C$328)+COUNTIFS('1. Output sheet'!$D$2:$D$5000,$B340,'1. Output sheet'!$C$2:$C$5000,O$27,'1. Output sheet'!$AC$2:$AC$5000,$B$23,'1. Output sheet'!$O$2:$O$5000,"&gt;="&amp;$B$328,'1. Output sheet'!$O$2:$O$5000,"&lt;"&amp;$C$328)</f>
        <v>0</v>
      </c>
      <c r="P340" s="14">
        <f t="shared" si="150"/>
        <v>6</v>
      </c>
      <c r="Q340" s="14">
        <f>COUNTIFS('1. Output sheet'!$D$2:$D$5000,$B340,'1. Output sheet'!$AC$2:$AC$5000,$B$22,'1. Output sheet'!$O$2:$O$5000,"&gt;="&amp;$B$142,'1. Output sheet'!$O$2:$O$5000,"&lt;"&amp;$C$142)+COUNTIFS('1. Output sheet'!$D$2:$D$5000,$B340,'1. Output sheet'!$AC$2:$AC$5000,$B$23,'1. Output sheet'!$O$2:$O$5000,"&gt;="&amp;$B$142,'1. Output sheet'!$O$2:$O$5000,"&lt;"&amp;$C$142)</f>
        <v>41</v>
      </c>
      <c r="R340" s="14">
        <f t="shared" si="151"/>
        <v>35</v>
      </c>
    </row>
    <row r="341" spans="2:18" ht="14.4" x14ac:dyDescent="0.3">
      <c r="B341" s="21" t="s">
        <v>1169</v>
      </c>
      <c r="C341" s="20"/>
      <c r="D341" s="13">
        <f>COUNTIFS('1. Output sheet'!$D$2:$D$5000,$B341,'1. Output sheet'!$C$2:$C$5000,D$27,'1. Output sheet'!$AC$2:$AC$5000,$B$22,'1. Output sheet'!$O$2:$O$5000,"&gt;="&amp;$B$328,'1. Output sheet'!$O$2:$O$5000,"&lt;"&amp;$C$328)+COUNTIFS('1. Output sheet'!$D$2:$D$5000,$B341,'1. Output sheet'!$C$2:$C$5000,D$27,'1. Output sheet'!$AC$2:$AC$5000,$B$23,'1. Output sheet'!$O$2:$O$5000,"&gt;="&amp;$B$328,'1. Output sheet'!$O$2:$O$5000,"&lt;"&amp;$C$328)</f>
        <v>0</v>
      </c>
      <c r="E341" s="13">
        <f>COUNTIFS('1. Output sheet'!$D$2:$D$5000,$B341,'1. Output sheet'!$C$2:$C$5000,E$27,'1. Output sheet'!$AC$2:$AC$5000,$B$22,'1. Output sheet'!$O$2:$O$5000,"&gt;="&amp;$B$328,'1. Output sheet'!$O$2:$O$5000,"&lt;"&amp;$C$328)+COUNTIFS('1. Output sheet'!$D$2:$D$5000,$B341,'1. Output sheet'!$C$2:$C$5000,E$27,'1. Output sheet'!$AC$2:$AC$5000,$B$23,'1. Output sheet'!$O$2:$O$5000,"&gt;="&amp;$B$328,'1. Output sheet'!$O$2:$O$5000,"&lt;"&amp;$C$328)</f>
        <v>0</v>
      </c>
      <c r="F341" s="13">
        <f>COUNTIFS('1. Output sheet'!$D$2:$D$5000,$B341,'1. Output sheet'!$C$2:$C$5000,F$27,'1. Output sheet'!$AC$2:$AC$5000,$B$22,'1. Output sheet'!$O$2:$O$5000,"&gt;="&amp;$B$328,'1. Output sheet'!$O$2:$O$5000,"&lt;"&amp;$C$328)+COUNTIFS('1. Output sheet'!$D$2:$D$5000,$B341,'1. Output sheet'!$C$2:$C$5000,F$27,'1. Output sheet'!$AC$2:$AC$5000,$B$23,'1. Output sheet'!$O$2:$O$5000,"&gt;="&amp;$B$328,'1. Output sheet'!$O$2:$O$5000,"&lt;"&amp;$C$328)</f>
        <v>0</v>
      </c>
      <c r="G341" s="13">
        <f>COUNTIFS('1. Output sheet'!$D$2:$D$5000,$B341,'1. Output sheet'!$C$2:$C$5000,G$27,'1. Output sheet'!$AC$2:$AC$5000,$B$22,'1. Output sheet'!$O$2:$O$5000,"&gt;="&amp;$B$328,'1. Output sheet'!$O$2:$O$5000,"&lt;"&amp;$C$328)+COUNTIFS('1. Output sheet'!$D$2:$D$5000,$B341,'1. Output sheet'!$C$2:$C$5000,G$27,'1. Output sheet'!$AC$2:$AC$5000,$B$23,'1. Output sheet'!$O$2:$O$5000,"&gt;="&amp;$B$328,'1. Output sheet'!$O$2:$O$5000,"&lt;"&amp;$C$328)</f>
        <v>1</v>
      </c>
      <c r="H341" s="13">
        <f>COUNTIFS('1. Output sheet'!$D$2:$D$5000,$B341,'1. Output sheet'!$C$2:$C$5000,H$27,'1. Output sheet'!$AC$2:$AC$5000,$B$22,'1. Output sheet'!$O$2:$O$5000,"&gt;="&amp;$B$328,'1. Output sheet'!$O$2:$O$5000,"&lt;"&amp;$C$328)+COUNTIFS('1. Output sheet'!$D$2:$D$5000,$B341,'1. Output sheet'!$C$2:$C$5000,H$27,'1. Output sheet'!$AC$2:$AC$5000,$B$23,'1. Output sheet'!$O$2:$O$5000,"&gt;="&amp;$B$328,'1. Output sheet'!$O$2:$O$5000,"&lt;"&amp;$C$328)</f>
        <v>0</v>
      </c>
      <c r="I341" s="13">
        <f>COUNTIFS('1. Output sheet'!$D$2:$D$5000,$B341,'1. Output sheet'!$C$2:$C$5000,I$27,'1. Output sheet'!$AC$2:$AC$5000,$B$22,'1. Output sheet'!$O$2:$O$5000,"&gt;="&amp;$B$328,'1. Output sheet'!$O$2:$O$5000,"&lt;"&amp;$C$328)+COUNTIFS('1. Output sheet'!$D$2:$D$5000,$B341,'1. Output sheet'!$C$2:$C$5000,I$27,'1. Output sheet'!$AC$2:$AC$5000,$B$23,'1. Output sheet'!$O$2:$O$5000,"&gt;="&amp;$B$328,'1. Output sheet'!$O$2:$O$5000,"&lt;"&amp;$C$328)</f>
        <v>0</v>
      </c>
      <c r="J341" s="13">
        <f>COUNTIFS('1. Output sheet'!$D$2:$D$5000,$B341,'1. Output sheet'!$C$2:$C$5000,J$27,'1. Output sheet'!$AC$2:$AC$5000,$B$22,'1. Output sheet'!$O$2:$O$5000,"&gt;="&amp;$B$328,'1. Output sheet'!$O$2:$O$5000,"&lt;"&amp;$C$328)+COUNTIFS('1. Output sheet'!$D$2:$D$5000,$B341,'1. Output sheet'!$C$2:$C$5000,J$27,'1. Output sheet'!$AC$2:$AC$5000,$B$23,'1. Output sheet'!$O$2:$O$5000,"&gt;="&amp;$B$328,'1. Output sheet'!$O$2:$O$5000,"&lt;"&amp;$C$328)</f>
        <v>0</v>
      </c>
      <c r="K341" s="13">
        <f>COUNTIFS('1. Output sheet'!$D$2:$D$5000,$B341,'1. Output sheet'!$C$2:$C$5000,K$27,'1. Output sheet'!$AC$2:$AC$5000,$B$22,'1. Output sheet'!$O$2:$O$5000,"&gt;="&amp;$B$328,'1. Output sheet'!$O$2:$O$5000,"&lt;"&amp;$C$328)+COUNTIFS('1. Output sheet'!$D$2:$D$5000,$B341,'1. Output sheet'!$C$2:$C$5000,K$27,'1. Output sheet'!$AC$2:$AC$5000,$B$23,'1. Output sheet'!$O$2:$O$5000,"&gt;="&amp;$B$328,'1. Output sheet'!$O$2:$O$5000,"&lt;"&amp;$C$328)</f>
        <v>0</v>
      </c>
      <c r="L341" s="13">
        <f>COUNTIFS('1. Output sheet'!$D$2:$D$5000,$B341,'1. Output sheet'!$C$2:$C$5000,L$27,'1. Output sheet'!$AC$2:$AC$5000,$B$22,'1. Output sheet'!$O$2:$O$5000,"&gt;="&amp;$B$328,'1. Output sheet'!$O$2:$O$5000,"&lt;"&amp;$C$328)+COUNTIFS('1. Output sheet'!$D$2:$D$5000,$B341,'1. Output sheet'!$C$2:$C$5000,L$27,'1. Output sheet'!$AC$2:$AC$5000,$B$23,'1. Output sheet'!$O$2:$O$5000,"&gt;="&amp;$B$328,'1. Output sheet'!$O$2:$O$5000,"&lt;"&amp;$C$328)</f>
        <v>0</v>
      </c>
      <c r="M341" s="13">
        <f>COUNTIFS('1. Output sheet'!$D$2:$D$5000,$B341,'1. Output sheet'!$C$2:$C$5000,M$27,'1. Output sheet'!$AC$2:$AC$5000,$B$22,'1. Output sheet'!$O$2:$O$5000,"&gt;="&amp;$B$328,'1. Output sheet'!$O$2:$O$5000,"&lt;"&amp;$C$328)+COUNTIFS('1. Output sheet'!$D$2:$D$5000,$B341,'1. Output sheet'!$C$2:$C$5000,M$27,'1. Output sheet'!$AC$2:$AC$5000,$B$23,'1. Output sheet'!$O$2:$O$5000,"&gt;="&amp;$B$328,'1. Output sheet'!$O$2:$O$5000,"&lt;"&amp;$C$328)</f>
        <v>0</v>
      </c>
      <c r="N341" s="13">
        <f>COUNTIFS('1. Output sheet'!$D$2:$D$5000,$B341,'1. Output sheet'!$C$2:$C$5000,N$27,'1. Output sheet'!$AC$2:$AC$5000,$B$22,'1. Output sheet'!$O$2:$O$5000,"&gt;="&amp;$B$328,'1. Output sheet'!$O$2:$O$5000,"&lt;"&amp;$C$328)+COUNTIFS('1. Output sheet'!$D$2:$D$5000,$B341,'1. Output sheet'!$C$2:$C$5000,N$27,'1. Output sheet'!$AC$2:$AC$5000,$B$23,'1. Output sheet'!$O$2:$O$5000,"&gt;="&amp;$B$328,'1. Output sheet'!$O$2:$O$5000,"&lt;"&amp;$C$328)</f>
        <v>0</v>
      </c>
      <c r="O341" s="13">
        <f>COUNTIFS('1. Output sheet'!$D$2:$D$5000,$B341,'1. Output sheet'!$C$2:$C$5000,O$27,'1. Output sheet'!$AC$2:$AC$5000,$B$22,'1. Output sheet'!$O$2:$O$5000,"&gt;="&amp;$B$328,'1. Output sheet'!$O$2:$O$5000,"&lt;"&amp;$C$328)+COUNTIFS('1. Output sheet'!$D$2:$D$5000,$B341,'1. Output sheet'!$C$2:$C$5000,O$27,'1. Output sheet'!$AC$2:$AC$5000,$B$23,'1. Output sheet'!$O$2:$O$5000,"&gt;="&amp;$B$328,'1. Output sheet'!$O$2:$O$5000,"&lt;"&amp;$C$328)</f>
        <v>0</v>
      </c>
      <c r="P341" s="14">
        <f t="shared" si="150"/>
        <v>1</v>
      </c>
      <c r="Q341" s="14">
        <f>COUNTIFS('1. Output sheet'!$D$2:$D$5000,$B341,'1. Output sheet'!$AC$2:$AC$5000,$B$22,'1. Output sheet'!$O$2:$O$5000,"&gt;="&amp;$B$142,'1. Output sheet'!$O$2:$O$5000,"&lt;"&amp;$C$142)+COUNTIFS('1. Output sheet'!$D$2:$D$5000,$B341,'1. Output sheet'!$AC$2:$AC$5000,$B$23,'1. Output sheet'!$O$2:$O$5000,"&gt;="&amp;$B$142,'1. Output sheet'!$O$2:$O$5000,"&lt;"&amp;$C$142)</f>
        <v>5</v>
      </c>
      <c r="R341" s="14">
        <f t="shared" si="151"/>
        <v>4</v>
      </c>
    </row>
    <row r="342" spans="2:18" ht="14.4" x14ac:dyDescent="0.3">
      <c r="B342" s="21" t="s">
        <v>199</v>
      </c>
      <c r="C342" s="20"/>
      <c r="D342" s="13">
        <f>COUNTIFS('1. Output sheet'!$D$2:$D$5000,$B342,'1. Output sheet'!$C$2:$C$5000,D$27,'1. Output sheet'!$AC$2:$AC$5000,$B$22,'1. Output sheet'!$O$2:$O$5000,"&gt;="&amp;$B$328,'1. Output sheet'!$O$2:$O$5000,"&lt;"&amp;$C$328)+COUNTIFS('1. Output sheet'!$D$2:$D$5000,$B342,'1. Output sheet'!$C$2:$C$5000,D$27,'1. Output sheet'!$AC$2:$AC$5000,$B$23,'1. Output sheet'!$O$2:$O$5000,"&gt;="&amp;$B$328,'1. Output sheet'!$O$2:$O$5000,"&lt;"&amp;$C$328)</f>
        <v>0</v>
      </c>
      <c r="E342" s="13">
        <f>COUNTIFS('1. Output sheet'!$D$2:$D$5000,$B342,'1. Output sheet'!$C$2:$C$5000,E$27,'1. Output sheet'!$AC$2:$AC$5000,$B$22,'1. Output sheet'!$O$2:$O$5000,"&gt;="&amp;$B$328,'1. Output sheet'!$O$2:$O$5000,"&lt;"&amp;$C$328)+COUNTIFS('1. Output sheet'!$D$2:$D$5000,$B342,'1. Output sheet'!$C$2:$C$5000,E$27,'1. Output sheet'!$AC$2:$AC$5000,$B$23,'1. Output sheet'!$O$2:$O$5000,"&gt;="&amp;$B$328,'1. Output sheet'!$O$2:$O$5000,"&lt;"&amp;$C$328)</f>
        <v>0</v>
      </c>
      <c r="F342" s="13">
        <f>COUNTIFS('1. Output sheet'!$D$2:$D$5000,$B342,'1. Output sheet'!$C$2:$C$5000,F$27,'1. Output sheet'!$AC$2:$AC$5000,$B$22,'1. Output sheet'!$O$2:$O$5000,"&gt;="&amp;$B$328,'1. Output sheet'!$O$2:$O$5000,"&lt;"&amp;$C$328)+COUNTIFS('1. Output sheet'!$D$2:$D$5000,$B342,'1. Output sheet'!$C$2:$C$5000,F$27,'1. Output sheet'!$AC$2:$AC$5000,$B$23,'1. Output sheet'!$O$2:$O$5000,"&gt;="&amp;$B$328,'1. Output sheet'!$O$2:$O$5000,"&lt;"&amp;$C$328)</f>
        <v>0</v>
      </c>
      <c r="G342" s="13">
        <f>COUNTIFS('1. Output sheet'!$D$2:$D$5000,$B342,'1. Output sheet'!$C$2:$C$5000,G$27,'1. Output sheet'!$AC$2:$AC$5000,$B$22,'1. Output sheet'!$O$2:$O$5000,"&gt;="&amp;$B$328,'1. Output sheet'!$O$2:$O$5000,"&lt;"&amp;$C$328)+COUNTIFS('1. Output sheet'!$D$2:$D$5000,$B342,'1. Output sheet'!$C$2:$C$5000,G$27,'1. Output sheet'!$AC$2:$AC$5000,$B$23,'1. Output sheet'!$O$2:$O$5000,"&gt;="&amp;$B$328,'1. Output sheet'!$O$2:$O$5000,"&lt;"&amp;$C$328)</f>
        <v>0</v>
      </c>
      <c r="H342" s="13">
        <f>COUNTIFS('1. Output sheet'!$D$2:$D$5000,$B342,'1. Output sheet'!$C$2:$C$5000,H$27,'1. Output sheet'!$AC$2:$AC$5000,$B$22,'1. Output sheet'!$O$2:$O$5000,"&gt;="&amp;$B$328,'1. Output sheet'!$O$2:$O$5000,"&lt;"&amp;$C$328)+COUNTIFS('1. Output sheet'!$D$2:$D$5000,$B342,'1. Output sheet'!$C$2:$C$5000,H$27,'1. Output sheet'!$AC$2:$AC$5000,$B$23,'1. Output sheet'!$O$2:$O$5000,"&gt;="&amp;$B$328,'1. Output sheet'!$O$2:$O$5000,"&lt;"&amp;$C$328)</f>
        <v>0</v>
      </c>
      <c r="I342" s="13">
        <f>COUNTIFS('1. Output sheet'!$D$2:$D$5000,$B342,'1. Output sheet'!$C$2:$C$5000,I$27,'1. Output sheet'!$AC$2:$AC$5000,$B$22,'1. Output sheet'!$O$2:$O$5000,"&gt;="&amp;$B$328,'1. Output sheet'!$O$2:$O$5000,"&lt;"&amp;$C$328)+COUNTIFS('1. Output sheet'!$D$2:$D$5000,$B342,'1. Output sheet'!$C$2:$C$5000,I$27,'1. Output sheet'!$AC$2:$AC$5000,$B$23,'1. Output sheet'!$O$2:$O$5000,"&gt;="&amp;$B$328,'1. Output sheet'!$O$2:$O$5000,"&lt;"&amp;$C$328)</f>
        <v>0</v>
      </c>
      <c r="J342" s="13">
        <f>COUNTIFS('1. Output sheet'!$D$2:$D$5000,$B342,'1. Output sheet'!$C$2:$C$5000,J$27,'1. Output sheet'!$AC$2:$AC$5000,$B$22,'1. Output sheet'!$O$2:$O$5000,"&gt;="&amp;$B$328,'1. Output sheet'!$O$2:$O$5000,"&lt;"&amp;$C$328)+COUNTIFS('1. Output sheet'!$D$2:$D$5000,$B342,'1. Output sheet'!$C$2:$C$5000,J$27,'1. Output sheet'!$AC$2:$AC$5000,$B$23,'1. Output sheet'!$O$2:$O$5000,"&gt;="&amp;$B$328,'1. Output sheet'!$O$2:$O$5000,"&lt;"&amp;$C$328)</f>
        <v>0</v>
      </c>
      <c r="K342" s="13">
        <f>COUNTIFS('1. Output sheet'!$D$2:$D$5000,$B342,'1. Output sheet'!$C$2:$C$5000,K$27,'1. Output sheet'!$AC$2:$AC$5000,$B$22,'1. Output sheet'!$O$2:$O$5000,"&gt;="&amp;$B$328,'1. Output sheet'!$O$2:$O$5000,"&lt;"&amp;$C$328)+COUNTIFS('1. Output sheet'!$D$2:$D$5000,$B342,'1. Output sheet'!$C$2:$C$5000,K$27,'1. Output sheet'!$AC$2:$AC$5000,$B$23,'1. Output sheet'!$O$2:$O$5000,"&gt;="&amp;$B$328,'1. Output sheet'!$O$2:$O$5000,"&lt;"&amp;$C$328)</f>
        <v>0</v>
      </c>
      <c r="L342" s="13">
        <f>COUNTIFS('1. Output sheet'!$D$2:$D$5000,$B342,'1. Output sheet'!$C$2:$C$5000,L$27,'1. Output sheet'!$AC$2:$AC$5000,$B$22,'1. Output sheet'!$O$2:$O$5000,"&gt;="&amp;$B$328,'1. Output sheet'!$O$2:$O$5000,"&lt;"&amp;$C$328)+COUNTIFS('1. Output sheet'!$D$2:$D$5000,$B342,'1. Output sheet'!$C$2:$C$5000,L$27,'1. Output sheet'!$AC$2:$AC$5000,$B$23,'1. Output sheet'!$O$2:$O$5000,"&gt;="&amp;$B$328,'1. Output sheet'!$O$2:$O$5000,"&lt;"&amp;$C$328)</f>
        <v>0</v>
      </c>
      <c r="M342" s="13">
        <f>COUNTIFS('1. Output sheet'!$D$2:$D$5000,$B342,'1. Output sheet'!$C$2:$C$5000,M$27,'1. Output sheet'!$AC$2:$AC$5000,$B$22,'1. Output sheet'!$O$2:$O$5000,"&gt;="&amp;$B$328,'1. Output sheet'!$O$2:$O$5000,"&lt;"&amp;$C$328)+COUNTIFS('1. Output sheet'!$D$2:$D$5000,$B342,'1. Output sheet'!$C$2:$C$5000,M$27,'1. Output sheet'!$AC$2:$AC$5000,$B$23,'1. Output sheet'!$O$2:$O$5000,"&gt;="&amp;$B$328,'1. Output sheet'!$O$2:$O$5000,"&lt;"&amp;$C$328)</f>
        <v>0</v>
      </c>
      <c r="N342" s="13">
        <f>COUNTIFS('1. Output sheet'!$D$2:$D$5000,$B342,'1. Output sheet'!$C$2:$C$5000,N$27,'1. Output sheet'!$AC$2:$AC$5000,$B$22,'1. Output sheet'!$O$2:$O$5000,"&gt;="&amp;$B$328,'1. Output sheet'!$O$2:$O$5000,"&lt;"&amp;$C$328)+COUNTIFS('1. Output sheet'!$D$2:$D$5000,$B342,'1. Output sheet'!$C$2:$C$5000,N$27,'1. Output sheet'!$AC$2:$AC$5000,$B$23,'1. Output sheet'!$O$2:$O$5000,"&gt;="&amp;$B$328,'1. Output sheet'!$O$2:$O$5000,"&lt;"&amp;$C$328)</f>
        <v>0</v>
      </c>
      <c r="O342" s="13">
        <f>COUNTIFS('1. Output sheet'!$D$2:$D$5000,$B342,'1. Output sheet'!$C$2:$C$5000,O$27,'1. Output sheet'!$AC$2:$AC$5000,$B$22,'1. Output sheet'!$O$2:$O$5000,"&gt;="&amp;$B$328,'1. Output sheet'!$O$2:$O$5000,"&lt;"&amp;$C$328)+COUNTIFS('1. Output sheet'!$D$2:$D$5000,$B342,'1. Output sheet'!$C$2:$C$5000,O$27,'1. Output sheet'!$AC$2:$AC$5000,$B$23,'1. Output sheet'!$O$2:$O$5000,"&gt;="&amp;$B$328,'1. Output sheet'!$O$2:$O$5000,"&lt;"&amp;$C$328)</f>
        <v>0</v>
      </c>
      <c r="P342" s="14">
        <f t="shared" si="150"/>
        <v>0</v>
      </c>
      <c r="Q342" s="14">
        <f>COUNTIFS('1. Output sheet'!$D$2:$D$5000,$B342,'1. Output sheet'!$AC$2:$AC$5000,$B$22,'1. Output sheet'!$O$2:$O$5000,"&gt;="&amp;$B$142,'1. Output sheet'!$O$2:$O$5000,"&lt;"&amp;$C$142)+COUNTIFS('1. Output sheet'!$D$2:$D$5000,$B342,'1. Output sheet'!$AC$2:$AC$5000,$B$23,'1. Output sheet'!$O$2:$O$5000,"&gt;="&amp;$B$142,'1. Output sheet'!$O$2:$O$5000,"&lt;"&amp;$C$142)</f>
        <v>2</v>
      </c>
      <c r="R342" s="14">
        <f t="shared" si="151"/>
        <v>2</v>
      </c>
    </row>
    <row r="343" spans="2:18" ht="28.8" x14ac:dyDescent="0.3">
      <c r="B343" s="21" t="s">
        <v>29</v>
      </c>
      <c r="C343" s="20"/>
      <c r="D343" s="13">
        <f>COUNTIFS('1. Output sheet'!$D$2:$D$5000,$B343,'1. Output sheet'!$C$2:$C$5000,D$27,'1. Output sheet'!$AC$2:$AC$5000,$B$22,'1. Output sheet'!$O$2:$O$5000,"&gt;="&amp;$B$328,'1. Output sheet'!$O$2:$O$5000,"&lt;"&amp;$C$328)+COUNTIFS('1. Output sheet'!$D$2:$D$5000,$B343,'1. Output sheet'!$C$2:$C$5000,D$27,'1. Output sheet'!$AC$2:$AC$5000,$B$23,'1. Output sheet'!$O$2:$O$5000,"&gt;="&amp;$B$328,'1. Output sheet'!$O$2:$O$5000,"&lt;"&amp;$C$328)</f>
        <v>0</v>
      </c>
      <c r="E343" s="13">
        <f>COUNTIFS('1. Output sheet'!$D$2:$D$5000,$B343,'1. Output sheet'!$C$2:$C$5000,E$27,'1. Output sheet'!$AC$2:$AC$5000,$B$22,'1. Output sheet'!$O$2:$O$5000,"&gt;="&amp;$B$328,'1. Output sheet'!$O$2:$O$5000,"&lt;"&amp;$C$328)+COUNTIFS('1. Output sheet'!$D$2:$D$5000,$B343,'1. Output sheet'!$C$2:$C$5000,E$27,'1. Output sheet'!$AC$2:$AC$5000,$B$23,'1. Output sheet'!$O$2:$O$5000,"&gt;="&amp;$B$328,'1. Output sheet'!$O$2:$O$5000,"&lt;"&amp;$C$328)</f>
        <v>0</v>
      </c>
      <c r="F343" s="13">
        <f>COUNTIFS('1. Output sheet'!$D$2:$D$5000,$B343,'1. Output sheet'!$C$2:$C$5000,F$27,'1. Output sheet'!$AC$2:$AC$5000,$B$22,'1. Output sheet'!$O$2:$O$5000,"&gt;="&amp;$B$328,'1. Output sheet'!$O$2:$O$5000,"&lt;"&amp;$C$328)+COUNTIFS('1. Output sheet'!$D$2:$D$5000,$B343,'1. Output sheet'!$C$2:$C$5000,F$27,'1. Output sheet'!$AC$2:$AC$5000,$B$23,'1. Output sheet'!$O$2:$O$5000,"&gt;="&amp;$B$328,'1. Output sheet'!$O$2:$O$5000,"&lt;"&amp;$C$328)</f>
        <v>0</v>
      </c>
      <c r="G343" s="13">
        <f>COUNTIFS('1. Output sheet'!$D$2:$D$5000,$B343,'1. Output sheet'!$C$2:$C$5000,G$27,'1. Output sheet'!$AC$2:$AC$5000,$B$22,'1. Output sheet'!$O$2:$O$5000,"&gt;="&amp;$B$328,'1. Output sheet'!$O$2:$O$5000,"&lt;"&amp;$C$328)+COUNTIFS('1. Output sheet'!$D$2:$D$5000,$B343,'1. Output sheet'!$C$2:$C$5000,G$27,'1. Output sheet'!$AC$2:$AC$5000,$B$23,'1. Output sheet'!$O$2:$O$5000,"&gt;="&amp;$B$328,'1. Output sheet'!$O$2:$O$5000,"&lt;"&amp;$C$328)</f>
        <v>0</v>
      </c>
      <c r="H343" s="13">
        <f>COUNTIFS('1. Output sheet'!$D$2:$D$5000,$B343,'1. Output sheet'!$C$2:$C$5000,H$27,'1. Output sheet'!$AC$2:$AC$5000,$B$22,'1. Output sheet'!$O$2:$O$5000,"&gt;="&amp;$B$328,'1. Output sheet'!$O$2:$O$5000,"&lt;"&amp;$C$328)+COUNTIFS('1. Output sheet'!$D$2:$D$5000,$B343,'1. Output sheet'!$C$2:$C$5000,H$27,'1. Output sheet'!$AC$2:$AC$5000,$B$23,'1. Output sheet'!$O$2:$O$5000,"&gt;="&amp;$B$328,'1. Output sheet'!$O$2:$O$5000,"&lt;"&amp;$C$328)</f>
        <v>0</v>
      </c>
      <c r="I343" s="13">
        <f>COUNTIFS('1. Output sheet'!$D$2:$D$5000,$B343,'1. Output sheet'!$C$2:$C$5000,I$27,'1. Output sheet'!$AC$2:$AC$5000,$B$22,'1. Output sheet'!$O$2:$O$5000,"&gt;="&amp;$B$328,'1. Output sheet'!$O$2:$O$5000,"&lt;"&amp;$C$328)+COUNTIFS('1. Output sheet'!$D$2:$D$5000,$B343,'1. Output sheet'!$C$2:$C$5000,I$27,'1. Output sheet'!$AC$2:$AC$5000,$B$23,'1. Output sheet'!$O$2:$O$5000,"&gt;="&amp;$B$328,'1. Output sheet'!$O$2:$O$5000,"&lt;"&amp;$C$328)</f>
        <v>0</v>
      </c>
      <c r="J343" s="13">
        <f>COUNTIFS('1. Output sheet'!$D$2:$D$5000,$B343,'1. Output sheet'!$C$2:$C$5000,J$27,'1. Output sheet'!$AC$2:$AC$5000,$B$22,'1. Output sheet'!$O$2:$O$5000,"&gt;="&amp;$B$328,'1. Output sheet'!$O$2:$O$5000,"&lt;"&amp;$C$328)+COUNTIFS('1. Output sheet'!$D$2:$D$5000,$B343,'1. Output sheet'!$C$2:$C$5000,J$27,'1. Output sheet'!$AC$2:$AC$5000,$B$23,'1. Output sheet'!$O$2:$O$5000,"&gt;="&amp;$B$328,'1. Output sheet'!$O$2:$O$5000,"&lt;"&amp;$C$328)</f>
        <v>0</v>
      </c>
      <c r="K343" s="13">
        <f>COUNTIFS('1. Output sheet'!$D$2:$D$5000,$B343,'1. Output sheet'!$C$2:$C$5000,K$27,'1. Output sheet'!$AC$2:$AC$5000,$B$22,'1. Output sheet'!$O$2:$O$5000,"&gt;="&amp;$B$328,'1. Output sheet'!$O$2:$O$5000,"&lt;"&amp;$C$328)+COUNTIFS('1. Output sheet'!$D$2:$D$5000,$B343,'1. Output sheet'!$C$2:$C$5000,K$27,'1. Output sheet'!$AC$2:$AC$5000,$B$23,'1. Output sheet'!$O$2:$O$5000,"&gt;="&amp;$B$328,'1. Output sheet'!$O$2:$O$5000,"&lt;"&amp;$C$328)</f>
        <v>0</v>
      </c>
      <c r="L343" s="13">
        <f>COUNTIFS('1. Output sheet'!$D$2:$D$5000,$B343,'1. Output sheet'!$C$2:$C$5000,L$27,'1. Output sheet'!$AC$2:$AC$5000,$B$22,'1. Output sheet'!$O$2:$O$5000,"&gt;="&amp;$B$328,'1. Output sheet'!$O$2:$O$5000,"&lt;"&amp;$C$328)+COUNTIFS('1. Output sheet'!$D$2:$D$5000,$B343,'1. Output sheet'!$C$2:$C$5000,L$27,'1. Output sheet'!$AC$2:$AC$5000,$B$23,'1. Output sheet'!$O$2:$O$5000,"&gt;="&amp;$B$328,'1. Output sheet'!$O$2:$O$5000,"&lt;"&amp;$C$328)</f>
        <v>0</v>
      </c>
      <c r="M343" s="13">
        <f>COUNTIFS('1. Output sheet'!$D$2:$D$5000,$B343,'1. Output sheet'!$C$2:$C$5000,M$27,'1. Output sheet'!$AC$2:$AC$5000,$B$22,'1. Output sheet'!$O$2:$O$5000,"&gt;="&amp;$B$328,'1. Output sheet'!$O$2:$O$5000,"&lt;"&amp;$C$328)+COUNTIFS('1. Output sheet'!$D$2:$D$5000,$B343,'1. Output sheet'!$C$2:$C$5000,M$27,'1. Output sheet'!$AC$2:$AC$5000,$B$23,'1. Output sheet'!$O$2:$O$5000,"&gt;="&amp;$B$328,'1. Output sheet'!$O$2:$O$5000,"&lt;"&amp;$C$328)</f>
        <v>0</v>
      </c>
      <c r="N343" s="13">
        <f>COUNTIFS('1. Output sheet'!$D$2:$D$5000,$B343,'1. Output sheet'!$C$2:$C$5000,N$27,'1. Output sheet'!$AC$2:$AC$5000,$B$22,'1. Output sheet'!$O$2:$O$5000,"&gt;="&amp;$B$328,'1. Output sheet'!$O$2:$O$5000,"&lt;"&amp;$C$328)+COUNTIFS('1. Output sheet'!$D$2:$D$5000,$B343,'1. Output sheet'!$C$2:$C$5000,N$27,'1. Output sheet'!$AC$2:$AC$5000,$B$23,'1. Output sheet'!$O$2:$O$5000,"&gt;="&amp;$B$328,'1. Output sheet'!$O$2:$O$5000,"&lt;"&amp;$C$328)</f>
        <v>0</v>
      </c>
      <c r="O343" s="13">
        <f>COUNTIFS('1. Output sheet'!$D$2:$D$5000,$B343,'1. Output sheet'!$C$2:$C$5000,O$27,'1. Output sheet'!$AC$2:$AC$5000,$B$22,'1. Output sheet'!$O$2:$O$5000,"&gt;="&amp;$B$328,'1. Output sheet'!$O$2:$O$5000,"&lt;"&amp;$C$328)+COUNTIFS('1. Output sheet'!$D$2:$D$5000,$B343,'1. Output sheet'!$C$2:$C$5000,O$27,'1. Output sheet'!$AC$2:$AC$5000,$B$23,'1. Output sheet'!$O$2:$O$5000,"&gt;="&amp;$B$328,'1. Output sheet'!$O$2:$O$5000,"&lt;"&amp;$C$328)</f>
        <v>0</v>
      </c>
      <c r="P343" s="14">
        <f t="shared" si="150"/>
        <v>0</v>
      </c>
      <c r="Q343" s="14">
        <f>COUNTIFS('1. Output sheet'!$D$2:$D$5000,$B343,'1. Output sheet'!$AC$2:$AC$5000,$B$22,'1. Output sheet'!$O$2:$O$5000,"&gt;="&amp;$B$142,'1. Output sheet'!$O$2:$O$5000,"&lt;"&amp;$C$142)+COUNTIFS('1. Output sheet'!$D$2:$D$5000,$B343,'1. Output sheet'!$AC$2:$AC$5000,$B$23,'1. Output sheet'!$O$2:$O$5000,"&gt;="&amp;$B$142,'1. Output sheet'!$O$2:$O$5000,"&lt;"&amp;$C$142)</f>
        <v>53</v>
      </c>
      <c r="R343" s="14">
        <f t="shared" si="151"/>
        <v>53</v>
      </c>
    </row>
    <row r="344" spans="2:18" ht="14.4" x14ac:dyDescent="0.3">
      <c r="B344" s="21" t="s">
        <v>44</v>
      </c>
      <c r="C344" s="20"/>
      <c r="D344" s="13">
        <f>COUNTIFS('1. Output sheet'!$D$2:$D$5000,$B344,'1. Output sheet'!$C$2:$C$5000,D$27,'1. Output sheet'!$AC$2:$AC$5000,$B$22,'1. Output sheet'!$O$2:$O$5000,"&gt;="&amp;$B$328,'1. Output sheet'!$O$2:$O$5000,"&lt;"&amp;$C$328)+COUNTIFS('1. Output sheet'!$D$2:$D$5000,$B344,'1. Output sheet'!$C$2:$C$5000,D$27,'1. Output sheet'!$AC$2:$AC$5000,$B$23,'1. Output sheet'!$O$2:$O$5000,"&gt;="&amp;$B$328,'1. Output sheet'!$O$2:$O$5000,"&lt;"&amp;$C$328)</f>
        <v>0</v>
      </c>
      <c r="E344" s="13">
        <f>COUNTIFS('1. Output sheet'!$D$2:$D$5000,$B344,'1. Output sheet'!$C$2:$C$5000,E$27,'1. Output sheet'!$AC$2:$AC$5000,$B$22,'1. Output sheet'!$O$2:$O$5000,"&gt;="&amp;$B$328,'1. Output sheet'!$O$2:$O$5000,"&lt;"&amp;$C$328)+COUNTIFS('1. Output sheet'!$D$2:$D$5000,$B344,'1. Output sheet'!$C$2:$C$5000,E$27,'1. Output sheet'!$AC$2:$AC$5000,$B$23,'1. Output sheet'!$O$2:$O$5000,"&gt;="&amp;$B$328,'1. Output sheet'!$O$2:$O$5000,"&lt;"&amp;$C$328)</f>
        <v>1</v>
      </c>
      <c r="F344" s="13">
        <f>COUNTIFS('1. Output sheet'!$D$2:$D$5000,$B344,'1. Output sheet'!$C$2:$C$5000,F$27,'1. Output sheet'!$AC$2:$AC$5000,$B$22,'1. Output sheet'!$O$2:$O$5000,"&gt;="&amp;$B$328,'1. Output sheet'!$O$2:$O$5000,"&lt;"&amp;$C$328)+COUNTIFS('1. Output sheet'!$D$2:$D$5000,$B344,'1. Output sheet'!$C$2:$C$5000,F$27,'1. Output sheet'!$AC$2:$AC$5000,$B$23,'1. Output sheet'!$O$2:$O$5000,"&gt;="&amp;$B$328,'1. Output sheet'!$O$2:$O$5000,"&lt;"&amp;$C$328)</f>
        <v>0</v>
      </c>
      <c r="G344" s="13">
        <f>COUNTIFS('1. Output sheet'!$D$2:$D$5000,$B344,'1. Output sheet'!$C$2:$C$5000,G$27,'1. Output sheet'!$AC$2:$AC$5000,$B$22,'1. Output sheet'!$O$2:$O$5000,"&gt;="&amp;$B$328,'1. Output sheet'!$O$2:$O$5000,"&lt;"&amp;$C$328)+COUNTIFS('1. Output sheet'!$D$2:$D$5000,$B344,'1. Output sheet'!$C$2:$C$5000,G$27,'1. Output sheet'!$AC$2:$AC$5000,$B$23,'1. Output sheet'!$O$2:$O$5000,"&gt;="&amp;$B$328,'1. Output sheet'!$O$2:$O$5000,"&lt;"&amp;$C$328)</f>
        <v>0</v>
      </c>
      <c r="H344" s="13">
        <f>COUNTIFS('1. Output sheet'!$D$2:$D$5000,$B344,'1. Output sheet'!$C$2:$C$5000,H$27,'1. Output sheet'!$AC$2:$AC$5000,$B$22,'1. Output sheet'!$O$2:$O$5000,"&gt;="&amp;$B$328,'1. Output sheet'!$O$2:$O$5000,"&lt;"&amp;$C$328)+COUNTIFS('1. Output sheet'!$D$2:$D$5000,$B344,'1. Output sheet'!$C$2:$C$5000,H$27,'1. Output sheet'!$AC$2:$AC$5000,$B$23,'1. Output sheet'!$O$2:$O$5000,"&gt;="&amp;$B$328,'1. Output sheet'!$O$2:$O$5000,"&lt;"&amp;$C$328)</f>
        <v>0</v>
      </c>
      <c r="I344" s="13">
        <f>COUNTIFS('1. Output sheet'!$D$2:$D$5000,$B344,'1. Output sheet'!$C$2:$C$5000,I$27,'1. Output sheet'!$AC$2:$AC$5000,$B$22,'1. Output sheet'!$O$2:$O$5000,"&gt;="&amp;$B$328,'1. Output sheet'!$O$2:$O$5000,"&lt;"&amp;$C$328)+COUNTIFS('1. Output sheet'!$D$2:$D$5000,$B344,'1. Output sheet'!$C$2:$C$5000,I$27,'1. Output sheet'!$AC$2:$AC$5000,$B$23,'1. Output sheet'!$O$2:$O$5000,"&gt;="&amp;$B$328,'1. Output sheet'!$O$2:$O$5000,"&lt;"&amp;$C$328)</f>
        <v>0</v>
      </c>
      <c r="J344" s="13">
        <f>COUNTIFS('1. Output sheet'!$D$2:$D$5000,$B344,'1. Output sheet'!$C$2:$C$5000,J$27,'1. Output sheet'!$AC$2:$AC$5000,$B$22,'1. Output sheet'!$O$2:$O$5000,"&gt;="&amp;$B$328,'1. Output sheet'!$O$2:$O$5000,"&lt;"&amp;$C$328)+COUNTIFS('1. Output sheet'!$D$2:$D$5000,$B344,'1. Output sheet'!$C$2:$C$5000,J$27,'1. Output sheet'!$AC$2:$AC$5000,$B$23,'1. Output sheet'!$O$2:$O$5000,"&gt;="&amp;$B$328,'1. Output sheet'!$O$2:$O$5000,"&lt;"&amp;$C$328)</f>
        <v>0</v>
      </c>
      <c r="K344" s="13">
        <f>COUNTIFS('1. Output sheet'!$D$2:$D$5000,$B344,'1. Output sheet'!$C$2:$C$5000,K$27,'1. Output sheet'!$AC$2:$AC$5000,$B$22,'1. Output sheet'!$O$2:$O$5000,"&gt;="&amp;$B$328,'1. Output sheet'!$O$2:$O$5000,"&lt;"&amp;$C$328)+COUNTIFS('1. Output sheet'!$D$2:$D$5000,$B344,'1. Output sheet'!$C$2:$C$5000,K$27,'1. Output sheet'!$AC$2:$AC$5000,$B$23,'1. Output sheet'!$O$2:$O$5000,"&gt;="&amp;$B$328,'1. Output sheet'!$O$2:$O$5000,"&lt;"&amp;$C$328)</f>
        <v>0</v>
      </c>
      <c r="L344" s="13">
        <f>COUNTIFS('1. Output sheet'!$D$2:$D$5000,$B344,'1. Output sheet'!$C$2:$C$5000,L$27,'1. Output sheet'!$AC$2:$AC$5000,$B$22,'1. Output sheet'!$O$2:$O$5000,"&gt;="&amp;$B$328,'1. Output sheet'!$O$2:$O$5000,"&lt;"&amp;$C$328)+COUNTIFS('1. Output sheet'!$D$2:$D$5000,$B344,'1. Output sheet'!$C$2:$C$5000,L$27,'1. Output sheet'!$AC$2:$AC$5000,$B$23,'1. Output sheet'!$O$2:$O$5000,"&gt;="&amp;$B$328,'1. Output sheet'!$O$2:$O$5000,"&lt;"&amp;$C$328)</f>
        <v>0</v>
      </c>
      <c r="M344" s="13">
        <f>COUNTIFS('1. Output sheet'!$D$2:$D$5000,$B344,'1. Output sheet'!$C$2:$C$5000,M$27,'1. Output sheet'!$AC$2:$AC$5000,$B$22,'1. Output sheet'!$O$2:$O$5000,"&gt;="&amp;$B$328,'1. Output sheet'!$O$2:$O$5000,"&lt;"&amp;$C$328)+COUNTIFS('1. Output sheet'!$D$2:$D$5000,$B344,'1. Output sheet'!$C$2:$C$5000,M$27,'1. Output sheet'!$AC$2:$AC$5000,$B$23,'1. Output sheet'!$O$2:$O$5000,"&gt;="&amp;$B$328,'1. Output sheet'!$O$2:$O$5000,"&lt;"&amp;$C$328)</f>
        <v>0</v>
      </c>
      <c r="N344" s="13">
        <f>COUNTIFS('1. Output sheet'!$D$2:$D$5000,$B344,'1. Output sheet'!$C$2:$C$5000,N$27,'1. Output sheet'!$AC$2:$AC$5000,$B$22,'1. Output sheet'!$O$2:$O$5000,"&gt;="&amp;$B$328,'1. Output sheet'!$O$2:$O$5000,"&lt;"&amp;$C$328)+COUNTIFS('1. Output sheet'!$D$2:$D$5000,$B344,'1. Output sheet'!$C$2:$C$5000,N$27,'1. Output sheet'!$AC$2:$AC$5000,$B$23,'1. Output sheet'!$O$2:$O$5000,"&gt;="&amp;$B$328,'1. Output sheet'!$O$2:$O$5000,"&lt;"&amp;$C$328)</f>
        <v>0</v>
      </c>
      <c r="O344" s="13">
        <f>COUNTIFS('1. Output sheet'!$D$2:$D$5000,$B344,'1. Output sheet'!$C$2:$C$5000,O$27,'1. Output sheet'!$AC$2:$AC$5000,$B$22,'1. Output sheet'!$O$2:$O$5000,"&gt;="&amp;$B$328,'1. Output sheet'!$O$2:$O$5000,"&lt;"&amp;$C$328)+COUNTIFS('1. Output sheet'!$D$2:$D$5000,$B344,'1. Output sheet'!$C$2:$C$5000,O$27,'1. Output sheet'!$AC$2:$AC$5000,$B$23,'1. Output sheet'!$O$2:$O$5000,"&gt;="&amp;$B$328,'1. Output sheet'!$O$2:$O$5000,"&lt;"&amp;$C$328)</f>
        <v>0</v>
      </c>
      <c r="P344" s="14">
        <f t="shared" si="150"/>
        <v>1</v>
      </c>
      <c r="Q344" s="14">
        <f>COUNTIFS('1. Output sheet'!$D$2:$D$5000,$B344,'1. Output sheet'!$AC$2:$AC$5000,$B$22,'1. Output sheet'!$O$2:$O$5000,"&gt;="&amp;$B$142,'1. Output sheet'!$O$2:$O$5000,"&lt;"&amp;$C$142)+COUNTIFS('1. Output sheet'!$D$2:$D$5000,$B344,'1. Output sheet'!$AC$2:$AC$5000,$B$23,'1. Output sheet'!$O$2:$O$5000,"&gt;="&amp;$B$142,'1. Output sheet'!$O$2:$O$5000,"&lt;"&amp;$C$142)</f>
        <v>26</v>
      </c>
      <c r="R344" s="14">
        <f t="shared" si="151"/>
        <v>25</v>
      </c>
    </row>
    <row r="345" spans="2:18" ht="28.8" x14ac:dyDescent="0.3">
      <c r="B345" s="21" t="s">
        <v>762</v>
      </c>
      <c r="C345" s="20"/>
      <c r="D345" s="13">
        <f>COUNTIFS('1. Output sheet'!$D$2:$D$5000,$B345,'1. Output sheet'!$C$2:$C$5000,D$27,'1. Output sheet'!$AC$2:$AC$5000,$B$22,'1. Output sheet'!$O$2:$O$5000,"&gt;="&amp;$B$328,'1. Output sheet'!$O$2:$O$5000,"&lt;"&amp;$C$328)+COUNTIFS('1. Output sheet'!$D$2:$D$5000,$B345,'1. Output sheet'!$C$2:$C$5000,D$27,'1. Output sheet'!$AC$2:$AC$5000,$B$23,'1. Output sheet'!$O$2:$O$5000,"&gt;="&amp;$B$328,'1. Output sheet'!$O$2:$O$5000,"&lt;"&amp;$C$328)</f>
        <v>0</v>
      </c>
      <c r="E345" s="13">
        <f>COUNTIFS('1. Output sheet'!$D$2:$D$5000,$B345,'1. Output sheet'!$C$2:$C$5000,E$27,'1. Output sheet'!$AC$2:$AC$5000,$B$22,'1. Output sheet'!$O$2:$O$5000,"&gt;="&amp;$B$328,'1. Output sheet'!$O$2:$O$5000,"&lt;"&amp;$C$328)+COUNTIFS('1. Output sheet'!$D$2:$D$5000,$B345,'1. Output sheet'!$C$2:$C$5000,E$27,'1. Output sheet'!$AC$2:$AC$5000,$B$23,'1. Output sheet'!$O$2:$O$5000,"&gt;="&amp;$B$328,'1. Output sheet'!$O$2:$O$5000,"&lt;"&amp;$C$328)</f>
        <v>0</v>
      </c>
      <c r="F345" s="13">
        <f>COUNTIFS('1. Output sheet'!$D$2:$D$5000,$B345,'1. Output sheet'!$C$2:$C$5000,F$27,'1. Output sheet'!$AC$2:$AC$5000,$B$22,'1. Output sheet'!$O$2:$O$5000,"&gt;="&amp;$B$328,'1. Output sheet'!$O$2:$O$5000,"&lt;"&amp;$C$328)+COUNTIFS('1. Output sheet'!$D$2:$D$5000,$B345,'1. Output sheet'!$C$2:$C$5000,F$27,'1. Output sheet'!$AC$2:$AC$5000,$B$23,'1. Output sheet'!$O$2:$O$5000,"&gt;="&amp;$B$328,'1. Output sheet'!$O$2:$O$5000,"&lt;"&amp;$C$328)</f>
        <v>0</v>
      </c>
      <c r="G345" s="13">
        <f>COUNTIFS('1. Output sheet'!$D$2:$D$5000,$B345,'1. Output sheet'!$C$2:$C$5000,G$27,'1. Output sheet'!$AC$2:$AC$5000,$B$22,'1. Output sheet'!$O$2:$O$5000,"&gt;="&amp;$B$328,'1. Output sheet'!$O$2:$O$5000,"&lt;"&amp;$C$328)+COUNTIFS('1. Output sheet'!$D$2:$D$5000,$B345,'1. Output sheet'!$C$2:$C$5000,G$27,'1. Output sheet'!$AC$2:$AC$5000,$B$23,'1. Output sheet'!$O$2:$O$5000,"&gt;="&amp;$B$328,'1. Output sheet'!$O$2:$O$5000,"&lt;"&amp;$C$328)</f>
        <v>0</v>
      </c>
      <c r="H345" s="13">
        <f>COUNTIFS('1. Output sheet'!$D$2:$D$5000,$B345,'1. Output sheet'!$C$2:$C$5000,H$27,'1. Output sheet'!$AC$2:$AC$5000,$B$22,'1. Output sheet'!$O$2:$O$5000,"&gt;="&amp;$B$328,'1. Output sheet'!$O$2:$O$5000,"&lt;"&amp;$C$328)+COUNTIFS('1. Output sheet'!$D$2:$D$5000,$B345,'1. Output sheet'!$C$2:$C$5000,H$27,'1. Output sheet'!$AC$2:$AC$5000,$B$23,'1. Output sheet'!$O$2:$O$5000,"&gt;="&amp;$B$328,'1. Output sheet'!$O$2:$O$5000,"&lt;"&amp;$C$328)</f>
        <v>0</v>
      </c>
      <c r="I345" s="13">
        <f>COUNTIFS('1. Output sheet'!$D$2:$D$5000,$B345,'1. Output sheet'!$C$2:$C$5000,I$27,'1. Output sheet'!$AC$2:$AC$5000,$B$22,'1. Output sheet'!$O$2:$O$5000,"&gt;="&amp;$B$328,'1. Output sheet'!$O$2:$O$5000,"&lt;"&amp;$C$328)+COUNTIFS('1. Output sheet'!$D$2:$D$5000,$B345,'1. Output sheet'!$C$2:$C$5000,I$27,'1. Output sheet'!$AC$2:$AC$5000,$B$23,'1. Output sheet'!$O$2:$O$5000,"&gt;="&amp;$B$328,'1. Output sheet'!$O$2:$O$5000,"&lt;"&amp;$C$328)</f>
        <v>0</v>
      </c>
      <c r="J345" s="13">
        <f>COUNTIFS('1. Output sheet'!$D$2:$D$5000,$B345,'1. Output sheet'!$C$2:$C$5000,J$27,'1. Output sheet'!$AC$2:$AC$5000,$B$22,'1. Output sheet'!$O$2:$O$5000,"&gt;="&amp;$B$328,'1. Output sheet'!$O$2:$O$5000,"&lt;"&amp;$C$328)+COUNTIFS('1. Output sheet'!$D$2:$D$5000,$B345,'1. Output sheet'!$C$2:$C$5000,J$27,'1. Output sheet'!$AC$2:$AC$5000,$B$23,'1. Output sheet'!$O$2:$O$5000,"&gt;="&amp;$B$328,'1. Output sheet'!$O$2:$O$5000,"&lt;"&amp;$C$328)</f>
        <v>0</v>
      </c>
      <c r="K345" s="13">
        <f>COUNTIFS('1. Output sheet'!$D$2:$D$5000,$B345,'1. Output sheet'!$C$2:$C$5000,K$27,'1. Output sheet'!$AC$2:$AC$5000,$B$22,'1. Output sheet'!$O$2:$O$5000,"&gt;="&amp;$B$328,'1. Output sheet'!$O$2:$O$5000,"&lt;"&amp;$C$328)+COUNTIFS('1. Output sheet'!$D$2:$D$5000,$B345,'1. Output sheet'!$C$2:$C$5000,K$27,'1. Output sheet'!$AC$2:$AC$5000,$B$23,'1. Output sheet'!$O$2:$O$5000,"&gt;="&amp;$B$328,'1. Output sheet'!$O$2:$O$5000,"&lt;"&amp;$C$328)</f>
        <v>0</v>
      </c>
      <c r="L345" s="13">
        <f>COUNTIFS('1. Output sheet'!$D$2:$D$5000,$B345,'1. Output sheet'!$C$2:$C$5000,L$27,'1. Output sheet'!$AC$2:$AC$5000,$B$22,'1. Output sheet'!$O$2:$O$5000,"&gt;="&amp;$B$328,'1. Output sheet'!$O$2:$O$5000,"&lt;"&amp;$C$328)+COUNTIFS('1. Output sheet'!$D$2:$D$5000,$B345,'1. Output sheet'!$C$2:$C$5000,L$27,'1. Output sheet'!$AC$2:$AC$5000,$B$23,'1. Output sheet'!$O$2:$O$5000,"&gt;="&amp;$B$328,'1. Output sheet'!$O$2:$O$5000,"&lt;"&amp;$C$328)</f>
        <v>0</v>
      </c>
      <c r="M345" s="13">
        <f>COUNTIFS('1. Output sheet'!$D$2:$D$5000,$B345,'1. Output sheet'!$C$2:$C$5000,M$27,'1. Output sheet'!$AC$2:$AC$5000,$B$22,'1. Output sheet'!$O$2:$O$5000,"&gt;="&amp;$B$328,'1. Output sheet'!$O$2:$O$5000,"&lt;"&amp;$C$328)+COUNTIFS('1. Output sheet'!$D$2:$D$5000,$B345,'1. Output sheet'!$C$2:$C$5000,M$27,'1. Output sheet'!$AC$2:$AC$5000,$B$23,'1. Output sheet'!$O$2:$O$5000,"&gt;="&amp;$B$328,'1. Output sheet'!$O$2:$O$5000,"&lt;"&amp;$C$328)</f>
        <v>0</v>
      </c>
      <c r="N345" s="13">
        <f>COUNTIFS('1. Output sheet'!$D$2:$D$5000,$B345,'1. Output sheet'!$C$2:$C$5000,N$27,'1. Output sheet'!$AC$2:$AC$5000,$B$22,'1. Output sheet'!$O$2:$O$5000,"&gt;="&amp;$B$328,'1. Output sheet'!$O$2:$O$5000,"&lt;"&amp;$C$328)+COUNTIFS('1. Output sheet'!$D$2:$D$5000,$B345,'1. Output sheet'!$C$2:$C$5000,N$27,'1. Output sheet'!$AC$2:$AC$5000,$B$23,'1. Output sheet'!$O$2:$O$5000,"&gt;="&amp;$B$328,'1. Output sheet'!$O$2:$O$5000,"&lt;"&amp;$C$328)</f>
        <v>0</v>
      </c>
      <c r="O345" s="13">
        <f>COUNTIFS('1. Output sheet'!$D$2:$D$5000,$B345,'1. Output sheet'!$C$2:$C$5000,O$27,'1. Output sheet'!$AC$2:$AC$5000,$B$22,'1. Output sheet'!$O$2:$O$5000,"&gt;="&amp;$B$328,'1. Output sheet'!$O$2:$O$5000,"&lt;"&amp;$C$328)+COUNTIFS('1. Output sheet'!$D$2:$D$5000,$B345,'1. Output sheet'!$C$2:$C$5000,O$27,'1. Output sheet'!$AC$2:$AC$5000,$B$23,'1. Output sheet'!$O$2:$O$5000,"&gt;="&amp;$B$328,'1. Output sheet'!$O$2:$O$5000,"&lt;"&amp;$C$328)</f>
        <v>0</v>
      </c>
      <c r="P345" s="14">
        <f t="shared" si="150"/>
        <v>0</v>
      </c>
      <c r="Q345" s="14">
        <f>COUNTIFS('1. Output sheet'!$D$2:$D$5000,$B345,'1. Output sheet'!$AC$2:$AC$5000,$B$22,'1. Output sheet'!$O$2:$O$5000,"&gt;="&amp;$B$142,'1. Output sheet'!$O$2:$O$5000,"&lt;"&amp;$C$142)+COUNTIFS('1. Output sheet'!$D$2:$D$5000,$B345,'1. Output sheet'!$AC$2:$AC$5000,$B$23,'1. Output sheet'!$O$2:$O$5000,"&gt;="&amp;$B$142,'1. Output sheet'!$O$2:$O$5000,"&lt;"&amp;$C$142)</f>
        <v>16</v>
      </c>
      <c r="R345" s="14">
        <f t="shared" si="151"/>
        <v>16</v>
      </c>
    </row>
    <row r="346" spans="2:18" ht="14.4" x14ac:dyDescent="0.3">
      <c r="B346" s="21" t="s">
        <v>105</v>
      </c>
      <c r="C346" s="20"/>
      <c r="D346" s="13">
        <f>COUNTIFS('1. Output sheet'!$D$2:$D$5000,$B346,'1. Output sheet'!$C$2:$C$5000,D$27,'1. Output sheet'!$AC$2:$AC$5000,$B$22,'1. Output sheet'!$O$2:$O$5000,"&gt;="&amp;$B$328,'1. Output sheet'!$O$2:$O$5000,"&lt;"&amp;$C$328)+COUNTIFS('1. Output sheet'!$D$2:$D$5000,$B346,'1. Output sheet'!$C$2:$C$5000,D$27,'1. Output sheet'!$AC$2:$AC$5000,$B$23,'1. Output sheet'!$O$2:$O$5000,"&gt;="&amp;$B$328,'1. Output sheet'!$O$2:$O$5000,"&lt;"&amp;$C$328)</f>
        <v>0</v>
      </c>
      <c r="E346" s="13">
        <f>COUNTIFS('1. Output sheet'!$D$2:$D$5000,$B346,'1. Output sheet'!$C$2:$C$5000,E$27,'1. Output sheet'!$AC$2:$AC$5000,$B$22,'1. Output sheet'!$O$2:$O$5000,"&gt;="&amp;$B$328,'1. Output sheet'!$O$2:$O$5000,"&lt;"&amp;$C$328)+COUNTIFS('1. Output sheet'!$D$2:$D$5000,$B346,'1. Output sheet'!$C$2:$C$5000,E$27,'1. Output sheet'!$AC$2:$AC$5000,$B$23,'1. Output sheet'!$O$2:$O$5000,"&gt;="&amp;$B$328,'1. Output sheet'!$O$2:$O$5000,"&lt;"&amp;$C$328)</f>
        <v>0</v>
      </c>
      <c r="F346" s="13">
        <f>COUNTIFS('1. Output sheet'!$D$2:$D$5000,$B346,'1. Output sheet'!$C$2:$C$5000,F$27,'1. Output sheet'!$AC$2:$AC$5000,$B$22,'1. Output sheet'!$O$2:$O$5000,"&gt;="&amp;$B$328,'1. Output sheet'!$O$2:$O$5000,"&lt;"&amp;$C$328)+COUNTIFS('1. Output sheet'!$D$2:$D$5000,$B346,'1. Output sheet'!$C$2:$C$5000,F$27,'1. Output sheet'!$AC$2:$AC$5000,$B$23,'1. Output sheet'!$O$2:$O$5000,"&gt;="&amp;$B$328,'1. Output sheet'!$O$2:$O$5000,"&lt;"&amp;$C$328)</f>
        <v>0</v>
      </c>
      <c r="G346" s="13">
        <f>COUNTIFS('1. Output sheet'!$D$2:$D$5000,$B346,'1. Output sheet'!$C$2:$C$5000,G$27,'1. Output sheet'!$AC$2:$AC$5000,$B$22,'1. Output sheet'!$O$2:$O$5000,"&gt;="&amp;$B$328,'1. Output sheet'!$O$2:$O$5000,"&lt;"&amp;$C$328)+COUNTIFS('1. Output sheet'!$D$2:$D$5000,$B346,'1. Output sheet'!$C$2:$C$5000,G$27,'1. Output sheet'!$AC$2:$AC$5000,$B$23,'1. Output sheet'!$O$2:$O$5000,"&gt;="&amp;$B$328,'1. Output sheet'!$O$2:$O$5000,"&lt;"&amp;$C$328)</f>
        <v>1</v>
      </c>
      <c r="H346" s="13">
        <f>COUNTIFS('1. Output sheet'!$D$2:$D$5000,$B346,'1. Output sheet'!$C$2:$C$5000,H$27,'1. Output sheet'!$AC$2:$AC$5000,$B$22,'1. Output sheet'!$O$2:$O$5000,"&gt;="&amp;$B$328,'1. Output sheet'!$O$2:$O$5000,"&lt;"&amp;$C$328)+COUNTIFS('1. Output sheet'!$D$2:$D$5000,$B346,'1. Output sheet'!$C$2:$C$5000,H$27,'1. Output sheet'!$AC$2:$AC$5000,$B$23,'1. Output sheet'!$O$2:$O$5000,"&gt;="&amp;$B$328,'1. Output sheet'!$O$2:$O$5000,"&lt;"&amp;$C$328)</f>
        <v>0</v>
      </c>
      <c r="I346" s="13">
        <f>COUNTIFS('1. Output sheet'!$D$2:$D$5000,$B346,'1. Output sheet'!$C$2:$C$5000,I$27,'1. Output sheet'!$AC$2:$AC$5000,$B$22,'1. Output sheet'!$O$2:$O$5000,"&gt;="&amp;$B$328,'1. Output sheet'!$O$2:$O$5000,"&lt;"&amp;$C$328)+COUNTIFS('1. Output sheet'!$D$2:$D$5000,$B346,'1. Output sheet'!$C$2:$C$5000,I$27,'1. Output sheet'!$AC$2:$AC$5000,$B$23,'1. Output sheet'!$O$2:$O$5000,"&gt;="&amp;$B$328,'1. Output sheet'!$O$2:$O$5000,"&lt;"&amp;$C$328)</f>
        <v>0</v>
      </c>
      <c r="J346" s="13">
        <f>COUNTIFS('1. Output sheet'!$D$2:$D$5000,$B346,'1. Output sheet'!$C$2:$C$5000,J$27,'1. Output sheet'!$AC$2:$AC$5000,$B$22,'1. Output sheet'!$O$2:$O$5000,"&gt;="&amp;$B$328,'1. Output sheet'!$O$2:$O$5000,"&lt;"&amp;$C$328)+COUNTIFS('1. Output sheet'!$D$2:$D$5000,$B346,'1. Output sheet'!$C$2:$C$5000,J$27,'1. Output sheet'!$AC$2:$AC$5000,$B$23,'1. Output sheet'!$O$2:$O$5000,"&gt;="&amp;$B$328,'1. Output sheet'!$O$2:$O$5000,"&lt;"&amp;$C$328)</f>
        <v>3</v>
      </c>
      <c r="K346" s="13">
        <f>COUNTIFS('1. Output sheet'!$D$2:$D$5000,$B346,'1. Output sheet'!$C$2:$C$5000,K$27,'1. Output sheet'!$AC$2:$AC$5000,$B$22,'1. Output sheet'!$O$2:$O$5000,"&gt;="&amp;$B$328,'1. Output sheet'!$O$2:$O$5000,"&lt;"&amp;$C$328)+COUNTIFS('1. Output sheet'!$D$2:$D$5000,$B346,'1. Output sheet'!$C$2:$C$5000,K$27,'1. Output sheet'!$AC$2:$AC$5000,$B$23,'1. Output sheet'!$O$2:$O$5000,"&gt;="&amp;$B$328,'1. Output sheet'!$O$2:$O$5000,"&lt;"&amp;$C$328)</f>
        <v>0</v>
      </c>
      <c r="L346" s="13">
        <f>COUNTIFS('1. Output sheet'!$D$2:$D$5000,$B346,'1. Output sheet'!$C$2:$C$5000,L$27,'1. Output sheet'!$AC$2:$AC$5000,$B$22,'1. Output sheet'!$O$2:$O$5000,"&gt;="&amp;$B$328,'1. Output sheet'!$O$2:$O$5000,"&lt;"&amp;$C$328)+COUNTIFS('1. Output sheet'!$D$2:$D$5000,$B346,'1. Output sheet'!$C$2:$C$5000,L$27,'1. Output sheet'!$AC$2:$AC$5000,$B$23,'1. Output sheet'!$O$2:$O$5000,"&gt;="&amp;$B$328,'1. Output sheet'!$O$2:$O$5000,"&lt;"&amp;$C$328)</f>
        <v>0</v>
      </c>
      <c r="M346" s="13">
        <f>COUNTIFS('1. Output sheet'!$D$2:$D$5000,$B346,'1. Output sheet'!$C$2:$C$5000,M$27,'1. Output sheet'!$AC$2:$AC$5000,$B$22,'1. Output sheet'!$O$2:$O$5000,"&gt;="&amp;$B$328,'1. Output sheet'!$O$2:$O$5000,"&lt;"&amp;$C$328)+COUNTIFS('1. Output sheet'!$D$2:$D$5000,$B346,'1. Output sheet'!$C$2:$C$5000,M$27,'1. Output sheet'!$AC$2:$AC$5000,$B$23,'1. Output sheet'!$O$2:$O$5000,"&gt;="&amp;$B$328,'1. Output sheet'!$O$2:$O$5000,"&lt;"&amp;$C$328)</f>
        <v>0</v>
      </c>
      <c r="N346" s="13">
        <f>COUNTIFS('1. Output sheet'!$D$2:$D$5000,$B346,'1. Output sheet'!$C$2:$C$5000,N$27,'1. Output sheet'!$AC$2:$AC$5000,$B$22,'1. Output sheet'!$O$2:$O$5000,"&gt;="&amp;$B$328,'1. Output sheet'!$O$2:$O$5000,"&lt;"&amp;$C$328)+COUNTIFS('1. Output sheet'!$D$2:$D$5000,$B346,'1. Output sheet'!$C$2:$C$5000,N$27,'1. Output sheet'!$AC$2:$AC$5000,$B$23,'1. Output sheet'!$O$2:$O$5000,"&gt;="&amp;$B$328,'1. Output sheet'!$O$2:$O$5000,"&lt;"&amp;$C$328)</f>
        <v>0</v>
      </c>
      <c r="O346" s="13">
        <f>COUNTIFS('1. Output sheet'!$D$2:$D$5000,$B346,'1. Output sheet'!$C$2:$C$5000,O$27,'1. Output sheet'!$AC$2:$AC$5000,$B$22,'1. Output sheet'!$O$2:$O$5000,"&gt;="&amp;$B$328,'1. Output sheet'!$O$2:$O$5000,"&lt;"&amp;$C$328)+COUNTIFS('1. Output sheet'!$D$2:$D$5000,$B346,'1. Output sheet'!$C$2:$C$5000,O$27,'1. Output sheet'!$AC$2:$AC$5000,$B$23,'1. Output sheet'!$O$2:$O$5000,"&gt;="&amp;$B$328,'1. Output sheet'!$O$2:$O$5000,"&lt;"&amp;$C$328)</f>
        <v>0</v>
      </c>
      <c r="P346" s="14">
        <f t="shared" si="150"/>
        <v>4</v>
      </c>
      <c r="Q346" s="14">
        <f>COUNTIFS('1. Output sheet'!$D$2:$D$5000,$B346,'1. Output sheet'!$AC$2:$AC$5000,$B$22,'1. Output sheet'!$O$2:$O$5000,"&gt;="&amp;$B$142,'1. Output sheet'!$O$2:$O$5000,"&lt;"&amp;$C$142)+COUNTIFS('1. Output sheet'!$D$2:$D$5000,$B346,'1. Output sheet'!$AC$2:$AC$5000,$B$23,'1. Output sheet'!$O$2:$O$5000,"&gt;="&amp;$B$142,'1. Output sheet'!$O$2:$O$5000,"&lt;"&amp;$C$142)</f>
        <v>195</v>
      </c>
      <c r="R346" s="14">
        <f t="shared" si="151"/>
        <v>191</v>
      </c>
    </row>
    <row r="347" spans="2:18" ht="14.4" x14ac:dyDescent="0.3">
      <c r="B347" s="21" t="s">
        <v>79</v>
      </c>
      <c r="C347" s="20"/>
      <c r="D347" s="13">
        <f>COUNTIFS('1. Output sheet'!$D$2:$D$5000,$B347,'1. Output sheet'!$C$2:$C$5000,D$27,'1. Output sheet'!$AC$2:$AC$5000,$B$22,'1. Output sheet'!$O$2:$O$5000,"&gt;="&amp;$B$328,'1. Output sheet'!$O$2:$O$5000,"&lt;"&amp;$C$328)+COUNTIFS('1. Output sheet'!$D$2:$D$5000,$B347,'1. Output sheet'!$C$2:$C$5000,D$27,'1. Output sheet'!$AC$2:$AC$5000,$B$23,'1. Output sheet'!$O$2:$O$5000,"&gt;="&amp;$B$328,'1. Output sheet'!$O$2:$O$5000,"&lt;"&amp;$C$328)</f>
        <v>0</v>
      </c>
      <c r="E347" s="13">
        <f>COUNTIFS('1. Output sheet'!$D$2:$D$5000,$B347,'1. Output sheet'!$C$2:$C$5000,E$27,'1. Output sheet'!$AC$2:$AC$5000,$B$22,'1. Output sheet'!$O$2:$O$5000,"&gt;="&amp;$B$328,'1. Output sheet'!$O$2:$O$5000,"&lt;"&amp;$C$328)+COUNTIFS('1. Output sheet'!$D$2:$D$5000,$B347,'1. Output sheet'!$C$2:$C$5000,E$27,'1. Output sheet'!$AC$2:$AC$5000,$B$23,'1. Output sheet'!$O$2:$O$5000,"&gt;="&amp;$B$328,'1. Output sheet'!$O$2:$O$5000,"&lt;"&amp;$C$328)</f>
        <v>0</v>
      </c>
      <c r="F347" s="13">
        <f>COUNTIFS('1. Output sheet'!$D$2:$D$5000,$B347,'1. Output sheet'!$C$2:$C$5000,F$27,'1. Output sheet'!$AC$2:$AC$5000,$B$22,'1. Output sheet'!$O$2:$O$5000,"&gt;="&amp;$B$328,'1. Output sheet'!$O$2:$O$5000,"&lt;"&amp;$C$328)+COUNTIFS('1. Output sheet'!$D$2:$D$5000,$B347,'1. Output sheet'!$C$2:$C$5000,F$27,'1. Output sheet'!$AC$2:$AC$5000,$B$23,'1. Output sheet'!$O$2:$O$5000,"&gt;="&amp;$B$328,'1. Output sheet'!$O$2:$O$5000,"&lt;"&amp;$C$328)</f>
        <v>0</v>
      </c>
      <c r="G347" s="13">
        <f>COUNTIFS('1. Output sheet'!$D$2:$D$5000,$B347,'1. Output sheet'!$C$2:$C$5000,G$27,'1. Output sheet'!$AC$2:$AC$5000,$B$22,'1. Output sheet'!$O$2:$O$5000,"&gt;="&amp;$B$328,'1. Output sheet'!$O$2:$O$5000,"&lt;"&amp;$C$328)+COUNTIFS('1. Output sheet'!$D$2:$D$5000,$B347,'1. Output sheet'!$C$2:$C$5000,G$27,'1. Output sheet'!$AC$2:$AC$5000,$B$23,'1. Output sheet'!$O$2:$O$5000,"&gt;="&amp;$B$328,'1. Output sheet'!$O$2:$O$5000,"&lt;"&amp;$C$328)</f>
        <v>13</v>
      </c>
      <c r="H347" s="13">
        <f>COUNTIFS('1. Output sheet'!$D$2:$D$5000,$B347,'1. Output sheet'!$C$2:$C$5000,H$27,'1. Output sheet'!$AC$2:$AC$5000,$B$22,'1. Output sheet'!$O$2:$O$5000,"&gt;="&amp;$B$328,'1. Output sheet'!$O$2:$O$5000,"&lt;"&amp;$C$328)+COUNTIFS('1. Output sheet'!$D$2:$D$5000,$B347,'1. Output sheet'!$C$2:$C$5000,H$27,'1. Output sheet'!$AC$2:$AC$5000,$B$23,'1. Output sheet'!$O$2:$O$5000,"&gt;="&amp;$B$328,'1. Output sheet'!$O$2:$O$5000,"&lt;"&amp;$C$328)</f>
        <v>1</v>
      </c>
      <c r="I347" s="13">
        <f>COUNTIFS('1. Output sheet'!$D$2:$D$5000,$B347,'1. Output sheet'!$C$2:$C$5000,I$27,'1. Output sheet'!$AC$2:$AC$5000,$B$22,'1. Output sheet'!$O$2:$O$5000,"&gt;="&amp;$B$328,'1. Output sheet'!$O$2:$O$5000,"&lt;"&amp;$C$328)+COUNTIFS('1. Output sheet'!$D$2:$D$5000,$B347,'1. Output sheet'!$C$2:$C$5000,I$27,'1. Output sheet'!$AC$2:$AC$5000,$B$23,'1. Output sheet'!$O$2:$O$5000,"&gt;="&amp;$B$328,'1. Output sheet'!$O$2:$O$5000,"&lt;"&amp;$C$328)</f>
        <v>0</v>
      </c>
      <c r="J347" s="13">
        <f>COUNTIFS('1. Output sheet'!$D$2:$D$5000,$B347,'1. Output sheet'!$C$2:$C$5000,J$27,'1. Output sheet'!$AC$2:$AC$5000,$B$22,'1. Output sheet'!$O$2:$O$5000,"&gt;="&amp;$B$328,'1. Output sheet'!$O$2:$O$5000,"&lt;"&amp;$C$328)+COUNTIFS('1. Output sheet'!$D$2:$D$5000,$B347,'1. Output sheet'!$C$2:$C$5000,J$27,'1. Output sheet'!$AC$2:$AC$5000,$B$23,'1. Output sheet'!$O$2:$O$5000,"&gt;="&amp;$B$328,'1. Output sheet'!$O$2:$O$5000,"&lt;"&amp;$C$328)</f>
        <v>0</v>
      </c>
      <c r="K347" s="13">
        <f>COUNTIFS('1. Output sheet'!$D$2:$D$5000,$B347,'1. Output sheet'!$C$2:$C$5000,K$27,'1. Output sheet'!$AC$2:$AC$5000,$B$22,'1. Output sheet'!$O$2:$O$5000,"&gt;="&amp;$B$328,'1. Output sheet'!$O$2:$O$5000,"&lt;"&amp;$C$328)+COUNTIFS('1. Output sheet'!$D$2:$D$5000,$B347,'1. Output sheet'!$C$2:$C$5000,K$27,'1. Output sheet'!$AC$2:$AC$5000,$B$23,'1. Output sheet'!$O$2:$O$5000,"&gt;="&amp;$B$328,'1. Output sheet'!$O$2:$O$5000,"&lt;"&amp;$C$328)</f>
        <v>0</v>
      </c>
      <c r="L347" s="13">
        <f>COUNTIFS('1. Output sheet'!$D$2:$D$5000,$B347,'1. Output sheet'!$C$2:$C$5000,L$27,'1. Output sheet'!$AC$2:$AC$5000,$B$22,'1. Output sheet'!$O$2:$O$5000,"&gt;="&amp;$B$328,'1. Output sheet'!$O$2:$O$5000,"&lt;"&amp;$C$328)+COUNTIFS('1. Output sheet'!$D$2:$D$5000,$B347,'1. Output sheet'!$C$2:$C$5000,L$27,'1. Output sheet'!$AC$2:$AC$5000,$B$23,'1. Output sheet'!$O$2:$O$5000,"&gt;="&amp;$B$328,'1. Output sheet'!$O$2:$O$5000,"&lt;"&amp;$C$328)</f>
        <v>0</v>
      </c>
      <c r="M347" s="13">
        <f>COUNTIFS('1. Output sheet'!$D$2:$D$5000,$B347,'1. Output sheet'!$C$2:$C$5000,M$27,'1. Output sheet'!$AC$2:$AC$5000,$B$22,'1. Output sheet'!$O$2:$O$5000,"&gt;="&amp;$B$328,'1. Output sheet'!$O$2:$O$5000,"&lt;"&amp;$C$328)+COUNTIFS('1. Output sheet'!$D$2:$D$5000,$B347,'1. Output sheet'!$C$2:$C$5000,M$27,'1. Output sheet'!$AC$2:$AC$5000,$B$23,'1. Output sheet'!$O$2:$O$5000,"&gt;="&amp;$B$328,'1. Output sheet'!$O$2:$O$5000,"&lt;"&amp;$C$328)</f>
        <v>0</v>
      </c>
      <c r="N347" s="13">
        <f>COUNTIFS('1. Output sheet'!$D$2:$D$5000,$B347,'1. Output sheet'!$C$2:$C$5000,N$27,'1. Output sheet'!$AC$2:$AC$5000,$B$22,'1. Output sheet'!$O$2:$O$5000,"&gt;="&amp;$B$328,'1. Output sheet'!$O$2:$O$5000,"&lt;"&amp;$C$328)+COUNTIFS('1. Output sheet'!$D$2:$D$5000,$B347,'1. Output sheet'!$C$2:$C$5000,N$27,'1. Output sheet'!$AC$2:$AC$5000,$B$23,'1. Output sheet'!$O$2:$O$5000,"&gt;="&amp;$B$328,'1. Output sheet'!$O$2:$O$5000,"&lt;"&amp;$C$328)</f>
        <v>0</v>
      </c>
      <c r="O347" s="13">
        <f>COUNTIFS('1. Output sheet'!$D$2:$D$5000,$B347,'1. Output sheet'!$C$2:$C$5000,O$27,'1. Output sheet'!$AC$2:$AC$5000,$B$22,'1. Output sheet'!$O$2:$O$5000,"&gt;="&amp;$B$328,'1. Output sheet'!$O$2:$O$5000,"&lt;"&amp;$C$328)+COUNTIFS('1. Output sheet'!$D$2:$D$5000,$B347,'1. Output sheet'!$C$2:$C$5000,O$27,'1. Output sheet'!$AC$2:$AC$5000,$B$23,'1. Output sheet'!$O$2:$O$5000,"&gt;="&amp;$B$328,'1. Output sheet'!$O$2:$O$5000,"&lt;"&amp;$C$328)</f>
        <v>0</v>
      </c>
      <c r="P347" s="14">
        <f t="shared" si="150"/>
        <v>14</v>
      </c>
      <c r="Q347" s="14">
        <f>COUNTIFS('1. Output sheet'!$D$2:$D$5000,$B347,'1. Output sheet'!$AC$2:$AC$5000,$B$22,'1. Output sheet'!$O$2:$O$5000,"&gt;="&amp;$B$142,'1. Output sheet'!$O$2:$O$5000,"&lt;"&amp;$C$142)+COUNTIFS('1. Output sheet'!$D$2:$D$5000,$B347,'1. Output sheet'!$AC$2:$AC$5000,$B$23,'1. Output sheet'!$O$2:$O$5000,"&gt;="&amp;$B$142,'1. Output sheet'!$O$2:$O$5000,"&lt;"&amp;$C$142)</f>
        <v>38</v>
      </c>
      <c r="R347" s="14">
        <f t="shared" si="151"/>
        <v>24</v>
      </c>
    </row>
    <row r="348" spans="2:18" ht="14.4" x14ac:dyDescent="0.3">
      <c r="B348" s="21" t="s">
        <v>49</v>
      </c>
      <c r="C348" s="20"/>
      <c r="D348" s="13">
        <f>COUNTIFS('1. Output sheet'!$D$2:$D$5000,$B348,'1. Output sheet'!$C$2:$C$5000,D$27,'1. Output sheet'!$AC$2:$AC$5000,$B$22,'1. Output sheet'!$O$2:$O$5000,"&gt;="&amp;$B$328,'1. Output sheet'!$O$2:$O$5000,"&lt;"&amp;$C$328)+COUNTIFS('1. Output sheet'!$D$2:$D$5000,$B348,'1. Output sheet'!$C$2:$C$5000,D$27,'1. Output sheet'!$AC$2:$AC$5000,$B$23,'1. Output sheet'!$O$2:$O$5000,"&gt;="&amp;$B$328,'1. Output sheet'!$O$2:$O$5000,"&lt;"&amp;$C$328)</f>
        <v>0</v>
      </c>
      <c r="E348" s="13">
        <f>COUNTIFS('1. Output sheet'!$D$2:$D$5000,$B348,'1. Output sheet'!$C$2:$C$5000,E$27,'1. Output sheet'!$AC$2:$AC$5000,$B$22,'1. Output sheet'!$O$2:$O$5000,"&gt;="&amp;$B$328,'1. Output sheet'!$O$2:$O$5000,"&lt;"&amp;$C$328)+COUNTIFS('1. Output sheet'!$D$2:$D$5000,$B348,'1. Output sheet'!$C$2:$C$5000,E$27,'1. Output sheet'!$AC$2:$AC$5000,$B$23,'1. Output sheet'!$O$2:$O$5000,"&gt;="&amp;$B$328,'1. Output sheet'!$O$2:$O$5000,"&lt;"&amp;$C$328)</f>
        <v>0</v>
      </c>
      <c r="F348" s="13">
        <f>COUNTIFS('1. Output sheet'!$D$2:$D$5000,$B348,'1. Output sheet'!$C$2:$C$5000,F$27,'1. Output sheet'!$AC$2:$AC$5000,$B$22,'1. Output sheet'!$O$2:$O$5000,"&gt;="&amp;$B$328,'1. Output sheet'!$O$2:$O$5000,"&lt;"&amp;$C$328)+COUNTIFS('1. Output sheet'!$D$2:$D$5000,$B348,'1. Output sheet'!$C$2:$C$5000,F$27,'1. Output sheet'!$AC$2:$AC$5000,$B$23,'1. Output sheet'!$O$2:$O$5000,"&gt;="&amp;$B$328,'1. Output sheet'!$O$2:$O$5000,"&lt;"&amp;$C$328)</f>
        <v>0</v>
      </c>
      <c r="G348" s="13">
        <f>COUNTIFS('1. Output sheet'!$D$2:$D$5000,$B348,'1. Output sheet'!$C$2:$C$5000,G$27,'1. Output sheet'!$AC$2:$AC$5000,$B$22,'1. Output sheet'!$O$2:$O$5000,"&gt;="&amp;$B$328,'1. Output sheet'!$O$2:$O$5000,"&lt;"&amp;$C$328)+COUNTIFS('1. Output sheet'!$D$2:$D$5000,$B348,'1. Output sheet'!$C$2:$C$5000,G$27,'1. Output sheet'!$AC$2:$AC$5000,$B$23,'1. Output sheet'!$O$2:$O$5000,"&gt;="&amp;$B$328,'1. Output sheet'!$O$2:$O$5000,"&lt;"&amp;$C$328)</f>
        <v>0</v>
      </c>
      <c r="H348" s="13">
        <f>COUNTIFS('1. Output sheet'!$D$2:$D$5000,$B348,'1. Output sheet'!$C$2:$C$5000,H$27,'1. Output sheet'!$AC$2:$AC$5000,$B$22,'1. Output sheet'!$O$2:$O$5000,"&gt;="&amp;$B$328,'1. Output sheet'!$O$2:$O$5000,"&lt;"&amp;$C$328)+COUNTIFS('1. Output sheet'!$D$2:$D$5000,$B348,'1. Output sheet'!$C$2:$C$5000,H$27,'1. Output sheet'!$AC$2:$AC$5000,$B$23,'1. Output sheet'!$O$2:$O$5000,"&gt;="&amp;$B$328,'1. Output sheet'!$O$2:$O$5000,"&lt;"&amp;$C$328)</f>
        <v>0</v>
      </c>
      <c r="I348" s="13">
        <f>COUNTIFS('1. Output sheet'!$D$2:$D$5000,$B348,'1. Output sheet'!$C$2:$C$5000,I$27,'1. Output sheet'!$AC$2:$AC$5000,$B$22,'1. Output sheet'!$O$2:$O$5000,"&gt;="&amp;$B$328,'1. Output sheet'!$O$2:$O$5000,"&lt;"&amp;$C$328)+COUNTIFS('1. Output sheet'!$D$2:$D$5000,$B348,'1. Output sheet'!$C$2:$C$5000,I$27,'1. Output sheet'!$AC$2:$AC$5000,$B$23,'1. Output sheet'!$O$2:$O$5000,"&gt;="&amp;$B$328,'1. Output sheet'!$O$2:$O$5000,"&lt;"&amp;$C$328)</f>
        <v>0</v>
      </c>
      <c r="J348" s="13">
        <f>COUNTIFS('1. Output sheet'!$D$2:$D$5000,$B348,'1. Output sheet'!$C$2:$C$5000,J$27,'1. Output sheet'!$AC$2:$AC$5000,$B$22,'1. Output sheet'!$O$2:$O$5000,"&gt;="&amp;$B$328,'1. Output sheet'!$O$2:$O$5000,"&lt;"&amp;$C$328)+COUNTIFS('1. Output sheet'!$D$2:$D$5000,$B348,'1. Output sheet'!$C$2:$C$5000,J$27,'1. Output sheet'!$AC$2:$AC$5000,$B$23,'1. Output sheet'!$O$2:$O$5000,"&gt;="&amp;$B$328,'1. Output sheet'!$O$2:$O$5000,"&lt;"&amp;$C$328)</f>
        <v>0</v>
      </c>
      <c r="K348" s="13">
        <f>COUNTIFS('1. Output sheet'!$D$2:$D$5000,$B348,'1. Output sheet'!$C$2:$C$5000,K$27,'1. Output sheet'!$AC$2:$AC$5000,$B$22,'1. Output sheet'!$O$2:$O$5000,"&gt;="&amp;$B$328,'1. Output sheet'!$O$2:$O$5000,"&lt;"&amp;$C$328)+COUNTIFS('1. Output sheet'!$D$2:$D$5000,$B348,'1. Output sheet'!$C$2:$C$5000,K$27,'1. Output sheet'!$AC$2:$AC$5000,$B$23,'1. Output sheet'!$O$2:$O$5000,"&gt;="&amp;$B$328,'1. Output sheet'!$O$2:$O$5000,"&lt;"&amp;$C$328)</f>
        <v>0</v>
      </c>
      <c r="L348" s="13">
        <f>COUNTIFS('1. Output sheet'!$D$2:$D$5000,$B348,'1. Output sheet'!$C$2:$C$5000,L$27,'1. Output sheet'!$AC$2:$AC$5000,$B$22,'1. Output sheet'!$O$2:$O$5000,"&gt;="&amp;$B$328,'1. Output sheet'!$O$2:$O$5000,"&lt;"&amp;$C$328)+COUNTIFS('1. Output sheet'!$D$2:$D$5000,$B348,'1. Output sheet'!$C$2:$C$5000,L$27,'1. Output sheet'!$AC$2:$AC$5000,$B$23,'1. Output sheet'!$O$2:$O$5000,"&gt;="&amp;$B$328,'1. Output sheet'!$O$2:$O$5000,"&lt;"&amp;$C$328)</f>
        <v>0</v>
      </c>
      <c r="M348" s="13">
        <f>COUNTIFS('1. Output sheet'!$D$2:$D$5000,$B348,'1. Output sheet'!$C$2:$C$5000,M$27,'1. Output sheet'!$AC$2:$AC$5000,$B$22,'1. Output sheet'!$O$2:$O$5000,"&gt;="&amp;$B$328,'1. Output sheet'!$O$2:$O$5000,"&lt;"&amp;$C$328)+COUNTIFS('1. Output sheet'!$D$2:$D$5000,$B348,'1. Output sheet'!$C$2:$C$5000,M$27,'1. Output sheet'!$AC$2:$AC$5000,$B$23,'1. Output sheet'!$O$2:$O$5000,"&gt;="&amp;$B$328,'1. Output sheet'!$O$2:$O$5000,"&lt;"&amp;$C$328)</f>
        <v>0</v>
      </c>
      <c r="N348" s="13">
        <f>COUNTIFS('1. Output sheet'!$D$2:$D$5000,$B348,'1. Output sheet'!$C$2:$C$5000,N$27,'1. Output sheet'!$AC$2:$AC$5000,$B$22,'1. Output sheet'!$O$2:$O$5000,"&gt;="&amp;$B$328,'1. Output sheet'!$O$2:$O$5000,"&lt;"&amp;$C$328)+COUNTIFS('1. Output sheet'!$D$2:$D$5000,$B348,'1. Output sheet'!$C$2:$C$5000,N$27,'1. Output sheet'!$AC$2:$AC$5000,$B$23,'1. Output sheet'!$O$2:$O$5000,"&gt;="&amp;$B$328,'1. Output sheet'!$O$2:$O$5000,"&lt;"&amp;$C$328)</f>
        <v>0</v>
      </c>
      <c r="O348" s="13">
        <f>COUNTIFS('1. Output sheet'!$D$2:$D$5000,$B348,'1. Output sheet'!$C$2:$C$5000,O$27,'1. Output sheet'!$AC$2:$AC$5000,$B$22,'1. Output sheet'!$O$2:$O$5000,"&gt;="&amp;$B$328,'1. Output sheet'!$O$2:$O$5000,"&lt;"&amp;$C$328)+COUNTIFS('1. Output sheet'!$D$2:$D$5000,$B348,'1. Output sheet'!$C$2:$C$5000,O$27,'1. Output sheet'!$AC$2:$AC$5000,$B$23,'1. Output sheet'!$O$2:$O$5000,"&gt;="&amp;$B$328,'1. Output sheet'!$O$2:$O$5000,"&lt;"&amp;$C$328)</f>
        <v>0</v>
      </c>
      <c r="P348" s="14">
        <f t="shared" si="150"/>
        <v>0</v>
      </c>
      <c r="Q348" s="14">
        <f>COUNTIFS('1. Output sheet'!$D$2:$D$5000,$B348,'1. Output sheet'!$AC$2:$AC$5000,$B$22,'1. Output sheet'!$O$2:$O$5000,"&gt;="&amp;$B$142,'1. Output sheet'!$O$2:$O$5000,"&lt;"&amp;$C$142)+COUNTIFS('1. Output sheet'!$D$2:$D$5000,$B348,'1. Output sheet'!$AC$2:$AC$5000,$B$23,'1. Output sheet'!$O$2:$O$5000,"&gt;="&amp;$B$142,'1. Output sheet'!$O$2:$O$5000,"&lt;"&amp;$C$142)</f>
        <v>5</v>
      </c>
      <c r="R348" s="14">
        <f t="shared" si="151"/>
        <v>5</v>
      </c>
    </row>
    <row r="349" spans="2:18" ht="14.4" x14ac:dyDescent="0.3">
      <c r="B349" s="21" t="s">
        <v>638</v>
      </c>
      <c r="C349" s="20"/>
      <c r="D349" s="13">
        <f>COUNTIFS('1. Output sheet'!$D$2:$D$5000,$B349,'1. Output sheet'!$C$2:$C$5000,D$27,'1. Output sheet'!$AC$2:$AC$5000,$B$22,'1. Output sheet'!$O$2:$O$5000,"&gt;="&amp;$B$328,'1. Output sheet'!$O$2:$O$5000,"&lt;"&amp;$C$328)+COUNTIFS('1. Output sheet'!$D$2:$D$5000,$B349,'1. Output sheet'!$C$2:$C$5000,D$27,'1. Output sheet'!$AC$2:$AC$5000,$B$23,'1. Output sheet'!$O$2:$O$5000,"&gt;="&amp;$B$328,'1. Output sheet'!$O$2:$O$5000,"&lt;"&amp;$C$328)</f>
        <v>0</v>
      </c>
      <c r="E349" s="13">
        <f>COUNTIFS('1. Output sheet'!$D$2:$D$5000,$B349,'1. Output sheet'!$C$2:$C$5000,E$27,'1. Output sheet'!$AC$2:$AC$5000,$B$22,'1. Output sheet'!$O$2:$O$5000,"&gt;="&amp;$B$328,'1. Output sheet'!$O$2:$O$5000,"&lt;"&amp;$C$328)+COUNTIFS('1. Output sheet'!$D$2:$D$5000,$B349,'1. Output sheet'!$C$2:$C$5000,E$27,'1. Output sheet'!$AC$2:$AC$5000,$B$23,'1. Output sheet'!$O$2:$O$5000,"&gt;="&amp;$B$328,'1. Output sheet'!$O$2:$O$5000,"&lt;"&amp;$C$328)</f>
        <v>0</v>
      </c>
      <c r="F349" s="13">
        <f>COUNTIFS('1. Output sheet'!$D$2:$D$5000,$B349,'1. Output sheet'!$C$2:$C$5000,F$27,'1. Output sheet'!$AC$2:$AC$5000,$B$22,'1. Output sheet'!$O$2:$O$5000,"&gt;="&amp;$B$328,'1. Output sheet'!$O$2:$O$5000,"&lt;"&amp;$C$328)+COUNTIFS('1. Output sheet'!$D$2:$D$5000,$B349,'1. Output sheet'!$C$2:$C$5000,F$27,'1. Output sheet'!$AC$2:$AC$5000,$B$23,'1. Output sheet'!$O$2:$O$5000,"&gt;="&amp;$B$328,'1. Output sheet'!$O$2:$O$5000,"&lt;"&amp;$C$328)</f>
        <v>0</v>
      </c>
      <c r="G349" s="13">
        <f>COUNTIFS('1. Output sheet'!$D$2:$D$5000,$B349,'1. Output sheet'!$C$2:$C$5000,G$27,'1. Output sheet'!$AC$2:$AC$5000,$B$22,'1. Output sheet'!$O$2:$O$5000,"&gt;="&amp;$B$328,'1. Output sheet'!$O$2:$O$5000,"&lt;"&amp;$C$328)+COUNTIFS('1. Output sheet'!$D$2:$D$5000,$B349,'1. Output sheet'!$C$2:$C$5000,G$27,'1. Output sheet'!$AC$2:$AC$5000,$B$23,'1. Output sheet'!$O$2:$O$5000,"&gt;="&amp;$B$328,'1. Output sheet'!$O$2:$O$5000,"&lt;"&amp;$C$328)</f>
        <v>0</v>
      </c>
      <c r="H349" s="13">
        <f>COUNTIFS('1. Output sheet'!$D$2:$D$5000,$B349,'1. Output sheet'!$C$2:$C$5000,H$27,'1. Output sheet'!$AC$2:$AC$5000,$B$22,'1. Output sheet'!$O$2:$O$5000,"&gt;="&amp;$B$328,'1. Output sheet'!$O$2:$O$5000,"&lt;"&amp;$C$328)+COUNTIFS('1. Output sheet'!$D$2:$D$5000,$B349,'1. Output sheet'!$C$2:$C$5000,H$27,'1. Output sheet'!$AC$2:$AC$5000,$B$23,'1. Output sheet'!$O$2:$O$5000,"&gt;="&amp;$B$328,'1. Output sheet'!$O$2:$O$5000,"&lt;"&amp;$C$328)</f>
        <v>0</v>
      </c>
      <c r="I349" s="13">
        <f>COUNTIFS('1. Output sheet'!$D$2:$D$5000,$B349,'1. Output sheet'!$C$2:$C$5000,I$27,'1. Output sheet'!$AC$2:$AC$5000,$B$22,'1. Output sheet'!$O$2:$O$5000,"&gt;="&amp;$B$328,'1. Output sheet'!$O$2:$O$5000,"&lt;"&amp;$C$328)+COUNTIFS('1. Output sheet'!$D$2:$D$5000,$B349,'1. Output sheet'!$C$2:$C$5000,I$27,'1. Output sheet'!$AC$2:$AC$5000,$B$23,'1. Output sheet'!$O$2:$O$5000,"&gt;="&amp;$B$328,'1. Output sheet'!$O$2:$O$5000,"&lt;"&amp;$C$328)</f>
        <v>0</v>
      </c>
      <c r="J349" s="13">
        <f>COUNTIFS('1. Output sheet'!$D$2:$D$5000,$B349,'1. Output sheet'!$C$2:$C$5000,J$27,'1. Output sheet'!$AC$2:$AC$5000,$B$22,'1. Output sheet'!$O$2:$O$5000,"&gt;="&amp;$B$328,'1. Output sheet'!$O$2:$O$5000,"&lt;"&amp;$C$328)+COUNTIFS('1. Output sheet'!$D$2:$D$5000,$B349,'1. Output sheet'!$C$2:$C$5000,J$27,'1. Output sheet'!$AC$2:$AC$5000,$B$23,'1. Output sheet'!$O$2:$O$5000,"&gt;="&amp;$B$328,'1. Output sheet'!$O$2:$O$5000,"&lt;"&amp;$C$328)</f>
        <v>0</v>
      </c>
      <c r="K349" s="13">
        <f>COUNTIFS('1. Output sheet'!$D$2:$D$5000,$B349,'1. Output sheet'!$C$2:$C$5000,K$27,'1. Output sheet'!$AC$2:$AC$5000,$B$22,'1. Output sheet'!$O$2:$O$5000,"&gt;="&amp;$B$328,'1. Output sheet'!$O$2:$O$5000,"&lt;"&amp;$C$328)+COUNTIFS('1. Output sheet'!$D$2:$D$5000,$B349,'1. Output sheet'!$C$2:$C$5000,K$27,'1. Output sheet'!$AC$2:$AC$5000,$B$23,'1. Output sheet'!$O$2:$O$5000,"&gt;="&amp;$B$328,'1. Output sheet'!$O$2:$O$5000,"&lt;"&amp;$C$328)</f>
        <v>0</v>
      </c>
      <c r="L349" s="13">
        <f>COUNTIFS('1. Output sheet'!$D$2:$D$5000,$B349,'1. Output sheet'!$C$2:$C$5000,L$27,'1. Output sheet'!$AC$2:$AC$5000,$B$22,'1. Output sheet'!$O$2:$O$5000,"&gt;="&amp;$B$328,'1. Output sheet'!$O$2:$O$5000,"&lt;"&amp;$C$328)+COUNTIFS('1. Output sheet'!$D$2:$D$5000,$B349,'1. Output sheet'!$C$2:$C$5000,L$27,'1. Output sheet'!$AC$2:$AC$5000,$B$23,'1. Output sheet'!$O$2:$O$5000,"&gt;="&amp;$B$328,'1. Output sheet'!$O$2:$O$5000,"&lt;"&amp;$C$328)</f>
        <v>0</v>
      </c>
      <c r="M349" s="13">
        <f>COUNTIFS('1. Output sheet'!$D$2:$D$5000,$B349,'1. Output sheet'!$C$2:$C$5000,M$27,'1. Output sheet'!$AC$2:$AC$5000,$B$22,'1. Output sheet'!$O$2:$O$5000,"&gt;="&amp;$B$328,'1. Output sheet'!$O$2:$O$5000,"&lt;"&amp;$C$328)+COUNTIFS('1. Output sheet'!$D$2:$D$5000,$B349,'1. Output sheet'!$C$2:$C$5000,M$27,'1. Output sheet'!$AC$2:$AC$5000,$B$23,'1. Output sheet'!$O$2:$O$5000,"&gt;="&amp;$B$328,'1. Output sheet'!$O$2:$O$5000,"&lt;"&amp;$C$328)</f>
        <v>0</v>
      </c>
      <c r="N349" s="13">
        <f>COUNTIFS('1. Output sheet'!$D$2:$D$5000,$B349,'1. Output sheet'!$C$2:$C$5000,N$27,'1. Output sheet'!$AC$2:$AC$5000,$B$22,'1. Output sheet'!$O$2:$O$5000,"&gt;="&amp;$B$328,'1. Output sheet'!$O$2:$O$5000,"&lt;"&amp;$C$328)+COUNTIFS('1. Output sheet'!$D$2:$D$5000,$B349,'1. Output sheet'!$C$2:$C$5000,N$27,'1. Output sheet'!$AC$2:$AC$5000,$B$23,'1. Output sheet'!$O$2:$O$5000,"&gt;="&amp;$B$328,'1. Output sheet'!$O$2:$O$5000,"&lt;"&amp;$C$328)</f>
        <v>0</v>
      </c>
      <c r="O349" s="13">
        <f>COUNTIFS('1. Output sheet'!$D$2:$D$5000,$B349,'1. Output sheet'!$C$2:$C$5000,O$27,'1. Output sheet'!$AC$2:$AC$5000,$B$22,'1. Output sheet'!$O$2:$O$5000,"&gt;="&amp;$B$328,'1. Output sheet'!$O$2:$O$5000,"&lt;"&amp;$C$328)+COUNTIFS('1. Output sheet'!$D$2:$D$5000,$B349,'1. Output sheet'!$C$2:$C$5000,O$27,'1. Output sheet'!$AC$2:$AC$5000,$B$23,'1. Output sheet'!$O$2:$O$5000,"&gt;="&amp;$B$328,'1. Output sheet'!$O$2:$O$5000,"&lt;"&amp;$C$328)</f>
        <v>0</v>
      </c>
      <c r="P349" s="14">
        <f t="shared" si="150"/>
        <v>0</v>
      </c>
      <c r="Q349" s="14">
        <f>COUNTIFS('1. Output sheet'!$D$2:$D$5000,$B349,'1. Output sheet'!$AC$2:$AC$5000,$B$22,'1. Output sheet'!$O$2:$O$5000,"&gt;="&amp;$B$142,'1. Output sheet'!$O$2:$O$5000,"&lt;"&amp;$C$142)+COUNTIFS('1. Output sheet'!$D$2:$D$5000,$B349,'1. Output sheet'!$AC$2:$AC$5000,$B$23,'1. Output sheet'!$O$2:$O$5000,"&gt;="&amp;$B$142,'1. Output sheet'!$O$2:$O$5000,"&lt;"&amp;$C$142)</f>
        <v>6</v>
      </c>
      <c r="R349" s="14">
        <f t="shared" si="151"/>
        <v>6</v>
      </c>
    </row>
    <row r="350" spans="2:18" ht="14.4" x14ac:dyDescent="0.3">
      <c r="B350" s="21" t="s">
        <v>2484</v>
      </c>
      <c r="C350" s="20"/>
      <c r="D350" s="13">
        <f>COUNTIFS('1. Output sheet'!$D$2:$D$5000,$B350,'1. Output sheet'!$C$2:$C$5000,D$27,'1. Output sheet'!$AC$2:$AC$5000,$B$22,'1. Output sheet'!$O$2:$O$5000,"&gt;="&amp;$B$328,'1. Output sheet'!$O$2:$O$5000,"&lt;"&amp;$C$328)+COUNTIFS('1. Output sheet'!$D$2:$D$5000,$B350,'1. Output sheet'!$C$2:$C$5000,D$27,'1. Output sheet'!$AC$2:$AC$5000,$B$23,'1. Output sheet'!$O$2:$O$5000,"&gt;="&amp;$B$328,'1. Output sheet'!$O$2:$O$5000,"&lt;"&amp;$C$328)</f>
        <v>0</v>
      </c>
      <c r="E350" s="13">
        <f>COUNTIFS('1. Output sheet'!$D$2:$D$5000,$B350,'1. Output sheet'!$C$2:$C$5000,E$27,'1. Output sheet'!$AC$2:$AC$5000,$B$22,'1. Output sheet'!$O$2:$O$5000,"&gt;="&amp;$B$328,'1. Output sheet'!$O$2:$O$5000,"&lt;"&amp;$C$328)+COUNTIFS('1. Output sheet'!$D$2:$D$5000,$B350,'1. Output sheet'!$C$2:$C$5000,E$27,'1. Output sheet'!$AC$2:$AC$5000,$B$23,'1. Output sheet'!$O$2:$O$5000,"&gt;="&amp;$B$328,'1. Output sheet'!$O$2:$O$5000,"&lt;"&amp;$C$328)</f>
        <v>0</v>
      </c>
      <c r="F350" s="13">
        <f>COUNTIFS('1. Output sheet'!$D$2:$D$5000,$B350,'1. Output sheet'!$C$2:$C$5000,F$27,'1. Output sheet'!$AC$2:$AC$5000,$B$22,'1. Output sheet'!$O$2:$O$5000,"&gt;="&amp;$B$328,'1. Output sheet'!$O$2:$O$5000,"&lt;"&amp;$C$328)+COUNTIFS('1. Output sheet'!$D$2:$D$5000,$B350,'1. Output sheet'!$C$2:$C$5000,F$27,'1. Output sheet'!$AC$2:$AC$5000,$B$23,'1. Output sheet'!$O$2:$O$5000,"&gt;="&amp;$B$328,'1. Output sheet'!$O$2:$O$5000,"&lt;"&amp;$C$328)</f>
        <v>0</v>
      </c>
      <c r="G350" s="13">
        <f>COUNTIFS('1. Output sheet'!$D$2:$D$5000,$B350,'1. Output sheet'!$C$2:$C$5000,G$27,'1. Output sheet'!$AC$2:$AC$5000,$B$22,'1. Output sheet'!$O$2:$O$5000,"&gt;="&amp;$B$328,'1. Output sheet'!$O$2:$O$5000,"&lt;"&amp;$C$328)+COUNTIFS('1. Output sheet'!$D$2:$D$5000,$B350,'1. Output sheet'!$C$2:$C$5000,G$27,'1. Output sheet'!$AC$2:$AC$5000,$B$23,'1. Output sheet'!$O$2:$O$5000,"&gt;="&amp;$B$328,'1. Output sheet'!$O$2:$O$5000,"&lt;"&amp;$C$328)</f>
        <v>0</v>
      </c>
      <c r="H350" s="13">
        <f>COUNTIFS('1. Output sheet'!$D$2:$D$5000,$B350,'1. Output sheet'!$C$2:$C$5000,H$27,'1. Output sheet'!$AC$2:$AC$5000,$B$22,'1. Output sheet'!$O$2:$O$5000,"&gt;="&amp;$B$328,'1. Output sheet'!$O$2:$O$5000,"&lt;"&amp;$C$328)+COUNTIFS('1. Output sheet'!$D$2:$D$5000,$B350,'1. Output sheet'!$C$2:$C$5000,H$27,'1. Output sheet'!$AC$2:$AC$5000,$B$23,'1. Output sheet'!$O$2:$O$5000,"&gt;="&amp;$B$328,'1. Output sheet'!$O$2:$O$5000,"&lt;"&amp;$C$328)</f>
        <v>0</v>
      </c>
      <c r="I350" s="13">
        <f>COUNTIFS('1. Output sheet'!$D$2:$D$5000,$B350,'1. Output sheet'!$C$2:$C$5000,I$27,'1. Output sheet'!$AC$2:$AC$5000,$B$22,'1. Output sheet'!$O$2:$O$5000,"&gt;="&amp;$B$328,'1. Output sheet'!$O$2:$O$5000,"&lt;"&amp;$C$328)+COUNTIFS('1. Output sheet'!$D$2:$D$5000,$B350,'1. Output sheet'!$C$2:$C$5000,I$27,'1. Output sheet'!$AC$2:$AC$5000,$B$23,'1. Output sheet'!$O$2:$O$5000,"&gt;="&amp;$B$328,'1. Output sheet'!$O$2:$O$5000,"&lt;"&amp;$C$328)</f>
        <v>0</v>
      </c>
      <c r="J350" s="13">
        <f>COUNTIFS('1. Output sheet'!$D$2:$D$5000,$B350,'1. Output sheet'!$C$2:$C$5000,J$27,'1. Output sheet'!$AC$2:$AC$5000,$B$22,'1. Output sheet'!$O$2:$O$5000,"&gt;="&amp;$B$328,'1. Output sheet'!$O$2:$O$5000,"&lt;"&amp;$C$328)+COUNTIFS('1. Output sheet'!$D$2:$D$5000,$B350,'1. Output sheet'!$C$2:$C$5000,J$27,'1. Output sheet'!$AC$2:$AC$5000,$B$23,'1. Output sheet'!$O$2:$O$5000,"&gt;="&amp;$B$328,'1. Output sheet'!$O$2:$O$5000,"&lt;"&amp;$C$328)</f>
        <v>0</v>
      </c>
      <c r="K350" s="13">
        <f>COUNTIFS('1. Output sheet'!$D$2:$D$5000,$B350,'1. Output sheet'!$C$2:$C$5000,K$27,'1. Output sheet'!$AC$2:$AC$5000,$B$22,'1. Output sheet'!$O$2:$O$5000,"&gt;="&amp;$B$328,'1. Output sheet'!$O$2:$O$5000,"&lt;"&amp;$C$328)+COUNTIFS('1. Output sheet'!$D$2:$D$5000,$B350,'1. Output sheet'!$C$2:$C$5000,K$27,'1. Output sheet'!$AC$2:$AC$5000,$B$23,'1. Output sheet'!$O$2:$O$5000,"&gt;="&amp;$B$328,'1. Output sheet'!$O$2:$O$5000,"&lt;"&amp;$C$328)</f>
        <v>0</v>
      </c>
      <c r="L350" s="13">
        <f>COUNTIFS('1. Output sheet'!$D$2:$D$5000,$B350,'1. Output sheet'!$C$2:$C$5000,L$27,'1. Output sheet'!$AC$2:$AC$5000,$B$22,'1. Output sheet'!$O$2:$O$5000,"&gt;="&amp;$B$328,'1. Output sheet'!$O$2:$O$5000,"&lt;"&amp;$C$328)+COUNTIFS('1. Output sheet'!$D$2:$D$5000,$B350,'1. Output sheet'!$C$2:$C$5000,L$27,'1. Output sheet'!$AC$2:$AC$5000,$B$23,'1. Output sheet'!$O$2:$O$5000,"&gt;="&amp;$B$328,'1. Output sheet'!$O$2:$O$5000,"&lt;"&amp;$C$328)</f>
        <v>0</v>
      </c>
      <c r="M350" s="13">
        <f>COUNTIFS('1. Output sheet'!$D$2:$D$5000,$B350,'1. Output sheet'!$C$2:$C$5000,M$27,'1. Output sheet'!$AC$2:$AC$5000,$B$22,'1. Output sheet'!$O$2:$O$5000,"&gt;="&amp;$B$328,'1. Output sheet'!$O$2:$O$5000,"&lt;"&amp;$C$328)+COUNTIFS('1. Output sheet'!$D$2:$D$5000,$B350,'1. Output sheet'!$C$2:$C$5000,M$27,'1. Output sheet'!$AC$2:$AC$5000,$B$23,'1. Output sheet'!$O$2:$O$5000,"&gt;="&amp;$B$328,'1. Output sheet'!$O$2:$O$5000,"&lt;"&amp;$C$328)</f>
        <v>0</v>
      </c>
      <c r="N350" s="13">
        <f>COUNTIFS('1. Output sheet'!$D$2:$D$5000,$B350,'1. Output sheet'!$C$2:$C$5000,N$27,'1. Output sheet'!$AC$2:$AC$5000,$B$22,'1. Output sheet'!$O$2:$O$5000,"&gt;="&amp;$B$328,'1. Output sheet'!$O$2:$O$5000,"&lt;"&amp;$C$328)+COUNTIFS('1. Output sheet'!$D$2:$D$5000,$B350,'1. Output sheet'!$C$2:$C$5000,N$27,'1. Output sheet'!$AC$2:$AC$5000,$B$23,'1. Output sheet'!$O$2:$O$5000,"&gt;="&amp;$B$328,'1. Output sheet'!$O$2:$O$5000,"&lt;"&amp;$C$328)</f>
        <v>0</v>
      </c>
      <c r="O350" s="13">
        <f>COUNTIFS('1. Output sheet'!$D$2:$D$5000,$B350,'1. Output sheet'!$C$2:$C$5000,O$27,'1. Output sheet'!$AC$2:$AC$5000,$B$22,'1. Output sheet'!$O$2:$O$5000,"&gt;="&amp;$B$328,'1. Output sheet'!$O$2:$O$5000,"&lt;"&amp;$C$328)+COUNTIFS('1. Output sheet'!$D$2:$D$5000,$B350,'1. Output sheet'!$C$2:$C$5000,O$27,'1. Output sheet'!$AC$2:$AC$5000,$B$23,'1. Output sheet'!$O$2:$O$5000,"&gt;="&amp;$B$328,'1. Output sheet'!$O$2:$O$5000,"&lt;"&amp;$C$328)</f>
        <v>0</v>
      </c>
      <c r="P350" s="14">
        <f t="shared" si="150"/>
        <v>0</v>
      </c>
      <c r="Q350" s="14">
        <f>COUNTIFS('1. Output sheet'!$D$2:$D$5000,$B350,'1. Output sheet'!$AC$2:$AC$5000,$B$22,'1. Output sheet'!$O$2:$O$5000,"&gt;="&amp;$B$142,'1. Output sheet'!$O$2:$O$5000,"&lt;"&amp;$C$142)+COUNTIFS('1. Output sheet'!$D$2:$D$5000,$B350,'1. Output sheet'!$AC$2:$AC$5000,$B$23,'1. Output sheet'!$O$2:$O$5000,"&gt;="&amp;$B$142,'1. Output sheet'!$O$2:$O$5000,"&lt;"&amp;$C$142)</f>
        <v>0</v>
      </c>
      <c r="R350" s="14">
        <f t="shared" si="151"/>
        <v>0</v>
      </c>
    </row>
    <row r="351" spans="2:18" ht="14.4" x14ac:dyDescent="0.3">
      <c r="B351" s="21" t="s">
        <v>2837</v>
      </c>
      <c r="C351" s="20"/>
      <c r="D351" s="13">
        <f>COUNTIFS('1. Output sheet'!$D$2:$D$5000,$B351,'1. Output sheet'!$C$2:$C$5000,D$27,'1. Output sheet'!$AC$2:$AC$5000,$B$22,'1. Output sheet'!$O$2:$O$5000,"&gt;="&amp;$B$328,'1. Output sheet'!$O$2:$O$5000,"&lt;"&amp;$C$328)+COUNTIFS('1. Output sheet'!$D$2:$D$5000,$B351,'1. Output sheet'!$C$2:$C$5000,D$27,'1. Output sheet'!$AC$2:$AC$5000,$B$23,'1. Output sheet'!$O$2:$O$5000,"&gt;="&amp;$B$328,'1. Output sheet'!$O$2:$O$5000,"&lt;"&amp;$C$328)</f>
        <v>0</v>
      </c>
      <c r="E351" s="13">
        <f>COUNTIFS('1. Output sheet'!$D$2:$D$5000,$B351,'1. Output sheet'!$C$2:$C$5000,E$27,'1. Output sheet'!$AC$2:$AC$5000,$B$22,'1. Output sheet'!$O$2:$O$5000,"&gt;="&amp;$B$328,'1. Output sheet'!$O$2:$O$5000,"&lt;"&amp;$C$328)+COUNTIFS('1. Output sheet'!$D$2:$D$5000,$B351,'1. Output sheet'!$C$2:$C$5000,E$27,'1. Output sheet'!$AC$2:$AC$5000,$B$23,'1. Output sheet'!$O$2:$O$5000,"&gt;="&amp;$B$328,'1. Output sheet'!$O$2:$O$5000,"&lt;"&amp;$C$328)</f>
        <v>0</v>
      </c>
      <c r="F351" s="13">
        <f>COUNTIFS('1. Output sheet'!$D$2:$D$5000,$B351,'1. Output sheet'!$C$2:$C$5000,F$27,'1. Output sheet'!$AC$2:$AC$5000,$B$22,'1. Output sheet'!$O$2:$O$5000,"&gt;="&amp;$B$328,'1. Output sheet'!$O$2:$O$5000,"&lt;"&amp;$C$328)+COUNTIFS('1. Output sheet'!$D$2:$D$5000,$B351,'1. Output sheet'!$C$2:$C$5000,F$27,'1. Output sheet'!$AC$2:$AC$5000,$B$23,'1. Output sheet'!$O$2:$O$5000,"&gt;="&amp;$B$328,'1. Output sheet'!$O$2:$O$5000,"&lt;"&amp;$C$328)</f>
        <v>0</v>
      </c>
      <c r="G351" s="13">
        <f>COUNTIFS('1. Output sheet'!$D$2:$D$5000,$B351,'1. Output sheet'!$C$2:$C$5000,G$27,'1. Output sheet'!$AC$2:$AC$5000,$B$22,'1. Output sheet'!$O$2:$O$5000,"&gt;="&amp;$B$328,'1. Output sheet'!$O$2:$O$5000,"&lt;"&amp;$C$328)+COUNTIFS('1. Output sheet'!$D$2:$D$5000,$B351,'1. Output sheet'!$C$2:$C$5000,G$27,'1. Output sheet'!$AC$2:$AC$5000,$B$23,'1. Output sheet'!$O$2:$O$5000,"&gt;="&amp;$B$328,'1. Output sheet'!$O$2:$O$5000,"&lt;"&amp;$C$328)</f>
        <v>0</v>
      </c>
      <c r="H351" s="13">
        <f>COUNTIFS('1. Output sheet'!$D$2:$D$5000,$B351,'1. Output sheet'!$C$2:$C$5000,H$27,'1. Output sheet'!$AC$2:$AC$5000,$B$22,'1. Output sheet'!$O$2:$O$5000,"&gt;="&amp;$B$328,'1. Output sheet'!$O$2:$O$5000,"&lt;"&amp;$C$328)+COUNTIFS('1. Output sheet'!$D$2:$D$5000,$B351,'1. Output sheet'!$C$2:$C$5000,H$27,'1. Output sheet'!$AC$2:$AC$5000,$B$23,'1. Output sheet'!$O$2:$O$5000,"&gt;="&amp;$B$328,'1. Output sheet'!$O$2:$O$5000,"&lt;"&amp;$C$328)</f>
        <v>0</v>
      </c>
      <c r="I351" s="13">
        <f>COUNTIFS('1. Output sheet'!$D$2:$D$5000,$B351,'1. Output sheet'!$C$2:$C$5000,I$27,'1. Output sheet'!$AC$2:$AC$5000,$B$22,'1. Output sheet'!$O$2:$O$5000,"&gt;="&amp;$B$328,'1. Output sheet'!$O$2:$O$5000,"&lt;"&amp;$C$328)+COUNTIFS('1. Output sheet'!$D$2:$D$5000,$B351,'1. Output sheet'!$C$2:$C$5000,I$27,'1. Output sheet'!$AC$2:$AC$5000,$B$23,'1. Output sheet'!$O$2:$O$5000,"&gt;="&amp;$B$328,'1. Output sheet'!$O$2:$O$5000,"&lt;"&amp;$C$328)</f>
        <v>0</v>
      </c>
      <c r="J351" s="13">
        <f>COUNTIFS('1. Output sheet'!$D$2:$D$5000,$B351,'1. Output sheet'!$C$2:$C$5000,J$27,'1. Output sheet'!$AC$2:$AC$5000,$B$22,'1. Output sheet'!$O$2:$O$5000,"&gt;="&amp;$B$328,'1. Output sheet'!$O$2:$O$5000,"&lt;"&amp;$C$328)+COUNTIFS('1. Output sheet'!$D$2:$D$5000,$B351,'1. Output sheet'!$C$2:$C$5000,J$27,'1. Output sheet'!$AC$2:$AC$5000,$B$23,'1. Output sheet'!$O$2:$O$5000,"&gt;="&amp;$B$328,'1. Output sheet'!$O$2:$O$5000,"&lt;"&amp;$C$328)</f>
        <v>0</v>
      </c>
      <c r="K351" s="13">
        <f>COUNTIFS('1. Output sheet'!$D$2:$D$5000,$B351,'1. Output sheet'!$C$2:$C$5000,K$27,'1. Output sheet'!$AC$2:$AC$5000,$B$22,'1. Output sheet'!$O$2:$O$5000,"&gt;="&amp;$B$328,'1. Output sheet'!$O$2:$O$5000,"&lt;"&amp;$C$328)+COUNTIFS('1. Output sheet'!$D$2:$D$5000,$B351,'1. Output sheet'!$C$2:$C$5000,K$27,'1. Output sheet'!$AC$2:$AC$5000,$B$23,'1. Output sheet'!$O$2:$O$5000,"&gt;="&amp;$B$328,'1. Output sheet'!$O$2:$O$5000,"&lt;"&amp;$C$328)</f>
        <v>0</v>
      </c>
      <c r="L351" s="13">
        <f>COUNTIFS('1. Output sheet'!$D$2:$D$5000,$B351,'1. Output sheet'!$C$2:$C$5000,L$27,'1. Output sheet'!$AC$2:$AC$5000,$B$22,'1. Output sheet'!$O$2:$O$5000,"&gt;="&amp;$B$328,'1. Output sheet'!$O$2:$O$5000,"&lt;"&amp;$C$328)+COUNTIFS('1. Output sheet'!$D$2:$D$5000,$B351,'1. Output sheet'!$C$2:$C$5000,L$27,'1. Output sheet'!$AC$2:$AC$5000,$B$23,'1. Output sheet'!$O$2:$O$5000,"&gt;="&amp;$B$328,'1. Output sheet'!$O$2:$O$5000,"&lt;"&amp;$C$328)</f>
        <v>0</v>
      </c>
      <c r="M351" s="13">
        <f>COUNTIFS('1. Output sheet'!$D$2:$D$5000,$B351,'1. Output sheet'!$C$2:$C$5000,M$27,'1. Output sheet'!$AC$2:$AC$5000,$B$22,'1. Output sheet'!$O$2:$O$5000,"&gt;="&amp;$B$328,'1. Output sheet'!$O$2:$O$5000,"&lt;"&amp;$C$328)+COUNTIFS('1. Output sheet'!$D$2:$D$5000,$B351,'1. Output sheet'!$C$2:$C$5000,M$27,'1. Output sheet'!$AC$2:$AC$5000,$B$23,'1. Output sheet'!$O$2:$O$5000,"&gt;="&amp;$B$328,'1. Output sheet'!$O$2:$O$5000,"&lt;"&amp;$C$328)</f>
        <v>0</v>
      </c>
      <c r="N351" s="13">
        <f>COUNTIFS('1. Output sheet'!$D$2:$D$5000,$B351,'1. Output sheet'!$C$2:$C$5000,N$27,'1. Output sheet'!$AC$2:$AC$5000,$B$22,'1. Output sheet'!$O$2:$O$5000,"&gt;="&amp;$B$328,'1. Output sheet'!$O$2:$O$5000,"&lt;"&amp;$C$328)+COUNTIFS('1. Output sheet'!$D$2:$D$5000,$B351,'1. Output sheet'!$C$2:$C$5000,N$27,'1. Output sheet'!$AC$2:$AC$5000,$B$23,'1. Output sheet'!$O$2:$O$5000,"&gt;="&amp;$B$328,'1. Output sheet'!$O$2:$O$5000,"&lt;"&amp;$C$328)</f>
        <v>0</v>
      </c>
      <c r="O351" s="13">
        <f>COUNTIFS('1. Output sheet'!$D$2:$D$5000,$B351,'1. Output sheet'!$C$2:$C$5000,O$27,'1. Output sheet'!$AC$2:$AC$5000,$B$22,'1. Output sheet'!$O$2:$O$5000,"&gt;="&amp;$B$328,'1. Output sheet'!$O$2:$O$5000,"&lt;"&amp;$C$328)+COUNTIFS('1. Output sheet'!$D$2:$D$5000,$B351,'1. Output sheet'!$C$2:$C$5000,O$27,'1. Output sheet'!$AC$2:$AC$5000,$B$23,'1. Output sheet'!$O$2:$O$5000,"&gt;="&amp;$B$328,'1. Output sheet'!$O$2:$O$5000,"&lt;"&amp;$C$328)</f>
        <v>0</v>
      </c>
      <c r="P351" s="14">
        <f t="shared" si="150"/>
        <v>0</v>
      </c>
      <c r="Q351" s="14">
        <f>COUNTIFS('1. Output sheet'!$D$2:$D$5000,$B351,'1. Output sheet'!$AC$2:$AC$5000,$B$22,'1. Output sheet'!$O$2:$O$5000,"&gt;="&amp;$B$142,'1. Output sheet'!$O$2:$O$5000,"&lt;"&amp;$C$142)+COUNTIFS('1. Output sheet'!$D$2:$D$5000,$B351,'1. Output sheet'!$AC$2:$AC$5000,$B$23,'1. Output sheet'!$O$2:$O$5000,"&gt;="&amp;$B$142,'1. Output sheet'!$O$2:$O$5000,"&lt;"&amp;$C$142)</f>
        <v>2</v>
      </c>
      <c r="R351" s="14">
        <f t="shared" si="151"/>
        <v>2</v>
      </c>
    </row>
    <row r="352" spans="2:18" ht="14.4" x14ac:dyDescent="0.3">
      <c r="B352" s="21" t="s">
        <v>749</v>
      </c>
      <c r="C352" s="20"/>
      <c r="D352" s="13">
        <f>COUNTIFS('1. Output sheet'!$D$2:$D$5000,$B352,'1. Output sheet'!$C$2:$C$5000,D$27,'1. Output sheet'!$AC$2:$AC$5000,$B$22,'1. Output sheet'!$O$2:$O$5000,"&gt;="&amp;$B$328,'1. Output sheet'!$O$2:$O$5000,"&lt;"&amp;$C$328)+COUNTIFS('1. Output sheet'!$D$2:$D$5000,$B352,'1. Output sheet'!$C$2:$C$5000,D$27,'1. Output sheet'!$AC$2:$AC$5000,$B$23,'1. Output sheet'!$O$2:$O$5000,"&gt;="&amp;$B$328,'1. Output sheet'!$O$2:$O$5000,"&lt;"&amp;$C$328)</f>
        <v>0</v>
      </c>
      <c r="E352" s="13">
        <f>COUNTIFS('1. Output sheet'!$D$2:$D$5000,$B352,'1. Output sheet'!$C$2:$C$5000,E$27,'1. Output sheet'!$AC$2:$AC$5000,$B$22,'1. Output sheet'!$O$2:$O$5000,"&gt;="&amp;$B$328,'1. Output sheet'!$O$2:$O$5000,"&lt;"&amp;$C$328)+COUNTIFS('1. Output sheet'!$D$2:$D$5000,$B352,'1. Output sheet'!$C$2:$C$5000,E$27,'1. Output sheet'!$AC$2:$AC$5000,$B$23,'1. Output sheet'!$O$2:$O$5000,"&gt;="&amp;$B$328,'1. Output sheet'!$O$2:$O$5000,"&lt;"&amp;$C$328)</f>
        <v>0</v>
      </c>
      <c r="F352" s="13">
        <f>COUNTIFS('1. Output sheet'!$D$2:$D$5000,$B352,'1. Output sheet'!$C$2:$C$5000,F$27,'1. Output sheet'!$AC$2:$AC$5000,$B$22,'1. Output sheet'!$O$2:$O$5000,"&gt;="&amp;$B$328,'1. Output sheet'!$O$2:$O$5000,"&lt;"&amp;$C$328)+COUNTIFS('1. Output sheet'!$D$2:$D$5000,$B352,'1. Output sheet'!$C$2:$C$5000,F$27,'1. Output sheet'!$AC$2:$AC$5000,$B$23,'1. Output sheet'!$O$2:$O$5000,"&gt;="&amp;$B$328,'1. Output sheet'!$O$2:$O$5000,"&lt;"&amp;$C$328)</f>
        <v>0</v>
      </c>
      <c r="G352" s="13">
        <f>COUNTIFS('1. Output sheet'!$D$2:$D$5000,$B352,'1. Output sheet'!$C$2:$C$5000,G$27,'1. Output sheet'!$AC$2:$AC$5000,$B$22,'1. Output sheet'!$O$2:$O$5000,"&gt;="&amp;$B$328,'1. Output sheet'!$O$2:$O$5000,"&lt;"&amp;$C$328)+COUNTIFS('1. Output sheet'!$D$2:$D$5000,$B352,'1. Output sheet'!$C$2:$C$5000,G$27,'1. Output sheet'!$AC$2:$AC$5000,$B$23,'1. Output sheet'!$O$2:$O$5000,"&gt;="&amp;$B$328,'1. Output sheet'!$O$2:$O$5000,"&lt;"&amp;$C$328)</f>
        <v>0</v>
      </c>
      <c r="H352" s="13">
        <f>COUNTIFS('1. Output sheet'!$D$2:$D$5000,$B352,'1. Output sheet'!$C$2:$C$5000,H$27,'1. Output sheet'!$AC$2:$AC$5000,$B$22,'1. Output sheet'!$O$2:$O$5000,"&gt;="&amp;$B$328,'1. Output sheet'!$O$2:$O$5000,"&lt;"&amp;$C$328)+COUNTIFS('1. Output sheet'!$D$2:$D$5000,$B352,'1. Output sheet'!$C$2:$C$5000,H$27,'1. Output sheet'!$AC$2:$AC$5000,$B$23,'1. Output sheet'!$O$2:$O$5000,"&gt;="&amp;$B$328,'1. Output sheet'!$O$2:$O$5000,"&lt;"&amp;$C$328)</f>
        <v>0</v>
      </c>
      <c r="I352" s="13">
        <f>COUNTIFS('1. Output sheet'!$D$2:$D$5000,$B352,'1. Output sheet'!$C$2:$C$5000,I$27,'1. Output sheet'!$AC$2:$AC$5000,$B$22,'1. Output sheet'!$O$2:$O$5000,"&gt;="&amp;$B$328,'1. Output sheet'!$O$2:$O$5000,"&lt;"&amp;$C$328)+COUNTIFS('1. Output sheet'!$D$2:$D$5000,$B352,'1. Output sheet'!$C$2:$C$5000,I$27,'1. Output sheet'!$AC$2:$AC$5000,$B$23,'1. Output sheet'!$O$2:$O$5000,"&gt;="&amp;$B$328,'1. Output sheet'!$O$2:$O$5000,"&lt;"&amp;$C$328)</f>
        <v>0</v>
      </c>
      <c r="J352" s="13">
        <f>COUNTIFS('1. Output sheet'!$D$2:$D$5000,$B352,'1. Output sheet'!$C$2:$C$5000,J$27,'1. Output sheet'!$AC$2:$AC$5000,$B$22,'1. Output sheet'!$O$2:$O$5000,"&gt;="&amp;$B$328,'1. Output sheet'!$O$2:$O$5000,"&lt;"&amp;$C$328)+COUNTIFS('1. Output sheet'!$D$2:$D$5000,$B352,'1. Output sheet'!$C$2:$C$5000,J$27,'1. Output sheet'!$AC$2:$AC$5000,$B$23,'1. Output sheet'!$O$2:$O$5000,"&gt;="&amp;$B$328,'1. Output sheet'!$O$2:$O$5000,"&lt;"&amp;$C$328)</f>
        <v>0</v>
      </c>
      <c r="K352" s="13">
        <f>COUNTIFS('1. Output sheet'!$D$2:$D$5000,$B352,'1. Output sheet'!$C$2:$C$5000,K$27,'1. Output sheet'!$AC$2:$AC$5000,$B$22,'1. Output sheet'!$O$2:$O$5000,"&gt;="&amp;$B$328,'1. Output sheet'!$O$2:$O$5000,"&lt;"&amp;$C$328)+COUNTIFS('1. Output sheet'!$D$2:$D$5000,$B352,'1. Output sheet'!$C$2:$C$5000,K$27,'1. Output sheet'!$AC$2:$AC$5000,$B$23,'1. Output sheet'!$O$2:$O$5000,"&gt;="&amp;$B$328,'1. Output sheet'!$O$2:$O$5000,"&lt;"&amp;$C$328)</f>
        <v>0</v>
      </c>
      <c r="L352" s="13">
        <f>COUNTIFS('1. Output sheet'!$D$2:$D$5000,$B352,'1. Output sheet'!$C$2:$C$5000,L$27,'1. Output sheet'!$AC$2:$AC$5000,$B$22,'1. Output sheet'!$O$2:$O$5000,"&gt;="&amp;$B$328,'1. Output sheet'!$O$2:$O$5000,"&lt;"&amp;$C$328)+COUNTIFS('1. Output sheet'!$D$2:$D$5000,$B352,'1. Output sheet'!$C$2:$C$5000,L$27,'1. Output sheet'!$AC$2:$AC$5000,$B$23,'1. Output sheet'!$O$2:$O$5000,"&gt;="&amp;$B$328,'1. Output sheet'!$O$2:$O$5000,"&lt;"&amp;$C$328)</f>
        <v>0</v>
      </c>
      <c r="M352" s="13">
        <f>COUNTIFS('1. Output sheet'!$D$2:$D$5000,$B352,'1. Output sheet'!$C$2:$C$5000,M$27,'1. Output sheet'!$AC$2:$AC$5000,$B$22,'1. Output sheet'!$O$2:$O$5000,"&gt;="&amp;$B$328,'1. Output sheet'!$O$2:$O$5000,"&lt;"&amp;$C$328)+COUNTIFS('1. Output sheet'!$D$2:$D$5000,$B352,'1. Output sheet'!$C$2:$C$5000,M$27,'1. Output sheet'!$AC$2:$AC$5000,$B$23,'1. Output sheet'!$O$2:$O$5000,"&gt;="&amp;$B$328,'1. Output sheet'!$O$2:$O$5000,"&lt;"&amp;$C$328)</f>
        <v>0</v>
      </c>
      <c r="N352" s="13">
        <f>COUNTIFS('1. Output sheet'!$D$2:$D$5000,$B352,'1. Output sheet'!$C$2:$C$5000,N$27,'1. Output sheet'!$AC$2:$AC$5000,$B$22,'1. Output sheet'!$O$2:$O$5000,"&gt;="&amp;$B$328,'1. Output sheet'!$O$2:$O$5000,"&lt;"&amp;$C$328)+COUNTIFS('1. Output sheet'!$D$2:$D$5000,$B352,'1. Output sheet'!$C$2:$C$5000,N$27,'1. Output sheet'!$AC$2:$AC$5000,$B$23,'1. Output sheet'!$O$2:$O$5000,"&gt;="&amp;$B$328,'1. Output sheet'!$O$2:$O$5000,"&lt;"&amp;$C$328)</f>
        <v>0</v>
      </c>
      <c r="O352" s="13">
        <f>COUNTIFS('1. Output sheet'!$D$2:$D$5000,$B352,'1. Output sheet'!$C$2:$C$5000,O$27,'1. Output sheet'!$AC$2:$AC$5000,$B$22,'1. Output sheet'!$O$2:$O$5000,"&gt;="&amp;$B$328,'1. Output sheet'!$O$2:$O$5000,"&lt;"&amp;$C$328)+COUNTIFS('1. Output sheet'!$D$2:$D$5000,$B352,'1. Output sheet'!$C$2:$C$5000,O$27,'1. Output sheet'!$AC$2:$AC$5000,$B$23,'1. Output sheet'!$O$2:$O$5000,"&gt;="&amp;$B$328,'1. Output sheet'!$O$2:$O$5000,"&lt;"&amp;$C$328)</f>
        <v>0</v>
      </c>
      <c r="P352" s="14">
        <f t="shared" si="150"/>
        <v>0</v>
      </c>
      <c r="Q352" s="14">
        <f>COUNTIFS('1. Output sheet'!$D$2:$D$5000,$B352,'1. Output sheet'!$AC$2:$AC$5000,$B$22,'1. Output sheet'!$O$2:$O$5000,"&gt;="&amp;$B$142,'1. Output sheet'!$O$2:$O$5000,"&lt;"&amp;$C$142)+COUNTIFS('1. Output sheet'!$D$2:$D$5000,$B352,'1. Output sheet'!$AC$2:$AC$5000,$B$23,'1. Output sheet'!$O$2:$O$5000,"&gt;="&amp;$B$142,'1. Output sheet'!$O$2:$O$5000,"&lt;"&amp;$C$142)</f>
        <v>18</v>
      </c>
      <c r="R352" s="14">
        <f t="shared" si="151"/>
        <v>18</v>
      </c>
    </row>
    <row r="353" spans="2:36" ht="14.4" x14ac:dyDescent="0.3">
      <c r="B353" s="21" t="s">
        <v>318</v>
      </c>
      <c r="C353" s="20"/>
      <c r="D353" s="13">
        <f>COUNTIFS('1. Output sheet'!$D$2:$D$5000,$B353,'1. Output sheet'!$C$2:$C$5000,D$27,'1. Output sheet'!$AC$2:$AC$5000,$B$22,'1. Output sheet'!$O$2:$O$5000,"&gt;="&amp;$B$328,'1. Output sheet'!$O$2:$O$5000,"&lt;"&amp;$C$328)+COUNTIFS('1. Output sheet'!$D$2:$D$5000,$B353,'1. Output sheet'!$C$2:$C$5000,D$27,'1. Output sheet'!$AC$2:$AC$5000,$B$23,'1. Output sheet'!$O$2:$O$5000,"&gt;="&amp;$B$328,'1. Output sheet'!$O$2:$O$5000,"&lt;"&amp;$C$328)</f>
        <v>0</v>
      </c>
      <c r="E353" s="13">
        <f>COUNTIFS('1. Output sheet'!$D$2:$D$5000,$B353,'1. Output sheet'!$C$2:$C$5000,E$27,'1. Output sheet'!$AC$2:$AC$5000,$B$22,'1. Output sheet'!$O$2:$O$5000,"&gt;="&amp;$B$328,'1. Output sheet'!$O$2:$O$5000,"&lt;"&amp;$C$328)+COUNTIFS('1. Output sheet'!$D$2:$D$5000,$B353,'1. Output sheet'!$C$2:$C$5000,E$27,'1. Output sheet'!$AC$2:$AC$5000,$B$23,'1. Output sheet'!$O$2:$O$5000,"&gt;="&amp;$B$328,'1. Output sheet'!$O$2:$O$5000,"&lt;"&amp;$C$328)</f>
        <v>0</v>
      </c>
      <c r="F353" s="13">
        <f>COUNTIFS('1. Output sheet'!$D$2:$D$5000,$B353,'1. Output sheet'!$C$2:$C$5000,F$27,'1. Output sheet'!$AC$2:$AC$5000,$B$22,'1. Output sheet'!$O$2:$O$5000,"&gt;="&amp;$B$328,'1. Output sheet'!$O$2:$O$5000,"&lt;"&amp;$C$328)+COUNTIFS('1. Output sheet'!$D$2:$D$5000,$B353,'1. Output sheet'!$C$2:$C$5000,F$27,'1. Output sheet'!$AC$2:$AC$5000,$B$23,'1. Output sheet'!$O$2:$O$5000,"&gt;="&amp;$B$328,'1. Output sheet'!$O$2:$O$5000,"&lt;"&amp;$C$328)</f>
        <v>0</v>
      </c>
      <c r="G353" s="13">
        <f>COUNTIFS('1. Output sheet'!$D$2:$D$5000,$B353,'1. Output sheet'!$C$2:$C$5000,G$27,'1. Output sheet'!$AC$2:$AC$5000,$B$22,'1. Output sheet'!$O$2:$O$5000,"&gt;="&amp;$B$328,'1. Output sheet'!$O$2:$O$5000,"&lt;"&amp;$C$328)+COUNTIFS('1. Output sheet'!$D$2:$D$5000,$B353,'1. Output sheet'!$C$2:$C$5000,G$27,'1. Output sheet'!$AC$2:$AC$5000,$B$23,'1. Output sheet'!$O$2:$O$5000,"&gt;="&amp;$B$328,'1. Output sheet'!$O$2:$O$5000,"&lt;"&amp;$C$328)</f>
        <v>0</v>
      </c>
      <c r="H353" s="13">
        <f>COUNTIFS('1. Output sheet'!$D$2:$D$5000,$B353,'1. Output sheet'!$C$2:$C$5000,H$27,'1. Output sheet'!$AC$2:$AC$5000,$B$22,'1. Output sheet'!$O$2:$O$5000,"&gt;="&amp;$B$328,'1. Output sheet'!$O$2:$O$5000,"&lt;"&amp;$C$328)+COUNTIFS('1. Output sheet'!$D$2:$D$5000,$B353,'1. Output sheet'!$C$2:$C$5000,H$27,'1. Output sheet'!$AC$2:$AC$5000,$B$23,'1. Output sheet'!$O$2:$O$5000,"&gt;="&amp;$B$328,'1. Output sheet'!$O$2:$O$5000,"&lt;"&amp;$C$328)</f>
        <v>0</v>
      </c>
      <c r="I353" s="13">
        <f>COUNTIFS('1. Output sheet'!$D$2:$D$5000,$B353,'1. Output sheet'!$C$2:$C$5000,I$27,'1. Output sheet'!$AC$2:$AC$5000,$B$22,'1. Output sheet'!$O$2:$O$5000,"&gt;="&amp;$B$328,'1. Output sheet'!$O$2:$O$5000,"&lt;"&amp;$C$328)+COUNTIFS('1. Output sheet'!$D$2:$D$5000,$B353,'1. Output sheet'!$C$2:$C$5000,I$27,'1. Output sheet'!$AC$2:$AC$5000,$B$23,'1. Output sheet'!$O$2:$O$5000,"&gt;="&amp;$B$328,'1. Output sheet'!$O$2:$O$5000,"&lt;"&amp;$C$328)</f>
        <v>0</v>
      </c>
      <c r="J353" s="13">
        <f>COUNTIFS('1. Output sheet'!$D$2:$D$5000,$B353,'1. Output sheet'!$C$2:$C$5000,J$27,'1. Output sheet'!$AC$2:$AC$5000,$B$22,'1. Output sheet'!$O$2:$O$5000,"&gt;="&amp;$B$328,'1. Output sheet'!$O$2:$O$5000,"&lt;"&amp;$C$328)+COUNTIFS('1. Output sheet'!$D$2:$D$5000,$B353,'1. Output sheet'!$C$2:$C$5000,J$27,'1. Output sheet'!$AC$2:$AC$5000,$B$23,'1. Output sheet'!$O$2:$O$5000,"&gt;="&amp;$B$328,'1. Output sheet'!$O$2:$O$5000,"&lt;"&amp;$C$328)</f>
        <v>0</v>
      </c>
      <c r="K353" s="13">
        <f>COUNTIFS('1. Output sheet'!$D$2:$D$5000,$B353,'1. Output sheet'!$C$2:$C$5000,K$27,'1. Output sheet'!$AC$2:$AC$5000,$B$22,'1. Output sheet'!$O$2:$O$5000,"&gt;="&amp;$B$328,'1. Output sheet'!$O$2:$O$5000,"&lt;"&amp;$C$328)+COUNTIFS('1. Output sheet'!$D$2:$D$5000,$B353,'1. Output sheet'!$C$2:$C$5000,K$27,'1. Output sheet'!$AC$2:$AC$5000,$B$23,'1. Output sheet'!$O$2:$O$5000,"&gt;="&amp;$B$328,'1. Output sheet'!$O$2:$O$5000,"&lt;"&amp;$C$328)</f>
        <v>0</v>
      </c>
      <c r="L353" s="13">
        <f>COUNTIFS('1. Output sheet'!$D$2:$D$5000,$B353,'1. Output sheet'!$C$2:$C$5000,L$27,'1. Output sheet'!$AC$2:$AC$5000,$B$22,'1. Output sheet'!$O$2:$O$5000,"&gt;="&amp;$B$328,'1. Output sheet'!$O$2:$O$5000,"&lt;"&amp;$C$328)+COUNTIFS('1. Output sheet'!$D$2:$D$5000,$B353,'1. Output sheet'!$C$2:$C$5000,L$27,'1. Output sheet'!$AC$2:$AC$5000,$B$23,'1. Output sheet'!$O$2:$O$5000,"&gt;="&amp;$B$328,'1. Output sheet'!$O$2:$O$5000,"&lt;"&amp;$C$328)</f>
        <v>0</v>
      </c>
      <c r="M353" s="13">
        <f>COUNTIFS('1. Output sheet'!$D$2:$D$5000,$B353,'1. Output sheet'!$C$2:$C$5000,M$27,'1. Output sheet'!$AC$2:$AC$5000,$B$22,'1. Output sheet'!$O$2:$O$5000,"&gt;="&amp;$B$328,'1. Output sheet'!$O$2:$O$5000,"&lt;"&amp;$C$328)+COUNTIFS('1. Output sheet'!$D$2:$D$5000,$B353,'1. Output sheet'!$C$2:$C$5000,M$27,'1. Output sheet'!$AC$2:$AC$5000,$B$23,'1. Output sheet'!$O$2:$O$5000,"&gt;="&amp;$B$328,'1. Output sheet'!$O$2:$O$5000,"&lt;"&amp;$C$328)</f>
        <v>0</v>
      </c>
      <c r="N353" s="13">
        <f>COUNTIFS('1. Output sheet'!$D$2:$D$5000,$B353,'1. Output sheet'!$C$2:$C$5000,N$27,'1. Output sheet'!$AC$2:$AC$5000,$B$22,'1. Output sheet'!$O$2:$O$5000,"&gt;="&amp;$B$328,'1. Output sheet'!$O$2:$O$5000,"&lt;"&amp;$C$328)+COUNTIFS('1. Output sheet'!$D$2:$D$5000,$B353,'1. Output sheet'!$C$2:$C$5000,N$27,'1. Output sheet'!$AC$2:$AC$5000,$B$23,'1. Output sheet'!$O$2:$O$5000,"&gt;="&amp;$B$328,'1. Output sheet'!$O$2:$O$5000,"&lt;"&amp;$C$328)</f>
        <v>1</v>
      </c>
      <c r="O353" s="13">
        <f>COUNTIFS('1. Output sheet'!$D$2:$D$5000,$B353,'1. Output sheet'!$C$2:$C$5000,O$27,'1. Output sheet'!$AC$2:$AC$5000,$B$22,'1. Output sheet'!$O$2:$O$5000,"&gt;="&amp;$B$328,'1. Output sheet'!$O$2:$O$5000,"&lt;"&amp;$C$328)+COUNTIFS('1. Output sheet'!$D$2:$D$5000,$B353,'1. Output sheet'!$C$2:$C$5000,O$27,'1. Output sheet'!$AC$2:$AC$5000,$B$23,'1. Output sheet'!$O$2:$O$5000,"&gt;="&amp;$B$328,'1. Output sheet'!$O$2:$O$5000,"&lt;"&amp;$C$328)</f>
        <v>0</v>
      </c>
      <c r="P353" s="14">
        <f t="shared" si="150"/>
        <v>1</v>
      </c>
      <c r="Q353" s="14">
        <f>COUNTIFS('1. Output sheet'!$D$2:$D$5000,$B353,'1. Output sheet'!$AC$2:$AC$5000,$B$22,'1. Output sheet'!$O$2:$O$5000,"&gt;="&amp;$B$142,'1. Output sheet'!$O$2:$O$5000,"&lt;"&amp;$C$142)+COUNTIFS('1. Output sheet'!$D$2:$D$5000,$B353,'1. Output sheet'!$AC$2:$AC$5000,$B$23,'1. Output sheet'!$O$2:$O$5000,"&gt;="&amp;$B$142,'1. Output sheet'!$O$2:$O$5000,"&lt;"&amp;$C$142)</f>
        <v>13</v>
      </c>
      <c r="R353" s="14">
        <f t="shared" si="151"/>
        <v>12</v>
      </c>
    </row>
    <row r="354" spans="2:36" ht="14.4" x14ac:dyDescent="0.3">
      <c r="B354" s="21" t="s">
        <v>72</v>
      </c>
      <c r="C354" s="20"/>
      <c r="D354" s="13">
        <f>COUNTIFS('1. Output sheet'!$D$2:$D$5000,$B354,'1. Output sheet'!$C$2:$C$5000,D$27,'1. Output sheet'!$AC$2:$AC$5000,$B$22,'1. Output sheet'!$O$2:$O$5000,"&gt;="&amp;$B$328,'1. Output sheet'!$O$2:$O$5000,"&lt;"&amp;$C$328)+COUNTIFS('1. Output sheet'!$D$2:$D$5000,$B354,'1. Output sheet'!$C$2:$C$5000,D$27,'1. Output sheet'!$AC$2:$AC$5000,$B$23,'1. Output sheet'!$O$2:$O$5000,"&gt;="&amp;$B$328,'1. Output sheet'!$O$2:$O$5000,"&lt;"&amp;$C$328)</f>
        <v>0</v>
      </c>
      <c r="E354" s="13">
        <f>COUNTIFS('1. Output sheet'!$D$2:$D$5000,$B354,'1. Output sheet'!$C$2:$C$5000,E$27,'1. Output sheet'!$AC$2:$AC$5000,$B$22,'1. Output sheet'!$O$2:$O$5000,"&gt;="&amp;$B$328,'1. Output sheet'!$O$2:$O$5000,"&lt;"&amp;$C$328)+COUNTIFS('1. Output sheet'!$D$2:$D$5000,$B354,'1. Output sheet'!$C$2:$C$5000,E$27,'1. Output sheet'!$AC$2:$AC$5000,$B$23,'1. Output sheet'!$O$2:$O$5000,"&gt;="&amp;$B$328,'1. Output sheet'!$O$2:$O$5000,"&lt;"&amp;$C$328)</f>
        <v>0</v>
      </c>
      <c r="F354" s="13">
        <f>COUNTIFS('1. Output sheet'!$D$2:$D$5000,$B354,'1. Output sheet'!$C$2:$C$5000,F$27,'1. Output sheet'!$AC$2:$AC$5000,$B$22,'1. Output sheet'!$O$2:$O$5000,"&gt;="&amp;$B$328,'1. Output sheet'!$O$2:$O$5000,"&lt;"&amp;$C$328)+COUNTIFS('1. Output sheet'!$D$2:$D$5000,$B354,'1. Output sheet'!$C$2:$C$5000,F$27,'1. Output sheet'!$AC$2:$AC$5000,$B$23,'1. Output sheet'!$O$2:$O$5000,"&gt;="&amp;$B$328,'1. Output sheet'!$O$2:$O$5000,"&lt;"&amp;$C$328)</f>
        <v>0</v>
      </c>
      <c r="G354" s="13">
        <f>COUNTIFS('1. Output sheet'!$D$2:$D$5000,$B354,'1. Output sheet'!$C$2:$C$5000,G$27,'1. Output sheet'!$AC$2:$AC$5000,$B$22,'1. Output sheet'!$O$2:$O$5000,"&gt;="&amp;$B$328,'1. Output sheet'!$O$2:$O$5000,"&lt;"&amp;$C$328)+COUNTIFS('1. Output sheet'!$D$2:$D$5000,$B354,'1. Output sheet'!$C$2:$C$5000,G$27,'1. Output sheet'!$AC$2:$AC$5000,$B$23,'1. Output sheet'!$O$2:$O$5000,"&gt;="&amp;$B$328,'1. Output sheet'!$O$2:$O$5000,"&lt;"&amp;$C$328)</f>
        <v>0</v>
      </c>
      <c r="H354" s="13">
        <f>COUNTIFS('1. Output sheet'!$D$2:$D$5000,$B354,'1. Output sheet'!$C$2:$C$5000,H$27,'1. Output sheet'!$AC$2:$AC$5000,$B$22,'1. Output sheet'!$O$2:$O$5000,"&gt;="&amp;$B$328,'1. Output sheet'!$O$2:$O$5000,"&lt;"&amp;$C$328)+COUNTIFS('1. Output sheet'!$D$2:$D$5000,$B354,'1. Output sheet'!$C$2:$C$5000,H$27,'1. Output sheet'!$AC$2:$AC$5000,$B$23,'1. Output sheet'!$O$2:$O$5000,"&gt;="&amp;$B$328,'1. Output sheet'!$O$2:$O$5000,"&lt;"&amp;$C$328)</f>
        <v>0</v>
      </c>
      <c r="I354" s="13">
        <f>COUNTIFS('1. Output sheet'!$D$2:$D$5000,$B354,'1. Output sheet'!$C$2:$C$5000,I$27,'1. Output sheet'!$AC$2:$AC$5000,$B$22,'1. Output sheet'!$O$2:$O$5000,"&gt;="&amp;$B$328,'1. Output sheet'!$O$2:$O$5000,"&lt;"&amp;$C$328)+COUNTIFS('1. Output sheet'!$D$2:$D$5000,$B354,'1. Output sheet'!$C$2:$C$5000,I$27,'1. Output sheet'!$AC$2:$AC$5000,$B$23,'1. Output sheet'!$O$2:$O$5000,"&gt;="&amp;$B$328,'1. Output sheet'!$O$2:$O$5000,"&lt;"&amp;$C$328)</f>
        <v>0</v>
      </c>
      <c r="J354" s="13">
        <f>COUNTIFS('1. Output sheet'!$D$2:$D$5000,$B354,'1. Output sheet'!$C$2:$C$5000,J$27,'1. Output sheet'!$AC$2:$AC$5000,$B$22,'1. Output sheet'!$O$2:$O$5000,"&gt;="&amp;$B$328,'1. Output sheet'!$O$2:$O$5000,"&lt;"&amp;$C$328)+COUNTIFS('1. Output sheet'!$D$2:$D$5000,$B354,'1. Output sheet'!$C$2:$C$5000,J$27,'1. Output sheet'!$AC$2:$AC$5000,$B$23,'1. Output sheet'!$O$2:$O$5000,"&gt;="&amp;$B$328,'1. Output sheet'!$O$2:$O$5000,"&lt;"&amp;$C$328)</f>
        <v>0</v>
      </c>
      <c r="K354" s="13">
        <f>COUNTIFS('1. Output sheet'!$D$2:$D$5000,$B354,'1. Output sheet'!$C$2:$C$5000,K$27,'1. Output sheet'!$AC$2:$AC$5000,$B$22,'1. Output sheet'!$O$2:$O$5000,"&gt;="&amp;$B$328,'1. Output sheet'!$O$2:$O$5000,"&lt;"&amp;$C$328)+COUNTIFS('1. Output sheet'!$D$2:$D$5000,$B354,'1. Output sheet'!$C$2:$C$5000,K$27,'1. Output sheet'!$AC$2:$AC$5000,$B$23,'1. Output sheet'!$O$2:$O$5000,"&gt;="&amp;$B$328,'1. Output sheet'!$O$2:$O$5000,"&lt;"&amp;$C$328)</f>
        <v>0</v>
      </c>
      <c r="L354" s="13">
        <f>COUNTIFS('1. Output sheet'!$D$2:$D$5000,$B354,'1. Output sheet'!$C$2:$C$5000,L$27,'1. Output sheet'!$AC$2:$AC$5000,$B$22,'1. Output sheet'!$O$2:$O$5000,"&gt;="&amp;$B$328,'1. Output sheet'!$O$2:$O$5000,"&lt;"&amp;$C$328)+COUNTIFS('1. Output sheet'!$D$2:$D$5000,$B354,'1. Output sheet'!$C$2:$C$5000,L$27,'1. Output sheet'!$AC$2:$AC$5000,$B$23,'1. Output sheet'!$O$2:$O$5000,"&gt;="&amp;$B$328,'1. Output sheet'!$O$2:$O$5000,"&lt;"&amp;$C$328)</f>
        <v>0</v>
      </c>
      <c r="M354" s="13">
        <f>COUNTIFS('1. Output sheet'!$D$2:$D$5000,$B354,'1. Output sheet'!$C$2:$C$5000,M$27,'1. Output sheet'!$AC$2:$AC$5000,$B$22,'1. Output sheet'!$O$2:$O$5000,"&gt;="&amp;$B$328,'1. Output sheet'!$O$2:$O$5000,"&lt;"&amp;$C$328)+COUNTIFS('1. Output sheet'!$D$2:$D$5000,$B354,'1. Output sheet'!$C$2:$C$5000,M$27,'1. Output sheet'!$AC$2:$AC$5000,$B$23,'1. Output sheet'!$O$2:$O$5000,"&gt;="&amp;$B$328,'1. Output sheet'!$O$2:$O$5000,"&lt;"&amp;$C$328)</f>
        <v>0</v>
      </c>
      <c r="N354" s="13">
        <f>COUNTIFS('1. Output sheet'!$D$2:$D$5000,$B354,'1. Output sheet'!$C$2:$C$5000,N$27,'1. Output sheet'!$AC$2:$AC$5000,$B$22,'1. Output sheet'!$O$2:$O$5000,"&gt;="&amp;$B$328,'1. Output sheet'!$O$2:$O$5000,"&lt;"&amp;$C$328)+COUNTIFS('1. Output sheet'!$D$2:$D$5000,$B354,'1. Output sheet'!$C$2:$C$5000,N$27,'1. Output sheet'!$AC$2:$AC$5000,$B$23,'1. Output sheet'!$O$2:$O$5000,"&gt;="&amp;$B$328,'1. Output sheet'!$O$2:$O$5000,"&lt;"&amp;$C$328)</f>
        <v>0</v>
      </c>
      <c r="O354" s="13">
        <f>COUNTIFS('1. Output sheet'!$D$2:$D$5000,$B354,'1. Output sheet'!$C$2:$C$5000,O$27,'1. Output sheet'!$AC$2:$AC$5000,$B$22,'1. Output sheet'!$O$2:$O$5000,"&gt;="&amp;$B$328,'1. Output sheet'!$O$2:$O$5000,"&lt;"&amp;$C$328)+COUNTIFS('1. Output sheet'!$D$2:$D$5000,$B354,'1. Output sheet'!$C$2:$C$5000,O$27,'1. Output sheet'!$AC$2:$AC$5000,$B$23,'1. Output sheet'!$O$2:$O$5000,"&gt;="&amp;$B$328,'1. Output sheet'!$O$2:$O$5000,"&lt;"&amp;$C$328)</f>
        <v>0</v>
      </c>
      <c r="P354" s="14">
        <f t="shared" si="150"/>
        <v>0</v>
      </c>
      <c r="Q354" s="14">
        <f>COUNTIFS('1. Output sheet'!$D$2:$D$5000,$B354,'1. Output sheet'!$AC$2:$AC$5000,$B$22,'1. Output sheet'!$O$2:$O$5000,"&gt;="&amp;$B$142,'1. Output sheet'!$O$2:$O$5000,"&lt;"&amp;$C$142)+COUNTIFS('1. Output sheet'!$D$2:$D$5000,$B354,'1. Output sheet'!$AC$2:$AC$5000,$B$23,'1. Output sheet'!$O$2:$O$5000,"&gt;="&amp;$B$142,'1. Output sheet'!$O$2:$O$5000,"&lt;"&amp;$C$142)</f>
        <v>91</v>
      </c>
      <c r="R354" s="14">
        <f t="shared" si="151"/>
        <v>91</v>
      </c>
    </row>
    <row r="355" spans="2:36" ht="14.4" x14ac:dyDescent="0.3">
      <c r="B355" s="21" t="s">
        <v>4361</v>
      </c>
      <c r="C355" s="20"/>
      <c r="D355" s="13">
        <f t="shared" ref="D355:O355" si="152">D331-SUM(D338:D354)</f>
        <v>0</v>
      </c>
      <c r="E355" s="13">
        <f t="shared" si="152"/>
        <v>0</v>
      </c>
      <c r="F355" s="13">
        <f t="shared" si="152"/>
        <v>0</v>
      </c>
      <c r="G355" s="13">
        <f t="shared" si="152"/>
        <v>0</v>
      </c>
      <c r="H355" s="13">
        <f t="shared" si="152"/>
        <v>0</v>
      </c>
      <c r="I355" s="13">
        <f t="shared" si="152"/>
        <v>0</v>
      </c>
      <c r="J355" s="13">
        <f t="shared" si="152"/>
        <v>0</v>
      </c>
      <c r="K355" s="13">
        <f t="shared" si="152"/>
        <v>0</v>
      </c>
      <c r="L355" s="13">
        <f t="shared" si="152"/>
        <v>0</v>
      </c>
      <c r="M355" s="13">
        <f t="shared" si="152"/>
        <v>0</v>
      </c>
      <c r="N355" s="13">
        <f t="shared" si="152"/>
        <v>0</v>
      </c>
      <c r="O355" s="13">
        <f t="shared" si="152"/>
        <v>0</v>
      </c>
      <c r="P355" s="14">
        <f t="shared" si="150"/>
        <v>0</v>
      </c>
      <c r="Q355" s="14">
        <f>P355</f>
        <v>0</v>
      </c>
      <c r="R355" s="14">
        <f t="shared" si="151"/>
        <v>0</v>
      </c>
    </row>
    <row r="356" spans="2:36" ht="14.4" x14ac:dyDescent="0.3">
      <c r="B356" s="19" t="s">
        <v>4346</v>
      </c>
      <c r="C356" s="20"/>
      <c r="D356" s="13">
        <f>SUM(D338:D355)</f>
        <v>0</v>
      </c>
      <c r="E356" s="13">
        <f t="shared" ref="E356:O356" si="153">SUM(E338:E355)</f>
        <v>3</v>
      </c>
      <c r="F356" s="13">
        <f t="shared" si="153"/>
        <v>1</v>
      </c>
      <c r="G356" s="13">
        <f t="shared" si="153"/>
        <v>18</v>
      </c>
      <c r="H356" s="13">
        <f t="shared" si="153"/>
        <v>3</v>
      </c>
      <c r="I356" s="13">
        <f t="shared" si="153"/>
        <v>1</v>
      </c>
      <c r="J356" s="13">
        <f t="shared" si="153"/>
        <v>3</v>
      </c>
      <c r="K356" s="13">
        <f t="shared" si="153"/>
        <v>0</v>
      </c>
      <c r="L356" s="13">
        <f t="shared" si="153"/>
        <v>0</v>
      </c>
      <c r="M356" s="13">
        <f t="shared" si="153"/>
        <v>0</v>
      </c>
      <c r="N356" s="13">
        <f t="shared" si="153"/>
        <v>1</v>
      </c>
      <c r="O356" s="13">
        <f t="shared" si="153"/>
        <v>0</v>
      </c>
      <c r="P356" s="14">
        <f>SUM(P338:P355)</f>
        <v>30</v>
      </c>
      <c r="Q356" s="14">
        <f t="shared" ref="Q356" si="154">SUM(Q338:Q355)</f>
        <v>551</v>
      </c>
      <c r="R356" s="14">
        <f t="shared" ref="R356" si="155">SUM(R338:R355)</f>
        <v>521</v>
      </c>
    </row>
    <row r="358" spans="2:36" x14ac:dyDescent="0.25">
      <c r="T358">
        <v>0.13407881152541462</v>
      </c>
    </row>
    <row r="359" spans="2:36" ht="14.4" x14ac:dyDescent="0.3">
      <c r="B359" s="5" t="s">
        <v>4362</v>
      </c>
      <c r="C359" s="5"/>
      <c r="D359" s="5"/>
      <c r="E359" s="5"/>
      <c r="F359" s="5"/>
      <c r="G359" s="5"/>
      <c r="H359" s="5"/>
      <c r="I359" s="5"/>
      <c r="J359" s="5"/>
      <c r="K359" s="5"/>
      <c r="L359" s="5"/>
      <c r="M359" s="5"/>
      <c r="N359" s="5"/>
      <c r="O359" s="5"/>
      <c r="P359" s="5"/>
      <c r="Q359" s="5"/>
      <c r="R359" s="5"/>
      <c r="T359" s="5" t="s">
        <v>4362</v>
      </c>
      <c r="U359" s="5"/>
      <c r="V359" s="5"/>
      <c r="W359" s="5"/>
      <c r="X359" s="5"/>
      <c r="Y359" s="5"/>
      <c r="Z359" s="5"/>
      <c r="AA359" s="5"/>
      <c r="AB359" s="5"/>
      <c r="AC359" s="5"/>
      <c r="AD359" s="5"/>
      <c r="AE359" s="5"/>
      <c r="AF359" s="5"/>
      <c r="AG359" s="5"/>
      <c r="AH359" s="5"/>
      <c r="AI359" s="5"/>
      <c r="AJ359" s="5"/>
    </row>
    <row r="360" spans="2:36" ht="43.2" x14ac:dyDescent="0.3">
      <c r="B360" s="6" t="s">
        <v>4363</v>
      </c>
      <c r="C360" s="6"/>
      <c r="D360" s="10" t="s">
        <v>705</v>
      </c>
      <c r="E360" s="10" t="s">
        <v>206</v>
      </c>
      <c r="F360" s="10" t="s">
        <v>198</v>
      </c>
      <c r="G360" s="11" t="s">
        <v>28</v>
      </c>
      <c r="H360" s="11" t="s">
        <v>795</v>
      </c>
      <c r="I360" s="11" t="s">
        <v>43</v>
      </c>
      <c r="J360" s="11" t="s">
        <v>104</v>
      </c>
      <c r="K360" s="11" t="s">
        <v>808</v>
      </c>
      <c r="L360" s="11" t="s">
        <v>755</v>
      </c>
      <c r="M360" s="11" t="s">
        <v>4353</v>
      </c>
      <c r="N360" s="11" t="s">
        <v>318</v>
      </c>
      <c r="O360" s="11" t="s">
        <v>71</v>
      </c>
      <c r="P360" s="29" t="s">
        <v>4354</v>
      </c>
      <c r="Q360" s="29" t="s">
        <v>4355</v>
      </c>
      <c r="R360" s="29" t="s">
        <v>4356</v>
      </c>
      <c r="T360" s="6" t="s">
        <v>4364</v>
      </c>
      <c r="U360" s="6"/>
      <c r="V360" s="10" t="s">
        <v>705</v>
      </c>
      <c r="W360" s="10" t="s">
        <v>206</v>
      </c>
      <c r="X360" s="10" t="s">
        <v>198</v>
      </c>
      <c r="Y360" s="11" t="s">
        <v>28</v>
      </c>
      <c r="Z360" s="11" t="s">
        <v>795</v>
      </c>
      <c r="AA360" s="11" t="s">
        <v>43</v>
      </c>
      <c r="AB360" s="11" t="s">
        <v>104</v>
      </c>
      <c r="AC360" s="11" t="s">
        <v>808</v>
      </c>
      <c r="AD360" s="11" t="s">
        <v>755</v>
      </c>
      <c r="AE360" s="11" t="s">
        <v>4353</v>
      </c>
      <c r="AF360" s="11" t="s">
        <v>318</v>
      </c>
      <c r="AG360" s="11" t="s">
        <v>71</v>
      </c>
      <c r="AH360" s="29" t="s">
        <v>4354</v>
      </c>
      <c r="AI360" s="29"/>
      <c r="AJ360" s="29"/>
    </row>
    <row r="361" spans="2:36" ht="14.4" x14ac:dyDescent="0.3">
      <c r="B361" s="37" t="s">
        <v>4351</v>
      </c>
      <c r="C361" s="37" t="s">
        <v>4348</v>
      </c>
      <c r="D361" s="13">
        <f>SUM(D362:D363)</f>
        <v>0</v>
      </c>
      <c r="E361" s="13">
        <f t="shared" ref="E361:O361" si="156">SUM(E362:E363)</f>
        <v>26545.4</v>
      </c>
      <c r="F361" s="13">
        <f t="shared" si="156"/>
        <v>2375</v>
      </c>
      <c r="G361" s="13">
        <f t="shared" si="156"/>
        <v>70421</v>
      </c>
      <c r="H361" s="13">
        <f t="shared" si="156"/>
        <v>9750</v>
      </c>
      <c r="I361" s="13">
        <f t="shared" si="156"/>
        <v>1450</v>
      </c>
      <c r="J361" s="13">
        <f t="shared" si="156"/>
        <v>1075</v>
      </c>
      <c r="K361" s="13">
        <f t="shared" si="156"/>
        <v>0</v>
      </c>
      <c r="L361" s="13">
        <f t="shared" si="156"/>
        <v>0</v>
      </c>
      <c r="M361" s="13">
        <f t="shared" si="156"/>
        <v>0</v>
      </c>
      <c r="N361" s="13">
        <f t="shared" si="156"/>
        <v>3428</v>
      </c>
      <c r="O361" s="13">
        <f t="shared" si="156"/>
        <v>0</v>
      </c>
      <c r="P361" s="14">
        <f t="shared" ref="P361:P363" si="157">SUM(D361:O361)</f>
        <v>115044.4</v>
      </c>
      <c r="Q361" s="13">
        <f>SUM(Q362:Q363)</f>
        <v>243541.29666666672</v>
      </c>
      <c r="R361" s="14">
        <f>Q361-P361</f>
        <v>128496.89666666673</v>
      </c>
      <c r="T361" s="12" t="s">
        <v>4351</v>
      </c>
      <c r="U361" s="12"/>
      <c r="V361" s="13">
        <f t="shared" ref="V361:AH363" si="158">D361*$T$48</f>
        <v>0</v>
      </c>
      <c r="W361" s="13">
        <f t="shared" si="158"/>
        <v>3559.1756834667412</v>
      </c>
      <c r="X361" s="13">
        <f t="shared" si="158"/>
        <v>318.43717737285971</v>
      </c>
      <c r="Y361" s="13">
        <f t="shared" si="158"/>
        <v>9441.963986431223</v>
      </c>
      <c r="Z361" s="13">
        <f t="shared" si="158"/>
        <v>1307.2684123727925</v>
      </c>
      <c r="AA361" s="13">
        <f t="shared" si="158"/>
        <v>194.41427671185119</v>
      </c>
      <c r="AB361" s="13">
        <f t="shared" si="158"/>
        <v>144.13472238982072</v>
      </c>
      <c r="AC361" s="13">
        <f t="shared" si="158"/>
        <v>0</v>
      </c>
      <c r="AD361" s="13">
        <f t="shared" si="158"/>
        <v>0</v>
      </c>
      <c r="AE361" s="13">
        <f t="shared" si="158"/>
        <v>0</v>
      </c>
      <c r="AF361" s="13">
        <f t="shared" si="158"/>
        <v>459.62216590912129</v>
      </c>
      <c r="AG361" s="13">
        <f t="shared" si="158"/>
        <v>0</v>
      </c>
      <c r="AH361" s="14">
        <f t="shared" si="158"/>
        <v>15425.016424654408</v>
      </c>
      <c r="AI361" s="14"/>
      <c r="AJ361" s="14"/>
    </row>
    <row r="362" spans="2:36" ht="14.4" x14ac:dyDescent="0.3">
      <c r="B362" s="7" t="s">
        <v>41</v>
      </c>
      <c r="C362" s="12"/>
      <c r="D362" s="13">
        <f>SUMIFS('1. Output sheet'!$F$2:$F$5000,'1. Output sheet'!$AC$2:$AC$5000,$B362,'1. Output sheet'!$C$2:$C$5000,D$20,'1. Output sheet'!$O$2:$O$5000,"&gt;="&amp;$B$328,'1. Output sheet'!$O$2:$O$5000,"&lt;"&amp;$C$328)</f>
        <v>0</v>
      </c>
      <c r="E362" s="13">
        <f>SUMIFS('1. Output sheet'!$F$2:$F$5000,'1. Output sheet'!$AC$2:$AC$5000,$B362,'1. Output sheet'!$C$2:$C$5000,E$20,'1. Output sheet'!$O$2:$O$5000,"&gt;="&amp;$B$328,'1. Output sheet'!$O$2:$O$5000,"&lt;"&amp;$C$328)</f>
        <v>26545.4</v>
      </c>
      <c r="F362" s="13">
        <f>SUMIFS('1. Output sheet'!$F$2:$F$5000,'1. Output sheet'!$AC$2:$AC$5000,$B362,'1. Output sheet'!$C$2:$C$5000,F$20,'1. Output sheet'!$O$2:$O$5000,"&gt;="&amp;$B$328,'1. Output sheet'!$O$2:$O$5000,"&lt;"&amp;$C$328)</f>
        <v>2375</v>
      </c>
      <c r="G362" s="13">
        <f>SUMIFS('1. Output sheet'!$F$2:$F$5000,'1. Output sheet'!$AC$2:$AC$5000,$B362,'1. Output sheet'!$C$2:$C$5000,G$20,'1. Output sheet'!$O$2:$O$5000,"&gt;="&amp;$B$328,'1. Output sheet'!$O$2:$O$5000,"&lt;"&amp;$C$328)</f>
        <v>70421</v>
      </c>
      <c r="H362" s="13">
        <f>SUMIFS('1. Output sheet'!$F$2:$F$5000,'1. Output sheet'!$AC$2:$AC$5000,$B362,'1. Output sheet'!$C$2:$C$5000,H$20,'1. Output sheet'!$O$2:$O$5000,"&gt;="&amp;$B$328,'1. Output sheet'!$O$2:$O$5000,"&lt;"&amp;$C$328)</f>
        <v>9750</v>
      </c>
      <c r="I362" s="13">
        <f>SUMIFS('1. Output sheet'!$F$2:$F$5000,'1. Output sheet'!$AC$2:$AC$5000,$B362,'1. Output sheet'!$C$2:$C$5000,I$20,'1. Output sheet'!$O$2:$O$5000,"&gt;="&amp;$B$328,'1. Output sheet'!$O$2:$O$5000,"&lt;"&amp;$C$328)</f>
        <v>1450</v>
      </c>
      <c r="J362" s="13">
        <f>SUMIFS('1. Output sheet'!$F$2:$F$5000,'1. Output sheet'!$AC$2:$AC$5000,$B362,'1. Output sheet'!$C$2:$C$5000,J$20,'1. Output sheet'!$O$2:$O$5000,"&gt;="&amp;$B$328,'1. Output sheet'!$O$2:$O$5000,"&lt;"&amp;$C$328)</f>
        <v>1075</v>
      </c>
      <c r="K362" s="13">
        <f>SUMIFS('1. Output sheet'!$F$2:$F$5000,'1. Output sheet'!$AC$2:$AC$5000,$B362,'1. Output sheet'!$C$2:$C$5000,K$20,'1. Output sheet'!$O$2:$O$5000,"&gt;="&amp;$B$328,'1. Output sheet'!$O$2:$O$5000,"&lt;"&amp;$C$328)</f>
        <v>0</v>
      </c>
      <c r="L362" s="13">
        <f>SUMIFS('1. Output sheet'!$F$2:$F$5000,'1. Output sheet'!$AC$2:$AC$5000,$B362,'1. Output sheet'!$C$2:$C$5000,L$20,'1. Output sheet'!$O$2:$O$5000,"&gt;="&amp;$B$328,'1. Output sheet'!$O$2:$O$5000,"&lt;"&amp;$C$328)</f>
        <v>0</v>
      </c>
      <c r="M362" s="13">
        <f>SUMIFS('1. Output sheet'!$F$2:$F$5000,'1. Output sheet'!$AC$2:$AC$5000,$B362,'1. Output sheet'!$C$2:$C$5000,M$20,'1. Output sheet'!$O$2:$O$5000,"&gt;="&amp;$B$328,'1. Output sheet'!$O$2:$O$5000,"&lt;"&amp;$C$328)</f>
        <v>0</v>
      </c>
      <c r="N362" s="13">
        <f>SUMIFS('1. Output sheet'!$F$2:$F$5000,'1. Output sheet'!$AC$2:$AC$5000,$B362,'1. Output sheet'!$C$2:$C$5000,N$20,'1. Output sheet'!$O$2:$O$5000,"&gt;="&amp;$B$328,'1. Output sheet'!$O$2:$O$5000,"&lt;"&amp;$C$328)</f>
        <v>3428</v>
      </c>
      <c r="O362" s="13">
        <f>SUMIFS('1. Output sheet'!$F$2:$F$5000,'1. Output sheet'!$AC$2:$AC$5000,$B362,'1. Output sheet'!$C$2:$C$5000,O$20,'1. Output sheet'!$O$2:$O$5000,"&gt;="&amp;$B$328,'1. Output sheet'!$O$2:$O$5000,"&lt;"&amp;$C$328)</f>
        <v>0</v>
      </c>
      <c r="P362" s="14">
        <f t="shared" si="157"/>
        <v>115044.4</v>
      </c>
      <c r="Q362" s="13">
        <f>SUMIFS('1. Output sheet'!$F$2:$F$5000,'1. Output sheet'!$AC$2:$AC$5000,$B362,'1. Output sheet'!$O$2:$O$5000,"&gt;="&amp;$B$204,'1. Output sheet'!$O$2:$O$5000,"&lt;"&amp;$C$204)</f>
        <v>237544.25000000006</v>
      </c>
      <c r="R362" s="14">
        <f t="shared" ref="R362:R363" si="159">Q362-P362</f>
        <v>122499.85000000006</v>
      </c>
      <c r="T362" s="7" t="s">
        <v>41</v>
      </c>
      <c r="U362" s="12"/>
      <c r="V362" s="13">
        <f t="shared" si="158"/>
        <v>0</v>
      </c>
      <c r="W362" s="13">
        <f t="shared" si="158"/>
        <v>3559.1756834667412</v>
      </c>
      <c r="X362" s="13">
        <f t="shared" si="158"/>
        <v>318.43717737285971</v>
      </c>
      <c r="Y362" s="13">
        <f t="shared" si="158"/>
        <v>9441.963986431223</v>
      </c>
      <c r="Z362" s="13">
        <f t="shared" si="158"/>
        <v>1307.2684123727925</v>
      </c>
      <c r="AA362" s="13">
        <f t="shared" si="158"/>
        <v>194.41427671185119</v>
      </c>
      <c r="AB362" s="13">
        <f t="shared" si="158"/>
        <v>144.13472238982072</v>
      </c>
      <c r="AC362" s="13">
        <f t="shared" si="158"/>
        <v>0</v>
      </c>
      <c r="AD362" s="13">
        <f t="shared" si="158"/>
        <v>0</v>
      </c>
      <c r="AE362" s="13">
        <f t="shared" si="158"/>
        <v>0</v>
      </c>
      <c r="AF362" s="13">
        <f t="shared" si="158"/>
        <v>459.62216590912129</v>
      </c>
      <c r="AG362" s="13">
        <f t="shared" si="158"/>
        <v>0</v>
      </c>
      <c r="AH362" s="14">
        <f t="shared" si="158"/>
        <v>15425.016424654408</v>
      </c>
      <c r="AI362" s="14"/>
      <c r="AJ362" s="14"/>
    </row>
    <row r="363" spans="2:36" ht="14.4" x14ac:dyDescent="0.3">
      <c r="B363" s="7" t="s">
        <v>64</v>
      </c>
      <c r="C363" s="12"/>
      <c r="D363" s="13">
        <f>SUMIFS('1. Output sheet'!$F$2:$F$5000,'1. Output sheet'!$AC$2:$AC$5000,$B363,'1. Output sheet'!$C$2:$C$5000,D$20,'1. Output sheet'!$O$2:$O$5000,"&gt;="&amp;$B$328,'1. Output sheet'!$O$2:$O$5000,"&lt;"&amp;$C$328)</f>
        <v>0</v>
      </c>
      <c r="E363" s="13">
        <f>SUMIFS('1. Output sheet'!$F$2:$F$5000,'1. Output sheet'!$AC$2:$AC$5000,$B363,'1. Output sheet'!$C$2:$C$5000,E$20,'1. Output sheet'!$O$2:$O$5000,"&gt;="&amp;$B$328,'1. Output sheet'!$O$2:$O$5000,"&lt;"&amp;$C$328)</f>
        <v>0</v>
      </c>
      <c r="F363" s="13">
        <f>SUMIFS('1. Output sheet'!$F$2:$F$5000,'1. Output sheet'!$AC$2:$AC$5000,$B363,'1. Output sheet'!$C$2:$C$5000,F$20,'1. Output sheet'!$O$2:$O$5000,"&gt;="&amp;$B$328,'1. Output sheet'!$O$2:$O$5000,"&lt;"&amp;$C$328)</f>
        <v>0</v>
      </c>
      <c r="G363" s="13">
        <f>SUMIFS('1. Output sheet'!$F$2:$F$5000,'1. Output sheet'!$AC$2:$AC$5000,$B363,'1. Output sheet'!$C$2:$C$5000,G$20,'1. Output sheet'!$O$2:$O$5000,"&gt;="&amp;$B$328,'1. Output sheet'!$O$2:$O$5000,"&lt;"&amp;$C$328)</f>
        <v>0</v>
      </c>
      <c r="H363" s="13">
        <f>SUMIFS('1. Output sheet'!$F$2:$F$5000,'1. Output sheet'!$AC$2:$AC$5000,$B363,'1. Output sheet'!$C$2:$C$5000,H$20,'1. Output sheet'!$O$2:$O$5000,"&gt;="&amp;$B$328,'1. Output sheet'!$O$2:$O$5000,"&lt;"&amp;$C$328)</f>
        <v>0</v>
      </c>
      <c r="I363" s="13">
        <f>SUMIFS('1. Output sheet'!$F$2:$F$5000,'1. Output sheet'!$AC$2:$AC$5000,$B363,'1. Output sheet'!$C$2:$C$5000,I$20,'1. Output sheet'!$O$2:$O$5000,"&gt;="&amp;$B$328,'1. Output sheet'!$O$2:$O$5000,"&lt;"&amp;$C$328)</f>
        <v>0</v>
      </c>
      <c r="J363" s="13">
        <f>SUMIFS('1. Output sheet'!$F$2:$F$5000,'1. Output sheet'!$AC$2:$AC$5000,$B363,'1. Output sheet'!$C$2:$C$5000,J$20,'1. Output sheet'!$O$2:$O$5000,"&gt;="&amp;$B$328,'1. Output sheet'!$O$2:$O$5000,"&lt;"&amp;$C$328)</f>
        <v>0</v>
      </c>
      <c r="K363" s="13">
        <f>SUMIFS('1. Output sheet'!$F$2:$F$5000,'1. Output sheet'!$AC$2:$AC$5000,$B363,'1. Output sheet'!$C$2:$C$5000,K$20,'1. Output sheet'!$O$2:$O$5000,"&gt;="&amp;$B$328,'1. Output sheet'!$O$2:$O$5000,"&lt;"&amp;$C$328)</f>
        <v>0</v>
      </c>
      <c r="L363" s="13">
        <f>SUMIFS('1. Output sheet'!$F$2:$F$5000,'1. Output sheet'!$AC$2:$AC$5000,$B363,'1. Output sheet'!$C$2:$C$5000,L$20,'1. Output sheet'!$O$2:$O$5000,"&gt;="&amp;$B$328,'1. Output sheet'!$O$2:$O$5000,"&lt;"&amp;$C$328)</f>
        <v>0</v>
      </c>
      <c r="M363" s="13">
        <f>SUMIFS('1. Output sheet'!$F$2:$F$5000,'1. Output sheet'!$AC$2:$AC$5000,$B363,'1. Output sheet'!$C$2:$C$5000,M$20,'1. Output sheet'!$O$2:$O$5000,"&gt;="&amp;$B$328,'1. Output sheet'!$O$2:$O$5000,"&lt;"&amp;$C$328)</f>
        <v>0</v>
      </c>
      <c r="N363" s="13">
        <f>SUMIFS('1. Output sheet'!$F$2:$F$5000,'1. Output sheet'!$AC$2:$AC$5000,$B363,'1. Output sheet'!$C$2:$C$5000,N$20,'1. Output sheet'!$O$2:$O$5000,"&gt;="&amp;$B$328,'1. Output sheet'!$O$2:$O$5000,"&lt;"&amp;$C$328)</f>
        <v>0</v>
      </c>
      <c r="O363" s="13">
        <f>SUMIFS('1. Output sheet'!$F$2:$F$5000,'1. Output sheet'!$AC$2:$AC$5000,$B363,'1. Output sheet'!$C$2:$C$5000,O$20,'1. Output sheet'!$O$2:$O$5000,"&gt;="&amp;$B$328,'1. Output sheet'!$O$2:$O$5000,"&lt;"&amp;$C$328)</f>
        <v>0</v>
      </c>
      <c r="P363" s="14">
        <f t="shared" si="157"/>
        <v>0</v>
      </c>
      <c r="Q363" s="13">
        <f>SUMIFS('1. Output sheet'!$F$2:$F$5000,'1. Output sheet'!$AC$2:$AC$5000,$B363,'1. Output sheet'!$O$2:$O$5000,"&gt;="&amp;$B$204,'1. Output sheet'!$O$2:$O$5000,"&lt;"&amp;$C$204)</f>
        <v>5997.0466666666662</v>
      </c>
      <c r="R363" s="14">
        <f t="shared" si="159"/>
        <v>5997.0466666666662</v>
      </c>
      <c r="T363" s="7" t="s">
        <v>64</v>
      </c>
      <c r="U363" s="12"/>
      <c r="V363" s="13">
        <f t="shared" si="158"/>
        <v>0</v>
      </c>
      <c r="W363" s="13">
        <f t="shared" si="158"/>
        <v>0</v>
      </c>
      <c r="X363" s="13">
        <f t="shared" si="158"/>
        <v>0</v>
      </c>
      <c r="Y363" s="13">
        <f t="shared" si="158"/>
        <v>0</v>
      </c>
      <c r="Z363" s="13">
        <f t="shared" si="158"/>
        <v>0</v>
      </c>
      <c r="AA363" s="13">
        <f t="shared" si="158"/>
        <v>0</v>
      </c>
      <c r="AB363" s="13">
        <f t="shared" si="158"/>
        <v>0</v>
      </c>
      <c r="AC363" s="13">
        <f t="shared" si="158"/>
        <v>0</v>
      </c>
      <c r="AD363" s="13">
        <f t="shared" si="158"/>
        <v>0</v>
      </c>
      <c r="AE363" s="13">
        <f t="shared" si="158"/>
        <v>0</v>
      </c>
      <c r="AF363" s="13">
        <f t="shared" si="158"/>
        <v>0</v>
      </c>
      <c r="AG363" s="13">
        <f t="shared" si="158"/>
        <v>0</v>
      </c>
      <c r="AH363" s="14">
        <f t="shared" si="158"/>
        <v>0</v>
      </c>
      <c r="AI363" s="14"/>
      <c r="AJ363" s="14"/>
    </row>
    <row r="366" spans="2:36" ht="14.4" x14ac:dyDescent="0.3">
      <c r="B366" s="5" t="s">
        <v>4365</v>
      </c>
      <c r="C366" s="5"/>
      <c r="D366" s="5"/>
      <c r="E366" s="5"/>
      <c r="F366" s="5"/>
      <c r="G366" s="5"/>
      <c r="H366" s="5"/>
      <c r="I366" s="5"/>
      <c r="J366" s="5"/>
      <c r="K366" s="5"/>
      <c r="L366" s="5"/>
      <c r="M366" s="5"/>
      <c r="N366" s="5"/>
      <c r="O366" s="5"/>
      <c r="P366" s="5"/>
      <c r="Q366" s="5"/>
      <c r="R366" s="5"/>
      <c r="T366" s="5" t="s">
        <v>4365</v>
      </c>
      <c r="U366" s="5" t="s">
        <v>4364</v>
      </c>
      <c r="V366" s="5"/>
      <c r="W366" s="5"/>
      <c r="X366" s="5"/>
      <c r="Y366" s="5"/>
      <c r="Z366" s="5"/>
      <c r="AA366" s="5"/>
      <c r="AB366" s="5"/>
      <c r="AC366" s="5"/>
      <c r="AD366" s="5"/>
      <c r="AE366" s="5"/>
      <c r="AF366" s="5"/>
      <c r="AG366" s="5"/>
      <c r="AH366" s="5"/>
      <c r="AI366" s="5"/>
      <c r="AJ366" s="5"/>
    </row>
    <row r="367" spans="2:36" ht="43.2" x14ac:dyDescent="0.3">
      <c r="B367" s="19" t="s">
        <v>4358</v>
      </c>
      <c r="C367" s="20"/>
      <c r="D367" s="10" t="s">
        <v>705</v>
      </c>
      <c r="E367" s="10" t="s">
        <v>206</v>
      </c>
      <c r="F367" s="10" t="s">
        <v>198</v>
      </c>
      <c r="G367" s="11" t="s">
        <v>28</v>
      </c>
      <c r="H367" s="11" t="s">
        <v>795</v>
      </c>
      <c r="I367" s="11" t="s">
        <v>43</v>
      </c>
      <c r="J367" s="11" t="s">
        <v>104</v>
      </c>
      <c r="K367" s="11" t="s">
        <v>808</v>
      </c>
      <c r="L367" s="11" t="s">
        <v>755</v>
      </c>
      <c r="M367" s="11" t="s">
        <v>4353</v>
      </c>
      <c r="N367" s="11" t="s">
        <v>318</v>
      </c>
      <c r="O367" s="11" t="s">
        <v>71</v>
      </c>
      <c r="P367" s="29" t="s">
        <v>4359</v>
      </c>
      <c r="Q367" s="29" t="s">
        <v>4360</v>
      </c>
      <c r="R367" s="29"/>
      <c r="T367" s="19" t="s">
        <v>4358</v>
      </c>
      <c r="U367" s="20"/>
      <c r="V367" s="10" t="s">
        <v>705</v>
      </c>
      <c r="W367" s="10" t="s">
        <v>206</v>
      </c>
      <c r="X367" s="10" t="s">
        <v>198</v>
      </c>
      <c r="Y367" s="11" t="s">
        <v>28</v>
      </c>
      <c r="Z367" s="11" t="s">
        <v>795</v>
      </c>
      <c r="AA367" s="11" t="s">
        <v>43</v>
      </c>
      <c r="AB367" s="11" t="s">
        <v>104</v>
      </c>
      <c r="AC367" s="11" t="s">
        <v>808</v>
      </c>
      <c r="AD367" s="11" t="s">
        <v>755</v>
      </c>
      <c r="AE367" s="11" t="s">
        <v>4353</v>
      </c>
      <c r="AF367" s="11" t="s">
        <v>318</v>
      </c>
      <c r="AG367" s="11" t="s">
        <v>71</v>
      </c>
      <c r="AH367" s="29" t="s">
        <v>4359</v>
      </c>
      <c r="AI367" s="29" t="s">
        <v>4360</v>
      </c>
      <c r="AJ367" s="29"/>
    </row>
    <row r="368" spans="2:36" ht="14.4" x14ac:dyDescent="0.3">
      <c r="B368" s="21" t="s">
        <v>232</v>
      </c>
      <c r="C368" s="20"/>
      <c r="D368" s="45">
        <f>SUMIFS('1. Output sheet'!$F$2:$F$5000,'1. Output sheet'!$D$2:$D$5000,$B368,'1. Output sheet'!$C$2:$C$5000,D$27,'1. Output sheet'!$AC$2:$AC$5000,$B$22,'1. Output sheet'!$O$2:$O$5000,"&gt;="&amp;$B$328,'1. Output sheet'!$O$2:$O$5000,"&lt;"&amp;$C$328)+SUMIFS('1. Output sheet'!$F$2:$F$5000,'1. Output sheet'!$D$2:$D$5000,$B368,'1. Output sheet'!$C$2:$C$5000,D$27,'1. Output sheet'!$AC$2:$AC$5000,$B$23,'1. Output sheet'!$O$2:$O$5000,"&gt;="&amp;$B$328,'1. Output sheet'!$O$2:$O$5000,"&lt;"&amp;$C$328)</f>
        <v>0</v>
      </c>
      <c r="E368" s="45">
        <f>SUMIFS('1. Output sheet'!$F$2:$F$5000,'1. Output sheet'!$D$2:$D$5000,$B368,'1. Output sheet'!$C$2:$C$5000,E$27,'1. Output sheet'!$AC$2:$AC$5000,$B$22,'1. Output sheet'!$O$2:$O$5000,"&gt;="&amp;$B$328,'1. Output sheet'!$O$2:$O$5000,"&lt;"&amp;$C$328)+SUMIFS('1. Output sheet'!$F$2:$F$5000,'1. Output sheet'!$D$2:$D$5000,$B368,'1. Output sheet'!$C$2:$C$5000,E$27,'1. Output sheet'!$AC$2:$AC$5000,$B$23,'1. Output sheet'!$O$2:$O$5000,"&gt;="&amp;$B$328,'1. Output sheet'!$O$2:$O$5000,"&lt;"&amp;$C$328)</f>
        <v>12805</v>
      </c>
      <c r="F368" s="45">
        <f>SUMIFS('1. Output sheet'!$F$2:$F$5000,'1. Output sheet'!$D$2:$D$5000,$B368,'1. Output sheet'!$C$2:$C$5000,F$27,'1. Output sheet'!$AC$2:$AC$5000,$B$22,'1. Output sheet'!$O$2:$O$5000,"&gt;="&amp;$B$328,'1. Output sheet'!$O$2:$O$5000,"&lt;"&amp;$C$328)+SUMIFS('1. Output sheet'!$F$2:$F$5000,'1. Output sheet'!$D$2:$D$5000,$B368,'1. Output sheet'!$C$2:$C$5000,F$27,'1. Output sheet'!$AC$2:$AC$5000,$B$23,'1. Output sheet'!$O$2:$O$5000,"&gt;="&amp;$B$328,'1. Output sheet'!$O$2:$O$5000,"&lt;"&amp;$C$328)</f>
        <v>2375</v>
      </c>
      <c r="G368" s="45">
        <f>SUMIFS('1. Output sheet'!$F$2:$F$5000,'1. Output sheet'!$D$2:$D$5000,$B368,'1. Output sheet'!$C$2:$C$5000,G$27,'1. Output sheet'!$AC$2:$AC$5000,$B$22,'1. Output sheet'!$O$2:$O$5000,"&gt;="&amp;$B$328,'1. Output sheet'!$O$2:$O$5000,"&lt;"&amp;$C$328)+SUMIFS('1. Output sheet'!$F$2:$F$5000,'1. Output sheet'!$D$2:$D$5000,$B368,'1. Output sheet'!$C$2:$C$5000,G$27,'1. Output sheet'!$AC$2:$AC$5000,$B$23,'1. Output sheet'!$O$2:$O$5000,"&gt;="&amp;$B$328,'1. Output sheet'!$O$2:$O$5000,"&lt;"&amp;$C$328)</f>
        <v>0</v>
      </c>
      <c r="H368" s="45">
        <f>SUMIFS('1. Output sheet'!$F$2:$F$5000,'1. Output sheet'!$D$2:$D$5000,$B368,'1. Output sheet'!$C$2:$C$5000,H$27,'1. Output sheet'!$AC$2:$AC$5000,$B$22,'1. Output sheet'!$O$2:$O$5000,"&gt;="&amp;$B$328,'1. Output sheet'!$O$2:$O$5000,"&lt;"&amp;$C$328)+SUMIFS('1. Output sheet'!$F$2:$F$5000,'1. Output sheet'!$D$2:$D$5000,$B368,'1. Output sheet'!$C$2:$C$5000,H$27,'1. Output sheet'!$AC$2:$AC$5000,$B$23,'1. Output sheet'!$O$2:$O$5000,"&gt;="&amp;$B$328,'1. Output sheet'!$O$2:$O$5000,"&lt;"&amp;$C$328)</f>
        <v>0</v>
      </c>
      <c r="I368" s="45">
        <f>SUMIFS('1. Output sheet'!$F$2:$F$5000,'1. Output sheet'!$D$2:$D$5000,$B368,'1. Output sheet'!$C$2:$C$5000,I$27,'1. Output sheet'!$AC$2:$AC$5000,$B$22,'1. Output sheet'!$O$2:$O$5000,"&gt;="&amp;$B$328,'1. Output sheet'!$O$2:$O$5000,"&lt;"&amp;$C$328)+SUMIFS('1. Output sheet'!$F$2:$F$5000,'1. Output sheet'!$D$2:$D$5000,$B368,'1. Output sheet'!$C$2:$C$5000,I$27,'1. Output sheet'!$AC$2:$AC$5000,$B$23,'1. Output sheet'!$O$2:$O$5000,"&gt;="&amp;$B$328,'1. Output sheet'!$O$2:$O$5000,"&lt;"&amp;$C$328)</f>
        <v>0</v>
      </c>
      <c r="J368" s="45">
        <f>SUMIFS('1. Output sheet'!$F$2:$F$5000,'1. Output sheet'!$D$2:$D$5000,$B368,'1. Output sheet'!$C$2:$C$5000,J$27,'1. Output sheet'!$AC$2:$AC$5000,$B$22,'1. Output sheet'!$O$2:$O$5000,"&gt;="&amp;$B$328,'1. Output sheet'!$O$2:$O$5000,"&lt;"&amp;$C$328)+SUMIFS('1. Output sheet'!$F$2:$F$5000,'1. Output sheet'!$D$2:$D$5000,$B368,'1. Output sheet'!$C$2:$C$5000,J$27,'1. Output sheet'!$AC$2:$AC$5000,$B$23,'1. Output sheet'!$O$2:$O$5000,"&gt;="&amp;$B$328,'1. Output sheet'!$O$2:$O$5000,"&lt;"&amp;$C$328)</f>
        <v>0</v>
      </c>
      <c r="K368" s="45">
        <f>SUMIFS('1. Output sheet'!$F$2:$F$5000,'1. Output sheet'!$D$2:$D$5000,$B368,'1. Output sheet'!$C$2:$C$5000,K$27,'1. Output sheet'!$AC$2:$AC$5000,$B$22,'1. Output sheet'!$O$2:$O$5000,"&gt;="&amp;$B$328,'1. Output sheet'!$O$2:$O$5000,"&lt;"&amp;$C$328)+SUMIFS('1. Output sheet'!$F$2:$F$5000,'1. Output sheet'!$D$2:$D$5000,$B368,'1. Output sheet'!$C$2:$C$5000,K$27,'1. Output sheet'!$AC$2:$AC$5000,$B$23,'1. Output sheet'!$O$2:$O$5000,"&gt;="&amp;$B$328,'1. Output sheet'!$O$2:$O$5000,"&lt;"&amp;$C$328)</f>
        <v>0</v>
      </c>
      <c r="L368" s="45">
        <f>SUMIFS('1. Output sheet'!$F$2:$F$5000,'1. Output sheet'!$D$2:$D$5000,$B368,'1. Output sheet'!$C$2:$C$5000,L$27,'1. Output sheet'!$AC$2:$AC$5000,$B$22,'1. Output sheet'!$O$2:$O$5000,"&gt;="&amp;$B$328,'1. Output sheet'!$O$2:$O$5000,"&lt;"&amp;$C$328)+SUMIFS('1. Output sheet'!$F$2:$F$5000,'1. Output sheet'!$D$2:$D$5000,$B368,'1. Output sheet'!$C$2:$C$5000,L$27,'1. Output sheet'!$AC$2:$AC$5000,$B$23,'1. Output sheet'!$O$2:$O$5000,"&gt;="&amp;$B$328,'1. Output sheet'!$O$2:$O$5000,"&lt;"&amp;$C$328)</f>
        <v>0</v>
      </c>
      <c r="M368" s="45">
        <f>SUMIFS('1. Output sheet'!$F$2:$F$5000,'1. Output sheet'!$D$2:$D$5000,$B368,'1. Output sheet'!$C$2:$C$5000,M$27,'1. Output sheet'!$AC$2:$AC$5000,$B$22,'1. Output sheet'!$O$2:$O$5000,"&gt;="&amp;$B$328,'1. Output sheet'!$O$2:$O$5000,"&lt;"&amp;$C$328)+SUMIFS('1. Output sheet'!$F$2:$F$5000,'1. Output sheet'!$D$2:$D$5000,$B368,'1. Output sheet'!$C$2:$C$5000,M$27,'1. Output sheet'!$AC$2:$AC$5000,$B$23,'1. Output sheet'!$O$2:$O$5000,"&gt;="&amp;$B$328,'1. Output sheet'!$O$2:$O$5000,"&lt;"&amp;$C$328)</f>
        <v>0</v>
      </c>
      <c r="N368" s="45">
        <f>SUMIFS('1. Output sheet'!$F$2:$F$5000,'1. Output sheet'!$D$2:$D$5000,$B368,'1. Output sheet'!$C$2:$C$5000,N$27,'1. Output sheet'!$AC$2:$AC$5000,$B$22,'1. Output sheet'!$O$2:$O$5000,"&gt;="&amp;$B$328,'1. Output sheet'!$O$2:$O$5000,"&lt;"&amp;$C$328)+SUMIFS('1. Output sheet'!$F$2:$F$5000,'1. Output sheet'!$D$2:$D$5000,$B368,'1. Output sheet'!$C$2:$C$5000,N$27,'1. Output sheet'!$AC$2:$AC$5000,$B$23,'1. Output sheet'!$O$2:$O$5000,"&gt;="&amp;$B$328,'1. Output sheet'!$O$2:$O$5000,"&lt;"&amp;$C$328)</f>
        <v>0</v>
      </c>
      <c r="O368" s="45">
        <f>SUMIFS('1. Output sheet'!$F$2:$F$5000,'1. Output sheet'!$D$2:$D$5000,$B368,'1. Output sheet'!$C$2:$C$5000,O$27,'1. Output sheet'!$AC$2:$AC$5000,$B$22,'1. Output sheet'!$O$2:$O$5000,"&gt;="&amp;$B$328,'1. Output sheet'!$O$2:$O$5000,"&lt;"&amp;$C$328)+SUMIFS('1. Output sheet'!$F$2:$F$5000,'1. Output sheet'!$D$2:$D$5000,$B368,'1. Output sheet'!$C$2:$C$5000,O$27,'1. Output sheet'!$AC$2:$AC$5000,$B$23,'1. Output sheet'!$O$2:$O$5000,"&gt;="&amp;$B$328,'1. Output sheet'!$O$2:$O$5000,"&lt;"&amp;$C$328)</f>
        <v>0</v>
      </c>
      <c r="P368" s="14">
        <f t="shared" ref="P368:P385" si="160">SUM(D368:O368)</f>
        <v>15180</v>
      </c>
      <c r="Q368" s="14">
        <f>SUMIFS('1. Output sheet'!$F$2:$F$5000,'1. Output sheet'!$D$2:$D$5000,$B368,'1. Output sheet'!$AC$2:$AC$5000,$B$22,'1. Output sheet'!$O$2:$O$5000,"&gt;="&amp;$B$328,'1. Output sheet'!$O$2:$O$5000,"&lt;"&amp;$C$328)+SUMIFS('1. Output sheet'!$F$2:$F$5000,'1. Output sheet'!$D$2:$D$5000,$B368,'1. Output sheet'!$AC$2:$AC$5000,$B$23,'1. Output sheet'!$O$2:$O$5000,"&gt;="&amp;$B$328,'1. Output sheet'!$O$2:$O$5000,"&lt;"&amp;$C$328)</f>
        <v>15180</v>
      </c>
      <c r="R368" s="14"/>
      <c r="T368" s="21" t="s">
        <v>232</v>
      </c>
      <c r="U368" s="20"/>
      <c r="V368" s="45">
        <f t="shared" ref="V368:V386" si="161">D368*$T$55</f>
        <v>0</v>
      </c>
      <c r="W368" s="45">
        <f t="shared" ref="W368:W386" si="162">E368*$T$55</f>
        <v>1716.8791815829343</v>
      </c>
      <c r="X368" s="45">
        <f t="shared" ref="X368:X386" si="163">F368*$T$55</f>
        <v>318.43717737285971</v>
      </c>
      <c r="Y368" s="45">
        <f t="shared" ref="Y368:Y386" si="164">G368*$T$55</f>
        <v>0</v>
      </c>
      <c r="Z368" s="45">
        <f t="shared" ref="Z368:Z386" si="165">H368*$T$55</f>
        <v>0</v>
      </c>
      <c r="AA368" s="45">
        <f t="shared" ref="AA368:AA386" si="166">I368*$T$55</f>
        <v>0</v>
      </c>
      <c r="AB368" s="45">
        <f t="shared" ref="AB368:AB386" si="167">J368*$T$55</f>
        <v>0</v>
      </c>
      <c r="AC368" s="45">
        <f t="shared" ref="AC368:AC386" si="168">K368*$T$55</f>
        <v>0</v>
      </c>
      <c r="AD368" s="45">
        <f t="shared" ref="AD368:AD386" si="169">L368*$T$55</f>
        <v>0</v>
      </c>
      <c r="AE368" s="45">
        <f t="shared" ref="AE368:AE386" si="170">M368*$T$55</f>
        <v>0</v>
      </c>
      <c r="AF368" s="45">
        <f t="shared" ref="AF368:AF386" si="171">N368*$T$55</f>
        <v>0</v>
      </c>
      <c r="AG368" s="45">
        <f t="shared" ref="AG368:AG386" si="172">O368*$T$55</f>
        <v>0</v>
      </c>
      <c r="AH368" s="45">
        <f t="shared" ref="AH368:AH386" si="173">P368*$T$55</f>
        <v>2035.3163589557939</v>
      </c>
      <c r="AI368" s="45">
        <f t="shared" ref="AI368:AI386" si="174">Q368*$T$55</f>
        <v>2035.3163589557939</v>
      </c>
      <c r="AJ368" s="14"/>
    </row>
    <row r="369" spans="2:36" ht="14.4" x14ac:dyDescent="0.3">
      <c r="B369" s="21" t="s">
        <v>221</v>
      </c>
      <c r="C369" s="20"/>
      <c r="D369" s="45">
        <f>SUMIFS('1. Output sheet'!$F$2:$F$5000,'1. Output sheet'!$D$2:$D$5000,$B369,'1. Output sheet'!$C$2:$C$5000,D$27,'1. Output sheet'!$AC$2:$AC$5000,$B$22,'1. Output sheet'!$O$2:$O$5000,"&gt;="&amp;$B$328,'1. Output sheet'!$O$2:$O$5000,"&lt;"&amp;$C$328)+SUMIFS('1. Output sheet'!$F$2:$F$5000,'1. Output sheet'!$D$2:$D$5000,$B369,'1. Output sheet'!$C$2:$C$5000,D$27,'1. Output sheet'!$AC$2:$AC$5000,$B$23,'1. Output sheet'!$O$2:$O$5000,"&gt;="&amp;$B$328,'1. Output sheet'!$O$2:$O$5000,"&lt;"&amp;$C$328)</f>
        <v>0</v>
      </c>
      <c r="E369" s="45">
        <f>SUMIFS('1. Output sheet'!$F$2:$F$5000,'1. Output sheet'!$D$2:$D$5000,$B369,'1. Output sheet'!$C$2:$C$5000,E$27,'1. Output sheet'!$AC$2:$AC$5000,$B$22,'1. Output sheet'!$O$2:$O$5000,"&gt;="&amp;$B$328,'1. Output sheet'!$O$2:$O$5000,"&lt;"&amp;$C$328)+SUMIFS('1. Output sheet'!$F$2:$F$5000,'1. Output sheet'!$D$2:$D$5000,$B369,'1. Output sheet'!$C$2:$C$5000,E$27,'1. Output sheet'!$AC$2:$AC$5000,$B$23,'1. Output sheet'!$O$2:$O$5000,"&gt;="&amp;$B$328,'1. Output sheet'!$O$2:$O$5000,"&lt;"&amp;$C$328)</f>
        <v>0</v>
      </c>
      <c r="F369" s="45">
        <f>SUMIFS('1. Output sheet'!$F$2:$F$5000,'1. Output sheet'!$D$2:$D$5000,$B369,'1. Output sheet'!$C$2:$C$5000,F$27,'1. Output sheet'!$AC$2:$AC$5000,$B$22,'1. Output sheet'!$O$2:$O$5000,"&gt;="&amp;$B$328,'1. Output sheet'!$O$2:$O$5000,"&lt;"&amp;$C$328)+SUMIFS('1. Output sheet'!$F$2:$F$5000,'1. Output sheet'!$D$2:$D$5000,$B369,'1. Output sheet'!$C$2:$C$5000,F$27,'1. Output sheet'!$AC$2:$AC$5000,$B$23,'1. Output sheet'!$O$2:$O$5000,"&gt;="&amp;$B$328,'1. Output sheet'!$O$2:$O$5000,"&lt;"&amp;$C$328)</f>
        <v>0</v>
      </c>
      <c r="G369" s="45">
        <f>SUMIFS('1. Output sheet'!$F$2:$F$5000,'1. Output sheet'!$D$2:$D$5000,$B369,'1. Output sheet'!$C$2:$C$5000,G$27,'1. Output sheet'!$AC$2:$AC$5000,$B$22,'1. Output sheet'!$O$2:$O$5000,"&gt;="&amp;$B$328,'1. Output sheet'!$O$2:$O$5000,"&lt;"&amp;$C$328)+SUMIFS('1. Output sheet'!$F$2:$F$5000,'1. Output sheet'!$D$2:$D$5000,$B369,'1. Output sheet'!$C$2:$C$5000,G$27,'1. Output sheet'!$AC$2:$AC$5000,$B$23,'1. Output sheet'!$O$2:$O$5000,"&gt;="&amp;$B$328,'1. Output sheet'!$O$2:$O$5000,"&lt;"&amp;$C$328)</f>
        <v>0</v>
      </c>
      <c r="H369" s="45">
        <f>SUMIFS('1. Output sheet'!$F$2:$F$5000,'1. Output sheet'!$D$2:$D$5000,$B369,'1. Output sheet'!$C$2:$C$5000,H$27,'1. Output sheet'!$AC$2:$AC$5000,$B$22,'1. Output sheet'!$O$2:$O$5000,"&gt;="&amp;$B$328,'1. Output sheet'!$O$2:$O$5000,"&lt;"&amp;$C$328)+SUMIFS('1. Output sheet'!$F$2:$F$5000,'1. Output sheet'!$D$2:$D$5000,$B369,'1. Output sheet'!$C$2:$C$5000,H$27,'1. Output sheet'!$AC$2:$AC$5000,$B$23,'1. Output sheet'!$O$2:$O$5000,"&gt;="&amp;$B$328,'1. Output sheet'!$O$2:$O$5000,"&lt;"&amp;$C$328)</f>
        <v>0</v>
      </c>
      <c r="I369" s="45">
        <f>SUMIFS('1. Output sheet'!$F$2:$F$5000,'1. Output sheet'!$D$2:$D$5000,$B369,'1. Output sheet'!$C$2:$C$5000,I$27,'1. Output sheet'!$AC$2:$AC$5000,$B$22,'1. Output sheet'!$O$2:$O$5000,"&gt;="&amp;$B$328,'1. Output sheet'!$O$2:$O$5000,"&lt;"&amp;$C$328)+SUMIFS('1. Output sheet'!$F$2:$F$5000,'1. Output sheet'!$D$2:$D$5000,$B369,'1. Output sheet'!$C$2:$C$5000,I$27,'1. Output sheet'!$AC$2:$AC$5000,$B$23,'1. Output sheet'!$O$2:$O$5000,"&gt;="&amp;$B$328,'1. Output sheet'!$O$2:$O$5000,"&lt;"&amp;$C$328)</f>
        <v>0</v>
      </c>
      <c r="J369" s="45">
        <f>SUMIFS('1. Output sheet'!$F$2:$F$5000,'1. Output sheet'!$D$2:$D$5000,$B369,'1. Output sheet'!$C$2:$C$5000,J$27,'1. Output sheet'!$AC$2:$AC$5000,$B$22,'1. Output sheet'!$O$2:$O$5000,"&gt;="&amp;$B$328,'1. Output sheet'!$O$2:$O$5000,"&lt;"&amp;$C$328)+SUMIFS('1. Output sheet'!$F$2:$F$5000,'1. Output sheet'!$D$2:$D$5000,$B369,'1. Output sheet'!$C$2:$C$5000,J$27,'1. Output sheet'!$AC$2:$AC$5000,$B$23,'1. Output sheet'!$O$2:$O$5000,"&gt;="&amp;$B$328,'1. Output sheet'!$O$2:$O$5000,"&lt;"&amp;$C$328)</f>
        <v>0</v>
      </c>
      <c r="K369" s="45">
        <f>SUMIFS('1. Output sheet'!$F$2:$F$5000,'1. Output sheet'!$D$2:$D$5000,$B369,'1. Output sheet'!$C$2:$C$5000,K$27,'1. Output sheet'!$AC$2:$AC$5000,$B$22,'1. Output sheet'!$O$2:$O$5000,"&gt;="&amp;$B$328,'1. Output sheet'!$O$2:$O$5000,"&lt;"&amp;$C$328)+SUMIFS('1. Output sheet'!$F$2:$F$5000,'1. Output sheet'!$D$2:$D$5000,$B369,'1. Output sheet'!$C$2:$C$5000,K$27,'1. Output sheet'!$AC$2:$AC$5000,$B$23,'1. Output sheet'!$O$2:$O$5000,"&gt;="&amp;$B$328,'1. Output sheet'!$O$2:$O$5000,"&lt;"&amp;$C$328)</f>
        <v>0</v>
      </c>
      <c r="L369" s="45">
        <f>SUMIFS('1. Output sheet'!$F$2:$F$5000,'1. Output sheet'!$D$2:$D$5000,$B369,'1. Output sheet'!$C$2:$C$5000,L$27,'1. Output sheet'!$AC$2:$AC$5000,$B$22,'1. Output sheet'!$O$2:$O$5000,"&gt;="&amp;$B$328,'1. Output sheet'!$O$2:$O$5000,"&lt;"&amp;$C$328)+SUMIFS('1. Output sheet'!$F$2:$F$5000,'1. Output sheet'!$D$2:$D$5000,$B369,'1. Output sheet'!$C$2:$C$5000,L$27,'1. Output sheet'!$AC$2:$AC$5000,$B$23,'1. Output sheet'!$O$2:$O$5000,"&gt;="&amp;$B$328,'1. Output sheet'!$O$2:$O$5000,"&lt;"&amp;$C$328)</f>
        <v>0</v>
      </c>
      <c r="M369" s="45">
        <f>SUMIFS('1. Output sheet'!$F$2:$F$5000,'1. Output sheet'!$D$2:$D$5000,$B369,'1. Output sheet'!$C$2:$C$5000,M$27,'1. Output sheet'!$AC$2:$AC$5000,$B$22,'1. Output sheet'!$O$2:$O$5000,"&gt;="&amp;$B$328,'1. Output sheet'!$O$2:$O$5000,"&lt;"&amp;$C$328)+SUMIFS('1. Output sheet'!$F$2:$F$5000,'1. Output sheet'!$D$2:$D$5000,$B369,'1. Output sheet'!$C$2:$C$5000,M$27,'1. Output sheet'!$AC$2:$AC$5000,$B$23,'1. Output sheet'!$O$2:$O$5000,"&gt;="&amp;$B$328,'1. Output sheet'!$O$2:$O$5000,"&lt;"&amp;$C$328)</f>
        <v>0</v>
      </c>
      <c r="N369" s="45">
        <f>SUMIFS('1. Output sheet'!$F$2:$F$5000,'1. Output sheet'!$D$2:$D$5000,$B369,'1. Output sheet'!$C$2:$C$5000,N$27,'1. Output sheet'!$AC$2:$AC$5000,$B$22,'1. Output sheet'!$O$2:$O$5000,"&gt;="&amp;$B$328,'1. Output sheet'!$O$2:$O$5000,"&lt;"&amp;$C$328)+SUMIFS('1. Output sheet'!$F$2:$F$5000,'1. Output sheet'!$D$2:$D$5000,$B369,'1. Output sheet'!$C$2:$C$5000,N$27,'1. Output sheet'!$AC$2:$AC$5000,$B$23,'1. Output sheet'!$O$2:$O$5000,"&gt;="&amp;$B$328,'1. Output sheet'!$O$2:$O$5000,"&lt;"&amp;$C$328)</f>
        <v>0</v>
      </c>
      <c r="O369" s="45">
        <f>SUMIFS('1. Output sheet'!$F$2:$F$5000,'1. Output sheet'!$D$2:$D$5000,$B369,'1. Output sheet'!$C$2:$C$5000,O$27,'1. Output sheet'!$AC$2:$AC$5000,$B$22,'1. Output sheet'!$O$2:$O$5000,"&gt;="&amp;$B$328,'1. Output sheet'!$O$2:$O$5000,"&lt;"&amp;$C$328)+SUMIFS('1. Output sheet'!$F$2:$F$5000,'1. Output sheet'!$D$2:$D$5000,$B369,'1. Output sheet'!$C$2:$C$5000,O$27,'1. Output sheet'!$AC$2:$AC$5000,$B$23,'1. Output sheet'!$O$2:$O$5000,"&gt;="&amp;$B$328,'1. Output sheet'!$O$2:$O$5000,"&lt;"&amp;$C$328)</f>
        <v>0</v>
      </c>
      <c r="P369" s="14">
        <f t="shared" si="160"/>
        <v>0</v>
      </c>
      <c r="Q369" s="14">
        <f>SUMIFS('1. Output sheet'!$F$2:$F$5000,'1. Output sheet'!$D$2:$D$5000,$B369,'1. Output sheet'!$AC$2:$AC$5000,$B$22,'1. Output sheet'!$O$2:$O$5000,"&gt;="&amp;$B$328,'1. Output sheet'!$O$2:$O$5000,"&lt;"&amp;$C$328)+SUMIFS('1. Output sheet'!$F$2:$F$5000,'1. Output sheet'!$D$2:$D$5000,$B369,'1. Output sheet'!$AC$2:$AC$5000,$B$23,'1. Output sheet'!$O$2:$O$5000,"&gt;="&amp;$B$328,'1. Output sheet'!$O$2:$O$5000,"&lt;"&amp;$C$328)</f>
        <v>0</v>
      </c>
      <c r="R369" s="14"/>
      <c r="T369" s="21" t="s">
        <v>221</v>
      </c>
      <c r="U369" s="20"/>
      <c r="V369" s="45">
        <f t="shared" si="161"/>
        <v>0</v>
      </c>
      <c r="W369" s="45">
        <f t="shared" si="162"/>
        <v>0</v>
      </c>
      <c r="X369" s="45">
        <f t="shared" si="163"/>
        <v>0</v>
      </c>
      <c r="Y369" s="45">
        <f t="shared" si="164"/>
        <v>0</v>
      </c>
      <c r="Z369" s="45">
        <f t="shared" si="165"/>
        <v>0</v>
      </c>
      <c r="AA369" s="45">
        <f t="shared" si="166"/>
        <v>0</v>
      </c>
      <c r="AB369" s="45">
        <f t="shared" si="167"/>
        <v>0</v>
      </c>
      <c r="AC369" s="45">
        <f t="shared" si="168"/>
        <v>0</v>
      </c>
      <c r="AD369" s="45">
        <f t="shared" si="169"/>
        <v>0</v>
      </c>
      <c r="AE369" s="45">
        <f t="shared" si="170"/>
        <v>0</v>
      </c>
      <c r="AF369" s="45">
        <f t="shared" si="171"/>
        <v>0</v>
      </c>
      <c r="AG369" s="45">
        <f t="shared" si="172"/>
        <v>0</v>
      </c>
      <c r="AH369" s="45">
        <f t="shared" si="173"/>
        <v>0</v>
      </c>
      <c r="AI369" s="45">
        <f t="shared" si="174"/>
        <v>0</v>
      </c>
      <c r="AJ369" s="14"/>
    </row>
    <row r="370" spans="2:36" ht="28.8" x14ac:dyDescent="0.3">
      <c r="B370" s="21" t="s">
        <v>543</v>
      </c>
      <c r="C370" s="20"/>
      <c r="D370" s="45">
        <f>SUMIFS('1. Output sheet'!$F$2:$F$5000,'1. Output sheet'!$D$2:$D$5000,$B370,'1. Output sheet'!$C$2:$C$5000,D$27,'1. Output sheet'!$AC$2:$AC$5000,$B$22,'1. Output sheet'!$O$2:$O$5000,"&gt;="&amp;$B$328,'1. Output sheet'!$O$2:$O$5000,"&lt;"&amp;$C$328)+SUMIFS('1. Output sheet'!$F$2:$F$5000,'1. Output sheet'!$D$2:$D$5000,$B370,'1. Output sheet'!$C$2:$C$5000,D$27,'1. Output sheet'!$AC$2:$AC$5000,$B$23,'1. Output sheet'!$O$2:$O$5000,"&gt;="&amp;$B$328,'1. Output sheet'!$O$2:$O$5000,"&lt;"&amp;$C$328)</f>
        <v>0</v>
      </c>
      <c r="E370" s="45">
        <f>SUMIFS('1. Output sheet'!$F$2:$F$5000,'1. Output sheet'!$D$2:$D$5000,$B370,'1. Output sheet'!$C$2:$C$5000,E$27,'1. Output sheet'!$AC$2:$AC$5000,$B$22,'1. Output sheet'!$O$2:$O$5000,"&gt;="&amp;$B$328,'1. Output sheet'!$O$2:$O$5000,"&lt;"&amp;$C$328)+SUMIFS('1. Output sheet'!$F$2:$F$5000,'1. Output sheet'!$D$2:$D$5000,$B370,'1. Output sheet'!$C$2:$C$5000,E$27,'1. Output sheet'!$AC$2:$AC$5000,$B$23,'1. Output sheet'!$O$2:$O$5000,"&gt;="&amp;$B$328,'1. Output sheet'!$O$2:$O$5000,"&lt;"&amp;$C$328)</f>
        <v>0</v>
      </c>
      <c r="F370" s="45">
        <f>SUMIFS('1. Output sheet'!$F$2:$F$5000,'1. Output sheet'!$D$2:$D$5000,$B370,'1. Output sheet'!$C$2:$C$5000,F$27,'1. Output sheet'!$AC$2:$AC$5000,$B$22,'1. Output sheet'!$O$2:$O$5000,"&gt;="&amp;$B$328,'1. Output sheet'!$O$2:$O$5000,"&lt;"&amp;$C$328)+SUMIFS('1. Output sheet'!$F$2:$F$5000,'1. Output sheet'!$D$2:$D$5000,$B370,'1. Output sheet'!$C$2:$C$5000,F$27,'1. Output sheet'!$AC$2:$AC$5000,$B$23,'1. Output sheet'!$O$2:$O$5000,"&gt;="&amp;$B$328,'1. Output sheet'!$O$2:$O$5000,"&lt;"&amp;$C$328)</f>
        <v>0</v>
      </c>
      <c r="G370" s="45">
        <f>SUMIFS('1. Output sheet'!$F$2:$F$5000,'1. Output sheet'!$D$2:$D$5000,$B370,'1. Output sheet'!$C$2:$C$5000,G$27,'1. Output sheet'!$AC$2:$AC$5000,$B$22,'1. Output sheet'!$O$2:$O$5000,"&gt;="&amp;$B$328,'1. Output sheet'!$O$2:$O$5000,"&lt;"&amp;$C$328)+SUMIFS('1. Output sheet'!$F$2:$F$5000,'1. Output sheet'!$D$2:$D$5000,$B370,'1. Output sheet'!$C$2:$C$5000,G$27,'1. Output sheet'!$AC$2:$AC$5000,$B$23,'1. Output sheet'!$O$2:$O$5000,"&gt;="&amp;$B$328,'1. Output sheet'!$O$2:$O$5000,"&lt;"&amp;$C$328)</f>
        <v>9900</v>
      </c>
      <c r="H370" s="45">
        <f>SUMIFS('1. Output sheet'!$F$2:$F$5000,'1. Output sheet'!$D$2:$D$5000,$B370,'1. Output sheet'!$C$2:$C$5000,H$27,'1. Output sheet'!$AC$2:$AC$5000,$B$22,'1. Output sheet'!$O$2:$O$5000,"&gt;="&amp;$B$328,'1. Output sheet'!$O$2:$O$5000,"&lt;"&amp;$C$328)+SUMIFS('1. Output sheet'!$F$2:$F$5000,'1. Output sheet'!$D$2:$D$5000,$B370,'1. Output sheet'!$C$2:$C$5000,H$27,'1. Output sheet'!$AC$2:$AC$5000,$B$23,'1. Output sheet'!$O$2:$O$5000,"&gt;="&amp;$B$328,'1. Output sheet'!$O$2:$O$5000,"&lt;"&amp;$C$328)</f>
        <v>9050</v>
      </c>
      <c r="I370" s="45">
        <f>SUMIFS('1. Output sheet'!$F$2:$F$5000,'1. Output sheet'!$D$2:$D$5000,$B370,'1. Output sheet'!$C$2:$C$5000,I$27,'1. Output sheet'!$AC$2:$AC$5000,$B$22,'1. Output sheet'!$O$2:$O$5000,"&gt;="&amp;$B$328,'1. Output sheet'!$O$2:$O$5000,"&lt;"&amp;$C$328)+SUMIFS('1. Output sheet'!$F$2:$F$5000,'1. Output sheet'!$D$2:$D$5000,$B370,'1. Output sheet'!$C$2:$C$5000,I$27,'1. Output sheet'!$AC$2:$AC$5000,$B$23,'1. Output sheet'!$O$2:$O$5000,"&gt;="&amp;$B$328,'1. Output sheet'!$O$2:$O$5000,"&lt;"&amp;$C$328)</f>
        <v>1450</v>
      </c>
      <c r="J370" s="45">
        <f>SUMIFS('1. Output sheet'!$F$2:$F$5000,'1. Output sheet'!$D$2:$D$5000,$B370,'1. Output sheet'!$C$2:$C$5000,J$27,'1. Output sheet'!$AC$2:$AC$5000,$B$22,'1. Output sheet'!$O$2:$O$5000,"&gt;="&amp;$B$328,'1. Output sheet'!$O$2:$O$5000,"&lt;"&amp;$C$328)+SUMIFS('1. Output sheet'!$F$2:$F$5000,'1. Output sheet'!$D$2:$D$5000,$B370,'1. Output sheet'!$C$2:$C$5000,J$27,'1. Output sheet'!$AC$2:$AC$5000,$B$23,'1. Output sheet'!$O$2:$O$5000,"&gt;="&amp;$B$328,'1. Output sheet'!$O$2:$O$5000,"&lt;"&amp;$C$328)</f>
        <v>0</v>
      </c>
      <c r="K370" s="45">
        <f>SUMIFS('1. Output sheet'!$F$2:$F$5000,'1. Output sheet'!$D$2:$D$5000,$B370,'1. Output sheet'!$C$2:$C$5000,K$27,'1. Output sheet'!$AC$2:$AC$5000,$B$22,'1. Output sheet'!$O$2:$O$5000,"&gt;="&amp;$B$328,'1. Output sheet'!$O$2:$O$5000,"&lt;"&amp;$C$328)+SUMIFS('1. Output sheet'!$F$2:$F$5000,'1. Output sheet'!$D$2:$D$5000,$B370,'1. Output sheet'!$C$2:$C$5000,K$27,'1. Output sheet'!$AC$2:$AC$5000,$B$23,'1. Output sheet'!$O$2:$O$5000,"&gt;="&amp;$B$328,'1. Output sheet'!$O$2:$O$5000,"&lt;"&amp;$C$328)</f>
        <v>0</v>
      </c>
      <c r="L370" s="45">
        <f>SUMIFS('1. Output sheet'!$F$2:$F$5000,'1. Output sheet'!$D$2:$D$5000,$B370,'1. Output sheet'!$C$2:$C$5000,L$27,'1. Output sheet'!$AC$2:$AC$5000,$B$22,'1. Output sheet'!$O$2:$O$5000,"&gt;="&amp;$B$328,'1. Output sheet'!$O$2:$O$5000,"&lt;"&amp;$C$328)+SUMIFS('1. Output sheet'!$F$2:$F$5000,'1. Output sheet'!$D$2:$D$5000,$B370,'1. Output sheet'!$C$2:$C$5000,L$27,'1. Output sheet'!$AC$2:$AC$5000,$B$23,'1. Output sheet'!$O$2:$O$5000,"&gt;="&amp;$B$328,'1. Output sheet'!$O$2:$O$5000,"&lt;"&amp;$C$328)</f>
        <v>0</v>
      </c>
      <c r="M370" s="45">
        <f>SUMIFS('1. Output sheet'!$F$2:$F$5000,'1. Output sheet'!$D$2:$D$5000,$B370,'1. Output sheet'!$C$2:$C$5000,M$27,'1. Output sheet'!$AC$2:$AC$5000,$B$22,'1. Output sheet'!$O$2:$O$5000,"&gt;="&amp;$B$328,'1. Output sheet'!$O$2:$O$5000,"&lt;"&amp;$C$328)+SUMIFS('1. Output sheet'!$F$2:$F$5000,'1. Output sheet'!$D$2:$D$5000,$B370,'1. Output sheet'!$C$2:$C$5000,M$27,'1. Output sheet'!$AC$2:$AC$5000,$B$23,'1. Output sheet'!$O$2:$O$5000,"&gt;="&amp;$B$328,'1. Output sheet'!$O$2:$O$5000,"&lt;"&amp;$C$328)</f>
        <v>0</v>
      </c>
      <c r="N370" s="45">
        <f>SUMIFS('1. Output sheet'!$F$2:$F$5000,'1. Output sheet'!$D$2:$D$5000,$B370,'1. Output sheet'!$C$2:$C$5000,N$27,'1. Output sheet'!$AC$2:$AC$5000,$B$22,'1. Output sheet'!$O$2:$O$5000,"&gt;="&amp;$B$328,'1. Output sheet'!$O$2:$O$5000,"&lt;"&amp;$C$328)+SUMIFS('1. Output sheet'!$F$2:$F$5000,'1. Output sheet'!$D$2:$D$5000,$B370,'1. Output sheet'!$C$2:$C$5000,N$27,'1. Output sheet'!$AC$2:$AC$5000,$B$23,'1. Output sheet'!$O$2:$O$5000,"&gt;="&amp;$B$328,'1. Output sheet'!$O$2:$O$5000,"&lt;"&amp;$C$328)</f>
        <v>0</v>
      </c>
      <c r="O370" s="45">
        <f>SUMIFS('1. Output sheet'!$F$2:$F$5000,'1. Output sheet'!$D$2:$D$5000,$B370,'1. Output sheet'!$C$2:$C$5000,O$27,'1. Output sheet'!$AC$2:$AC$5000,$B$22,'1. Output sheet'!$O$2:$O$5000,"&gt;="&amp;$B$328,'1. Output sheet'!$O$2:$O$5000,"&lt;"&amp;$C$328)+SUMIFS('1. Output sheet'!$F$2:$F$5000,'1. Output sheet'!$D$2:$D$5000,$B370,'1. Output sheet'!$C$2:$C$5000,O$27,'1. Output sheet'!$AC$2:$AC$5000,$B$23,'1. Output sheet'!$O$2:$O$5000,"&gt;="&amp;$B$328,'1. Output sheet'!$O$2:$O$5000,"&lt;"&amp;$C$328)</f>
        <v>0</v>
      </c>
      <c r="P370" s="14">
        <f t="shared" si="160"/>
        <v>20400</v>
      </c>
      <c r="Q370" s="14">
        <f>SUMIFS('1. Output sheet'!$F$2:$F$5000,'1. Output sheet'!$D$2:$D$5000,$B370,'1. Output sheet'!$AC$2:$AC$5000,$B$22,'1. Output sheet'!$O$2:$O$5000,"&gt;="&amp;$B$328,'1. Output sheet'!$O$2:$O$5000,"&lt;"&amp;$C$328)+SUMIFS('1. Output sheet'!$F$2:$F$5000,'1. Output sheet'!$D$2:$D$5000,$B370,'1. Output sheet'!$AC$2:$AC$5000,$B$23,'1. Output sheet'!$O$2:$O$5000,"&gt;="&amp;$B$328,'1. Output sheet'!$O$2:$O$5000,"&lt;"&amp;$C$328)</f>
        <v>20400</v>
      </c>
      <c r="R370" s="14"/>
      <c r="T370" s="21" t="s">
        <v>543</v>
      </c>
      <c r="U370" s="20"/>
      <c r="V370" s="45">
        <f t="shared" si="161"/>
        <v>0</v>
      </c>
      <c r="W370" s="45">
        <f t="shared" si="162"/>
        <v>0</v>
      </c>
      <c r="X370" s="45">
        <f t="shared" si="163"/>
        <v>0</v>
      </c>
      <c r="Y370" s="45">
        <f t="shared" si="164"/>
        <v>1327.3802341016049</v>
      </c>
      <c r="Z370" s="45">
        <f t="shared" si="165"/>
        <v>1213.4132443050023</v>
      </c>
      <c r="AA370" s="45">
        <f t="shared" si="166"/>
        <v>194.41427671185119</v>
      </c>
      <c r="AB370" s="45">
        <f t="shared" si="167"/>
        <v>0</v>
      </c>
      <c r="AC370" s="45">
        <f t="shared" si="168"/>
        <v>0</v>
      </c>
      <c r="AD370" s="45">
        <f t="shared" si="169"/>
        <v>0</v>
      </c>
      <c r="AE370" s="45">
        <f t="shared" si="170"/>
        <v>0</v>
      </c>
      <c r="AF370" s="45">
        <f t="shared" si="171"/>
        <v>0</v>
      </c>
      <c r="AG370" s="45">
        <f t="shared" si="172"/>
        <v>0</v>
      </c>
      <c r="AH370" s="45">
        <f t="shared" si="173"/>
        <v>2735.2077551184584</v>
      </c>
      <c r="AI370" s="45">
        <f t="shared" si="174"/>
        <v>2735.2077551184584</v>
      </c>
      <c r="AJ370" s="14"/>
    </row>
    <row r="371" spans="2:36" ht="14.4" x14ac:dyDescent="0.3">
      <c r="B371" s="21" t="s">
        <v>1169</v>
      </c>
      <c r="C371" s="20"/>
      <c r="D371" s="45">
        <f>SUMIFS('1. Output sheet'!$F$2:$F$5000,'1. Output sheet'!$D$2:$D$5000,$B371,'1. Output sheet'!$C$2:$C$5000,D$27,'1. Output sheet'!$AC$2:$AC$5000,$B$22,'1. Output sheet'!$O$2:$O$5000,"&gt;="&amp;$B$328,'1. Output sheet'!$O$2:$O$5000,"&lt;"&amp;$C$328)+SUMIFS('1. Output sheet'!$F$2:$F$5000,'1. Output sheet'!$D$2:$D$5000,$B371,'1. Output sheet'!$C$2:$C$5000,D$27,'1. Output sheet'!$AC$2:$AC$5000,$B$23,'1. Output sheet'!$O$2:$O$5000,"&gt;="&amp;$B$328,'1. Output sheet'!$O$2:$O$5000,"&lt;"&amp;$C$328)</f>
        <v>0</v>
      </c>
      <c r="E371" s="45">
        <f>SUMIFS('1. Output sheet'!$F$2:$F$5000,'1. Output sheet'!$D$2:$D$5000,$B371,'1. Output sheet'!$C$2:$C$5000,E$27,'1. Output sheet'!$AC$2:$AC$5000,$B$22,'1. Output sheet'!$O$2:$O$5000,"&gt;="&amp;$B$328,'1. Output sheet'!$O$2:$O$5000,"&lt;"&amp;$C$328)+SUMIFS('1. Output sheet'!$F$2:$F$5000,'1. Output sheet'!$D$2:$D$5000,$B371,'1. Output sheet'!$C$2:$C$5000,E$27,'1. Output sheet'!$AC$2:$AC$5000,$B$23,'1. Output sheet'!$O$2:$O$5000,"&gt;="&amp;$B$328,'1. Output sheet'!$O$2:$O$5000,"&lt;"&amp;$C$328)</f>
        <v>0</v>
      </c>
      <c r="F371" s="45">
        <f>SUMIFS('1. Output sheet'!$F$2:$F$5000,'1. Output sheet'!$D$2:$D$5000,$B371,'1. Output sheet'!$C$2:$C$5000,F$27,'1. Output sheet'!$AC$2:$AC$5000,$B$22,'1. Output sheet'!$O$2:$O$5000,"&gt;="&amp;$B$328,'1. Output sheet'!$O$2:$O$5000,"&lt;"&amp;$C$328)+SUMIFS('1. Output sheet'!$F$2:$F$5000,'1. Output sheet'!$D$2:$D$5000,$B371,'1. Output sheet'!$C$2:$C$5000,F$27,'1. Output sheet'!$AC$2:$AC$5000,$B$23,'1. Output sheet'!$O$2:$O$5000,"&gt;="&amp;$B$328,'1. Output sheet'!$O$2:$O$5000,"&lt;"&amp;$C$328)</f>
        <v>0</v>
      </c>
      <c r="G371" s="45">
        <f>SUMIFS('1. Output sheet'!$F$2:$F$5000,'1. Output sheet'!$D$2:$D$5000,$B371,'1. Output sheet'!$C$2:$C$5000,G$27,'1. Output sheet'!$AC$2:$AC$5000,$B$22,'1. Output sheet'!$O$2:$O$5000,"&gt;="&amp;$B$328,'1. Output sheet'!$O$2:$O$5000,"&lt;"&amp;$C$328)+SUMIFS('1. Output sheet'!$F$2:$F$5000,'1. Output sheet'!$D$2:$D$5000,$B371,'1. Output sheet'!$C$2:$C$5000,G$27,'1. Output sheet'!$AC$2:$AC$5000,$B$23,'1. Output sheet'!$O$2:$O$5000,"&gt;="&amp;$B$328,'1. Output sheet'!$O$2:$O$5000,"&lt;"&amp;$C$328)</f>
        <v>1149</v>
      </c>
      <c r="H371" s="45">
        <f>SUMIFS('1. Output sheet'!$F$2:$F$5000,'1. Output sheet'!$D$2:$D$5000,$B371,'1. Output sheet'!$C$2:$C$5000,H$27,'1. Output sheet'!$AC$2:$AC$5000,$B$22,'1. Output sheet'!$O$2:$O$5000,"&gt;="&amp;$B$328,'1. Output sheet'!$O$2:$O$5000,"&lt;"&amp;$C$328)+SUMIFS('1. Output sheet'!$F$2:$F$5000,'1. Output sheet'!$D$2:$D$5000,$B371,'1. Output sheet'!$C$2:$C$5000,H$27,'1. Output sheet'!$AC$2:$AC$5000,$B$23,'1. Output sheet'!$O$2:$O$5000,"&gt;="&amp;$B$328,'1. Output sheet'!$O$2:$O$5000,"&lt;"&amp;$C$328)</f>
        <v>0</v>
      </c>
      <c r="I371" s="45">
        <f>SUMIFS('1. Output sheet'!$F$2:$F$5000,'1. Output sheet'!$D$2:$D$5000,$B371,'1. Output sheet'!$C$2:$C$5000,I$27,'1. Output sheet'!$AC$2:$AC$5000,$B$22,'1. Output sheet'!$O$2:$O$5000,"&gt;="&amp;$B$328,'1. Output sheet'!$O$2:$O$5000,"&lt;"&amp;$C$328)+SUMIFS('1. Output sheet'!$F$2:$F$5000,'1. Output sheet'!$D$2:$D$5000,$B371,'1. Output sheet'!$C$2:$C$5000,I$27,'1. Output sheet'!$AC$2:$AC$5000,$B$23,'1. Output sheet'!$O$2:$O$5000,"&gt;="&amp;$B$328,'1. Output sheet'!$O$2:$O$5000,"&lt;"&amp;$C$328)</f>
        <v>0</v>
      </c>
      <c r="J371" s="45">
        <f>SUMIFS('1. Output sheet'!$F$2:$F$5000,'1. Output sheet'!$D$2:$D$5000,$B371,'1. Output sheet'!$C$2:$C$5000,J$27,'1. Output sheet'!$AC$2:$AC$5000,$B$22,'1. Output sheet'!$O$2:$O$5000,"&gt;="&amp;$B$328,'1. Output sheet'!$O$2:$O$5000,"&lt;"&amp;$C$328)+SUMIFS('1. Output sheet'!$F$2:$F$5000,'1. Output sheet'!$D$2:$D$5000,$B371,'1. Output sheet'!$C$2:$C$5000,J$27,'1. Output sheet'!$AC$2:$AC$5000,$B$23,'1. Output sheet'!$O$2:$O$5000,"&gt;="&amp;$B$328,'1. Output sheet'!$O$2:$O$5000,"&lt;"&amp;$C$328)</f>
        <v>0</v>
      </c>
      <c r="K371" s="45">
        <f>SUMIFS('1. Output sheet'!$F$2:$F$5000,'1. Output sheet'!$D$2:$D$5000,$B371,'1. Output sheet'!$C$2:$C$5000,K$27,'1. Output sheet'!$AC$2:$AC$5000,$B$22,'1. Output sheet'!$O$2:$O$5000,"&gt;="&amp;$B$328,'1. Output sheet'!$O$2:$O$5000,"&lt;"&amp;$C$328)+SUMIFS('1. Output sheet'!$F$2:$F$5000,'1. Output sheet'!$D$2:$D$5000,$B371,'1. Output sheet'!$C$2:$C$5000,K$27,'1. Output sheet'!$AC$2:$AC$5000,$B$23,'1. Output sheet'!$O$2:$O$5000,"&gt;="&amp;$B$328,'1. Output sheet'!$O$2:$O$5000,"&lt;"&amp;$C$328)</f>
        <v>0</v>
      </c>
      <c r="L371" s="45">
        <f>SUMIFS('1. Output sheet'!$F$2:$F$5000,'1. Output sheet'!$D$2:$D$5000,$B371,'1. Output sheet'!$C$2:$C$5000,L$27,'1. Output sheet'!$AC$2:$AC$5000,$B$22,'1. Output sheet'!$O$2:$O$5000,"&gt;="&amp;$B$328,'1. Output sheet'!$O$2:$O$5000,"&lt;"&amp;$C$328)+SUMIFS('1. Output sheet'!$F$2:$F$5000,'1. Output sheet'!$D$2:$D$5000,$B371,'1. Output sheet'!$C$2:$C$5000,L$27,'1. Output sheet'!$AC$2:$AC$5000,$B$23,'1. Output sheet'!$O$2:$O$5000,"&gt;="&amp;$B$328,'1. Output sheet'!$O$2:$O$5000,"&lt;"&amp;$C$328)</f>
        <v>0</v>
      </c>
      <c r="M371" s="45">
        <f>SUMIFS('1. Output sheet'!$F$2:$F$5000,'1. Output sheet'!$D$2:$D$5000,$B371,'1. Output sheet'!$C$2:$C$5000,M$27,'1. Output sheet'!$AC$2:$AC$5000,$B$22,'1. Output sheet'!$O$2:$O$5000,"&gt;="&amp;$B$328,'1. Output sheet'!$O$2:$O$5000,"&lt;"&amp;$C$328)+SUMIFS('1. Output sheet'!$F$2:$F$5000,'1. Output sheet'!$D$2:$D$5000,$B371,'1. Output sheet'!$C$2:$C$5000,M$27,'1. Output sheet'!$AC$2:$AC$5000,$B$23,'1. Output sheet'!$O$2:$O$5000,"&gt;="&amp;$B$328,'1. Output sheet'!$O$2:$O$5000,"&lt;"&amp;$C$328)</f>
        <v>0</v>
      </c>
      <c r="N371" s="45">
        <f>SUMIFS('1. Output sheet'!$F$2:$F$5000,'1. Output sheet'!$D$2:$D$5000,$B371,'1. Output sheet'!$C$2:$C$5000,N$27,'1. Output sheet'!$AC$2:$AC$5000,$B$22,'1. Output sheet'!$O$2:$O$5000,"&gt;="&amp;$B$328,'1. Output sheet'!$O$2:$O$5000,"&lt;"&amp;$C$328)+SUMIFS('1. Output sheet'!$F$2:$F$5000,'1. Output sheet'!$D$2:$D$5000,$B371,'1. Output sheet'!$C$2:$C$5000,N$27,'1. Output sheet'!$AC$2:$AC$5000,$B$23,'1. Output sheet'!$O$2:$O$5000,"&gt;="&amp;$B$328,'1. Output sheet'!$O$2:$O$5000,"&lt;"&amp;$C$328)</f>
        <v>0</v>
      </c>
      <c r="O371" s="45">
        <f>SUMIFS('1. Output sheet'!$F$2:$F$5000,'1. Output sheet'!$D$2:$D$5000,$B371,'1. Output sheet'!$C$2:$C$5000,O$27,'1. Output sheet'!$AC$2:$AC$5000,$B$22,'1. Output sheet'!$O$2:$O$5000,"&gt;="&amp;$B$328,'1. Output sheet'!$O$2:$O$5000,"&lt;"&amp;$C$328)+SUMIFS('1. Output sheet'!$F$2:$F$5000,'1. Output sheet'!$D$2:$D$5000,$B371,'1. Output sheet'!$C$2:$C$5000,O$27,'1. Output sheet'!$AC$2:$AC$5000,$B$23,'1. Output sheet'!$O$2:$O$5000,"&gt;="&amp;$B$328,'1. Output sheet'!$O$2:$O$5000,"&lt;"&amp;$C$328)</f>
        <v>0</v>
      </c>
      <c r="P371" s="14">
        <f t="shared" si="160"/>
        <v>1149</v>
      </c>
      <c r="Q371" s="14">
        <f>SUMIFS('1. Output sheet'!$F$2:$F$5000,'1. Output sheet'!$D$2:$D$5000,$B371,'1. Output sheet'!$AC$2:$AC$5000,$B$22,'1. Output sheet'!$O$2:$O$5000,"&gt;="&amp;$B$328,'1. Output sheet'!$O$2:$O$5000,"&lt;"&amp;$C$328)+SUMIFS('1. Output sheet'!$F$2:$F$5000,'1. Output sheet'!$D$2:$D$5000,$B371,'1. Output sheet'!$AC$2:$AC$5000,$B$23,'1. Output sheet'!$O$2:$O$5000,"&gt;="&amp;$B$328,'1. Output sheet'!$O$2:$O$5000,"&lt;"&amp;$C$328)</f>
        <v>1149</v>
      </c>
      <c r="R371" s="14"/>
      <c r="T371" s="21" t="s">
        <v>1169</v>
      </c>
      <c r="U371" s="20"/>
      <c r="V371" s="45">
        <f t="shared" si="161"/>
        <v>0</v>
      </c>
      <c r="W371" s="45">
        <f t="shared" si="162"/>
        <v>0</v>
      </c>
      <c r="X371" s="45">
        <f t="shared" si="163"/>
        <v>0</v>
      </c>
      <c r="Y371" s="45">
        <f t="shared" si="164"/>
        <v>154.05655444270141</v>
      </c>
      <c r="Z371" s="45">
        <f t="shared" si="165"/>
        <v>0</v>
      </c>
      <c r="AA371" s="45">
        <f t="shared" si="166"/>
        <v>0</v>
      </c>
      <c r="AB371" s="45">
        <f t="shared" si="167"/>
        <v>0</v>
      </c>
      <c r="AC371" s="45">
        <f t="shared" si="168"/>
        <v>0</v>
      </c>
      <c r="AD371" s="45">
        <f t="shared" si="169"/>
        <v>0</v>
      </c>
      <c r="AE371" s="45">
        <f t="shared" si="170"/>
        <v>0</v>
      </c>
      <c r="AF371" s="45">
        <f t="shared" si="171"/>
        <v>0</v>
      </c>
      <c r="AG371" s="45">
        <f t="shared" si="172"/>
        <v>0</v>
      </c>
      <c r="AH371" s="45">
        <f t="shared" si="173"/>
        <v>154.05655444270141</v>
      </c>
      <c r="AI371" s="45">
        <f t="shared" si="174"/>
        <v>154.05655444270141</v>
      </c>
      <c r="AJ371" s="14"/>
    </row>
    <row r="372" spans="2:36" ht="14.4" x14ac:dyDescent="0.3">
      <c r="B372" s="21" t="s">
        <v>199</v>
      </c>
      <c r="C372" s="20"/>
      <c r="D372" s="45">
        <f>SUMIFS('1. Output sheet'!$F$2:$F$5000,'1. Output sheet'!$D$2:$D$5000,$B372,'1. Output sheet'!$C$2:$C$5000,D$27,'1. Output sheet'!$AC$2:$AC$5000,$B$22,'1. Output sheet'!$O$2:$O$5000,"&gt;="&amp;$B$328,'1. Output sheet'!$O$2:$O$5000,"&lt;"&amp;$C$328)+SUMIFS('1. Output sheet'!$F$2:$F$5000,'1. Output sheet'!$D$2:$D$5000,$B372,'1. Output sheet'!$C$2:$C$5000,D$27,'1. Output sheet'!$AC$2:$AC$5000,$B$23,'1. Output sheet'!$O$2:$O$5000,"&gt;="&amp;$B$328,'1. Output sheet'!$O$2:$O$5000,"&lt;"&amp;$C$328)</f>
        <v>0</v>
      </c>
      <c r="E372" s="45">
        <f>SUMIFS('1. Output sheet'!$F$2:$F$5000,'1. Output sheet'!$D$2:$D$5000,$B372,'1. Output sheet'!$C$2:$C$5000,E$27,'1. Output sheet'!$AC$2:$AC$5000,$B$22,'1. Output sheet'!$O$2:$O$5000,"&gt;="&amp;$B$328,'1. Output sheet'!$O$2:$O$5000,"&lt;"&amp;$C$328)+SUMIFS('1. Output sheet'!$F$2:$F$5000,'1. Output sheet'!$D$2:$D$5000,$B372,'1. Output sheet'!$C$2:$C$5000,E$27,'1. Output sheet'!$AC$2:$AC$5000,$B$23,'1. Output sheet'!$O$2:$O$5000,"&gt;="&amp;$B$328,'1. Output sheet'!$O$2:$O$5000,"&lt;"&amp;$C$328)</f>
        <v>0</v>
      </c>
      <c r="F372" s="45">
        <f>SUMIFS('1. Output sheet'!$F$2:$F$5000,'1. Output sheet'!$D$2:$D$5000,$B372,'1. Output sheet'!$C$2:$C$5000,F$27,'1. Output sheet'!$AC$2:$AC$5000,$B$22,'1. Output sheet'!$O$2:$O$5000,"&gt;="&amp;$B$328,'1. Output sheet'!$O$2:$O$5000,"&lt;"&amp;$C$328)+SUMIFS('1. Output sheet'!$F$2:$F$5000,'1. Output sheet'!$D$2:$D$5000,$B372,'1. Output sheet'!$C$2:$C$5000,F$27,'1. Output sheet'!$AC$2:$AC$5000,$B$23,'1. Output sheet'!$O$2:$O$5000,"&gt;="&amp;$B$328,'1. Output sheet'!$O$2:$O$5000,"&lt;"&amp;$C$328)</f>
        <v>0</v>
      </c>
      <c r="G372" s="45">
        <f>SUMIFS('1. Output sheet'!$F$2:$F$5000,'1. Output sheet'!$D$2:$D$5000,$B372,'1. Output sheet'!$C$2:$C$5000,G$27,'1. Output sheet'!$AC$2:$AC$5000,$B$22,'1. Output sheet'!$O$2:$O$5000,"&gt;="&amp;$B$328,'1. Output sheet'!$O$2:$O$5000,"&lt;"&amp;$C$328)+SUMIFS('1. Output sheet'!$F$2:$F$5000,'1. Output sheet'!$D$2:$D$5000,$B372,'1. Output sheet'!$C$2:$C$5000,G$27,'1. Output sheet'!$AC$2:$AC$5000,$B$23,'1. Output sheet'!$O$2:$O$5000,"&gt;="&amp;$B$328,'1. Output sheet'!$O$2:$O$5000,"&lt;"&amp;$C$328)</f>
        <v>0</v>
      </c>
      <c r="H372" s="45">
        <f>SUMIFS('1. Output sheet'!$F$2:$F$5000,'1. Output sheet'!$D$2:$D$5000,$B372,'1. Output sheet'!$C$2:$C$5000,H$27,'1. Output sheet'!$AC$2:$AC$5000,$B$22,'1. Output sheet'!$O$2:$O$5000,"&gt;="&amp;$B$328,'1. Output sheet'!$O$2:$O$5000,"&lt;"&amp;$C$328)+SUMIFS('1. Output sheet'!$F$2:$F$5000,'1. Output sheet'!$D$2:$D$5000,$B372,'1. Output sheet'!$C$2:$C$5000,H$27,'1. Output sheet'!$AC$2:$AC$5000,$B$23,'1. Output sheet'!$O$2:$O$5000,"&gt;="&amp;$B$328,'1. Output sheet'!$O$2:$O$5000,"&lt;"&amp;$C$328)</f>
        <v>0</v>
      </c>
      <c r="I372" s="45">
        <f>SUMIFS('1. Output sheet'!$F$2:$F$5000,'1. Output sheet'!$D$2:$D$5000,$B372,'1. Output sheet'!$C$2:$C$5000,I$27,'1. Output sheet'!$AC$2:$AC$5000,$B$22,'1. Output sheet'!$O$2:$O$5000,"&gt;="&amp;$B$328,'1. Output sheet'!$O$2:$O$5000,"&lt;"&amp;$C$328)+SUMIFS('1. Output sheet'!$F$2:$F$5000,'1. Output sheet'!$D$2:$D$5000,$B372,'1. Output sheet'!$C$2:$C$5000,I$27,'1. Output sheet'!$AC$2:$AC$5000,$B$23,'1. Output sheet'!$O$2:$O$5000,"&gt;="&amp;$B$328,'1. Output sheet'!$O$2:$O$5000,"&lt;"&amp;$C$328)</f>
        <v>0</v>
      </c>
      <c r="J372" s="45">
        <f>SUMIFS('1. Output sheet'!$F$2:$F$5000,'1. Output sheet'!$D$2:$D$5000,$B372,'1. Output sheet'!$C$2:$C$5000,J$27,'1. Output sheet'!$AC$2:$AC$5000,$B$22,'1. Output sheet'!$O$2:$O$5000,"&gt;="&amp;$B$328,'1. Output sheet'!$O$2:$O$5000,"&lt;"&amp;$C$328)+SUMIFS('1. Output sheet'!$F$2:$F$5000,'1. Output sheet'!$D$2:$D$5000,$B372,'1. Output sheet'!$C$2:$C$5000,J$27,'1. Output sheet'!$AC$2:$AC$5000,$B$23,'1. Output sheet'!$O$2:$O$5000,"&gt;="&amp;$B$328,'1. Output sheet'!$O$2:$O$5000,"&lt;"&amp;$C$328)</f>
        <v>0</v>
      </c>
      <c r="K372" s="45">
        <f>SUMIFS('1. Output sheet'!$F$2:$F$5000,'1. Output sheet'!$D$2:$D$5000,$B372,'1. Output sheet'!$C$2:$C$5000,K$27,'1. Output sheet'!$AC$2:$AC$5000,$B$22,'1. Output sheet'!$O$2:$O$5000,"&gt;="&amp;$B$328,'1. Output sheet'!$O$2:$O$5000,"&lt;"&amp;$C$328)+SUMIFS('1. Output sheet'!$F$2:$F$5000,'1. Output sheet'!$D$2:$D$5000,$B372,'1. Output sheet'!$C$2:$C$5000,K$27,'1. Output sheet'!$AC$2:$AC$5000,$B$23,'1. Output sheet'!$O$2:$O$5000,"&gt;="&amp;$B$328,'1. Output sheet'!$O$2:$O$5000,"&lt;"&amp;$C$328)</f>
        <v>0</v>
      </c>
      <c r="L372" s="45">
        <f>SUMIFS('1. Output sheet'!$F$2:$F$5000,'1. Output sheet'!$D$2:$D$5000,$B372,'1. Output sheet'!$C$2:$C$5000,L$27,'1. Output sheet'!$AC$2:$AC$5000,$B$22,'1. Output sheet'!$O$2:$O$5000,"&gt;="&amp;$B$328,'1. Output sheet'!$O$2:$O$5000,"&lt;"&amp;$C$328)+SUMIFS('1. Output sheet'!$F$2:$F$5000,'1. Output sheet'!$D$2:$D$5000,$B372,'1. Output sheet'!$C$2:$C$5000,L$27,'1. Output sheet'!$AC$2:$AC$5000,$B$23,'1. Output sheet'!$O$2:$O$5000,"&gt;="&amp;$B$328,'1. Output sheet'!$O$2:$O$5000,"&lt;"&amp;$C$328)</f>
        <v>0</v>
      </c>
      <c r="M372" s="45">
        <f>SUMIFS('1. Output sheet'!$F$2:$F$5000,'1. Output sheet'!$D$2:$D$5000,$B372,'1. Output sheet'!$C$2:$C$5000,M$27,'1. Output sheet'!$AC$2:$AC$5000,$B$22,'1. Output sheet'!$O$2:$O$5000,"&gt;="&amp;$B$328,'1. Output sheet'!$O$2:$O$5000,"&lt;"&amp;$C$328)+SUMIFS('1. Output sheet'!$F$2:$F$5000,'1. Output sheet'!$D$2:$D$5000,$B372,'1. Output sheet'!$C$2:$C$5000,M$27,'1. Output sheet'!$AC$2:$AC$5000,$B$23,'1. Output sheet'!$O$2:$O$5000,"&gt;="&amp;$B$328,'1. Output sheet'!$O$2:$O$5000,"&lt;"&amp;$C$328)</f>
        <v>0</v>
      </c>
      <c r="N372" s="45">
        <f>SUMIFS('1. Output sheet'!$F$2:$F$5000,'1. Output sheet'!$D$2:$D$5000,$B372,'1. Output sheet'!$C$2:$C$5000,N$27,'1. Output sheet'!$AC$2:$AC$5000,$B$22,'1. Output sheet'!$O$2:$O$5000,"&gt;="&amp;$B$328,'1. Output sheet'!$O$2:$O$5000,"&lt;"&amp;$C$328)+SUMIFS('1. Output sheet'!$F$2:$F$5000,'1. Output sheet'!$D$2:$D$5000,$B372,'1. Output sheet'!$C$2:$C$5000,N$27,'1. Output sheet'!$AC$2:$AC$5000,$B$23,'1. Output sheet'!$O$2:$O$5000,"&gt;="&amp;$B$328,'1. Output sheet'!$O$2:$O$5000,"&lt;"&amp;$C$328)</f>
        <v>0</v>
      </c>
      <c r="O372" s="45">
        <f>SUMIFS('1. Output sheet'!$F$2:$F$5000,'1. Output sheet'!$D$2:$D$5000,$B372,'1. Output sheet'!$C$2:$C$5000,O$27,'1. Output sheet'!$AC$2:$AC$5000,$B$22,'1. Output sheet'!$O$2:$O$5000,"&gt;="&amp;$B$328,'1. Output sheet'!$O$2:$O$5000,"&lt;"&amp;$C$328)+SUMIFS('1. Output sheet'!$F$2:$F$5000,'1. Output sheet'!$D$2:$D$5000,$B372,'1. Output sheet'!$C$2:$C$5000,O$27,'1. Output sheet'!$AC$2:$AC$5000,$B$23,'1. Output sheet'!$O$2:$O$5000,"&gt;="&amp;$B$328,'1. Output sheet'!$O$2:$O$5000,"&lt;"&amp;$C$328)</f>
        <v>0</v>
      </c>
      <c r="P372" s="14">
        <f t="shared" si="160"/>
        <v>0</v>
      </c>
      <c r="Q372" s="14">
        <f>SUMIFS('1. Output sheet'!$F$2:$F$5000,'1. Output sheet'!$D$2:$D$5000,$B372,'1. Output sheet'!$AC$2:$AC$5000,$B$22,'1. Output sheet'!$O$2:$O$5000,"&gt;="&amp;$B$328,'1. Output sheet'!$O$2:$O$5000,"&lt;"&amp;$C$328)+SUMIFS('1. Output sheet'!$F$2:$F$5000,'1. Output sheet'!$D$2:$D$5000,$B372,'1. Output sheet'!$AC$2:$AC$5000,$B$23,'1. Output sheet'!$O$2:$O$5000,"&gt;="&amp;$B$328,'1. Output sheet'!$O$2:$O$5000,"&lt;"&amp;$C$328)</f>
        <v>0</v>
      </c>
      <c r="R372" s="14"/>
      <c r="T372" s="21" t="s">
        <v>199</v>
      </c>
      <c r="U372" s="20"/>
      <c r="V372" s="45">
        <f t="shared" si="161"/>
        <v>0</v>
      </c>
      <c r="W372" s="45">
        <f t="shared" si="162"/>
        <v>0</v>
      </c>
      <c r="X372" s="45">
        <f t="shared" si="163"/>
        <v>0</v>
      </c>
      <c r="Y372" s="45">
        <f t="shared" si="164"/>
        <v>0</v>
      </c>
      <c r="Z372" s="45">
        <f t="shared" si="165"/>
        <v>0</v>
      </c>
      <c r="AA372" s="45">
        <f t="shared" si="166"/>
        <v>0</v>
      </c>
      <c r="AB372" s="45">
        <f t="shared" si="167"/>
        <v>0</v>
      </c>
      <c r="AC372" s="45">
        <f t="shared" si="168"/>
        <v>0</v>
      </c>
      <c r="AD372" s="45">
        <f t="shared" si="169"/>
        <v>0</v>
      </c>
      <c r="AE372" s="45">
        <f t="shared" si="170"/>
        <v>0</v>
      </c>
      <c r="AF372" s="45">
        <f t="shared" si="171"/>
        <v>0</v>
      </c>
      <c r="AG372" s="45">
        <f t="shared" si="172"/>
        <v>0</v>
      </c>
      <c r="AH372" s="45">
        <f t="shared" si="173"/>
        <v>0</v>
      </c>
      <c r="AI372" s="45">
        <f t="shared" si="174"/>
        <v>0</v>
      </c>
      <c r="AJ372" s="14"/>
    </row>
    <row r="373" spans="2:36" ht="28.8" x14ac:dyDescent="0.3">
      <c r="B373" s="21" t="s">
        <v>29</v>
      </c>
      <c r="C373" s="20"/>
      <c r="D373" s="45">
        <f>SUMIFS('1. Output sheet'!$F$2:$F$5000,'1. Output sheet'!$D$2:$D$5000,$B373,'1. Output sheet'!$C$2:$C$5000,D$27,'1. Output sheet'!$AC$2:$AC$5000,$B$22,'1. Output sheet'!$O$2:$O$5000,"&gt;="&amp;$B$328,'1. Output sheet'!$O$2:$O$5000,"&lt;"&amp;$C$328)+SUMIFS('1. Output sheet'!$F$2:$F$5000,'1. Output sheet'!$D$2:$D$5000,$B373,'1. Output sheet'!$C$2:$C$5000,D$27,'1. Output sheet'!$AC$2:$AC$5000,$B$23,'1. Output sheet'!$O$2:$O$5000,"&gt;="&amp;$B$328,'1. Output sheet'!$O$2:$O$5000,"&lt;"&amp;$C$328)</f>
        <v>0</v>
      </c>
      <c r="E373" s="45">
        <f>SUMIFS('1. Output sheet'!$F$2:$F$5000,'1. Output sheet'!$D$2:$D$5000,$B373,'1. Output sheet'!$C$2:$C$5000,E$27,'1. Output sheet'!$AC$2:$AC$5000,$B$22,'1. Output sheet'!$O$2:$O$5000,"&gt;="&amp;$B$328,'1. Output sheet'!$O$2:$O$5000,"&lt;"&amp;$C$328)+SUMIFS('1. Output sheet'!$F$2:$F$5000,'1. Output sheet'!$D$2:$D$5000,$B373,'1. Output sheet'!$C$2:$C$5000,E$27,'1. Output sheet'!$AC$2:$AC$5000,$B$23,'1. Output sheet'!$O$2:$O$5000,"&gt;="&amp;$B$328,'1. Output sheet'!$O$2:$O$5000,"&lt;"&amp;$C$328)</f>
        <v>0</v>
      </c>
      <c r="F373" s="45">
        <f>SUMIFS('1. Output sheet'!$F$2:$F$5000,'1. Output sheet'!$D$2:$D$5000,$B373,'1. Output sheet'!$C$2:$C$5000,F$27,'1. Output sheet'!$AC$2:$AC$5000,$B$22,'1. Output sheet'!$O$2:$O$5000,"&gt;="&amp;$B$328,'1. Output sheet'!$O$2:$O$5000,"&lt;"&amp;$C$328)+SUMIFS('1. Output sheet'!$F$2:$F$5000,'1. Output sheet'!$D$2:$D$5000,$B373,'1. Output sheet'!$C$2:$C$5000,F$27,'1. Output sheet'!$AC$2:$AC$5000,$B$23,'1. Output sheet'!$O$2:$O$5000,"&gt;="&amp;$B$328,'1. Output sheet'!$O$2:$O$5000,"&lt;"&amp;$C$328)</f>
        <v>0</v>
      </c>
      <c r="G373" s="45">
        <f>SUMIFS('1. Output sheet'!$F$2:$F$5000,'1. Output sheet'!$D$2:$D$5000,$B373,'1. Output sheet'!$C$2:$C$5000,G$27,'1. Output sheet'!$AC$2:$AC$5000,$B$22,'1. Output sheet'!$O$2:$O$5000,"&gt;="&amp;$B$328,'1. Output sheet'!$O$2:$O$5000,"&lt;"&amp;$C$328)+SUMIFS('1. Output sheet'!$F$2:$F$5000,'1. Output sheet'!$D$2:$D$5000,$B373,'1. Output sheet'!$C$2:$C$5000,G$27,'1. Output sheet'!$AC$2:$AC$5000,$B$23,'1. Output sheet'!$O$2:$O$5000,"&gt;="&amp;$B$328,'1. Output sheet'!$O$2:$O$5000,"&lt;"&amp;$C$328)</f>
        <v>0</v>
      </c>
      <c r="H373" s="45">
        <f>SUMIFS('1. Output sheet'!$F$2:$F$5000,'1. Output sheet'!$D$2:$D$5000,$B373,'1. Output sheet'!$C$2:$C$5000,H$27,'1. Output sheet'!$AC$2:$AC$5000,$B$22,'1. Output sheet'!$O$2:$O$5000,"&gt;="&amp;$B$328,'1. Output sheet'!$O$2:$O$5000,"&lt;"&amp;$C$328)+SUMIFS('1. Output sheet'!$F$2:$F$5000,'1. Output sheet'!$D$2:$D$5000,$B373,'1. Output sheet'!$C$2:$C$5000,H$27,'1. Output sheet'!$AC$2:$AC$5000,$B$23,'1. Output sheet'!$O$2:$O$5000,"&gt;="&amp;$B$328,'1. Output sheet'!$O$2:$O$5000,"&lt;"&amp;$C$328)</f>
        <v>0</v>
      </c>
      <c r="I373" s="45">
        <f>SUMIFS('1. Output sheet'!$F$2:$F$5000,'1. Output sheet'!$D$2:$D$5000,$B373,'1. Output sheet'!$C$2:$C$5000,I$27,'1. Output sheet'!$AC$2:$AC$5000,$B$22,'1. Output sheet'!$O$2:$O$5000,"&gt;="&amp;$B$328,'1. Output sheet'!$O$2:$O$5000,"&lt;"&amp;$C$328)+SUMIFS('1. Output sheet'!$F$2:$F$5000,'1. Output sheet'!$D$2:$D$5000,$B373,'1. Output sheet'!$C$2:$C$5000,I$27,'1. Output sheet'!$AC$2:$AC$5000,$B$23,'1. Output sheet'!$O$2:$O$5000,"&gt;="&amp;$B$328,'1. Output sheet'!$O$2:$O$5000,"&lt;"&amp;$C$328)</f>
        <v>0</v>
      </c>
      <c r="J373" s="45">
        <f>SUMIFS('1. Output sheet'!$F$2:$F$5000,'1. Output sheet'!$D$2:$D$5000,$B373,'1. Output sheet'!$C$2:$C$5000,J$27,'1. Output sheet'!$AC$2:$AC$5000,$B$22,'1. Output sheet'!$O$2:$O$5000,"&gt;="&amp;$B$328,'1. Output sheet'!$O$2:$O$5000,"&lt;"&amp;$C$328)+SUMIFS('1. Output sheet'!$F$2:$F$5000,'1. Output sheet'!$D$2:$D$5000,$B373,'1. Output sheet'!$C$2:$C$5000,J$27,'1. Output sheet'!$AC$2:$AC$5000,$B$23,'1. Output sheet'!$O$2:$O$5000,"&gt;="&amp;$B$328,'1. Output sheet'!$O$2:$O$5000,"&lt;"&amp;$C$328)</f>
        <v>0</v>
      </c>
      <c r="K373" s="45">
        <f>SUMIFS('1. Output sheet'!$F$2:$F$5000,'1. Output sheet'!$D$2:$D$5000,$B373,'1. Output sheet'!$C$2:$C$5000,K$27,'1. Output sheet'!$AC$2:$AC$5000,$B$22,'1. Output sheet'!$O$2:$O$5000,"&gt;="&amp;$B$328,'1. Output sheet'!$O$2:$O$5000,"&lt;"&amp;$C$328)+SUMIFS('1. Output sheet'!$F$2:$F$5000,'1. Output sheet'!$D$2:$D$5000,$B373,'1. Output sheet'!$C$2:$C$5000,K$27,'1. Output sheet'!$AC$2:$AC$5000,$B$23,'1. Output sheet'!$O$2:$O$5000,"&gt;="&amp;$B$328,'1. Output sheet'!$O$2:$O$5000,"&lt;"&amp;$C$328)</f>
        <v>0</v>
      </c>
      <c r="L373" s="45">
        <f>SUMIFS('1. Output sheet'!$F$2:$F$5000,'1. Output sheet'!$D$2:$D$5000,$B373,'1. Output sheet'!$C$2:$C$5000,L$27,'1. Output sheet'!$AC$2:$AC$5000,$B$22,'1. Output sheet'!$O$2:$O$5000,"&gt;="&amp;$B$328,'1. Output sheet'!$O$2:$O$5000,"&lt;"&amp;$C$328)+SUMIFS('1. Output sheet'!$F$2:$F$5000,'1. Output sheet'!$D$2:$D$5000,$B373,'1. Output sheet'!$C$2:$C$5000,L$27,'1. Output sheet'!$AC$2:$AC$5000,$B$23,'1. Output sheet'!$O$2:$O$5000,"&gt;="&amp;$B$328,'1. Output sheet'!$O$2:$O$5000,"&lt;"&amp;$C$328)</f>
        <v>0</v>
      </c>
      <c r="M373" s="45">
        <f>SUMIFS('1. Output sheet'!$F$2:$F$5000,'1. Output sheet'!$D$2:$D$5000,$B373,'1. Output sheet'!$C$2:$C$5000,M$27,'1. Output sheet'!$AC$2:$AC$5000,$B$22,'1. Output sheet'!$O$2:$O$5000,"&gt;="&amp;$B$328,'1. Output sheet'!$O$2:$O$5000,"&lt;"&amp;$C$328)+SUMIFS('1. Output sheet'!$F$2:$F$5000,'1. Output sheet'!$D$2:$D$5000,$B373,'1. Output sheet'!$C$2:$C$5000,M$27,'1. Output sheet'!$AC$2:$AC$5000,$B$23,'1. Output sheet'!$O$2:$O$5000,"&gt;="&amp;$B$328,'1. Output sheet'!$O$2:$O$5000,"&lt;"&amp;$C$328)</f>
        <v>0</v>
      </c>
      <c r="N373" s="45">
        <f>SUMIFS('1. Output sheet'!$F$2:$F$5000,'1. Output sheet'!$D$2:$D$5000,$B373,'1. Output sheet'!$C$2:$C$5000,N$27,'1. Output sheet'!$AC$2:$AC$5000,$B$22,'1. Output sheet'!$O$2:$O$5000,"&gt;="&amp;$B$328,'1. Output sheet'!$O$2:$O$5000,"&lt;"&amp;$C$328)+SUMIFS('1. Output sheet'!$F$2:$F$5000,'1. Output sheet'!$D$2:$D$5000,$B373,'1. Output sheet'!$C$2:$C$5000,N$27,'1. Output sheet'!$AC$2:$AC$5000,$B$23,'1. Output sheet'!$O$2:$O$5000,"&gt;="&amp;$B$328,'1. Output sheet'!$O$2:$O$5000,"&lt;"&amp;$C$328)</f>
        <v>0</v>
      </c>
      <c r="O373" s="45">
        <f>SUMIFS('1. Output sheet'!$F$2:$F$5000,'1. Output sheet'!$D$2:$D$5000,$B373,'1. Output sheet'!$C$2:$C$5000,O$27,'1. Output sheet'!$AC$2:$AC$5000,$B$22,'1. Output sheet'!$O$2:$O$5000,"&gt;="&amp;$B$328,'1. Output sheet'!$O$2:$O$5000,"&lt;"&amp;$C$328)+SUMIFS('1. Output sheet'!$F$2:$F$5000,'1. Output sheet'!$D$2:$D$5000,$B373,'1. Output sheet'!$C$2:$C$5000,O$27,'1. Output sheet'!$AC$2:$AC$5000,$B$23,'1. Output sheet'!$O$2:$O$5000,"&gt;="&amp;$B$328,'1. Output sheet'!$O$2:$O$5000,"&lt;"&amp;$C$328)</f>
        <v>0</v>
      </c>
      <c r="P373" s="14">
        <f t="shared" si="160"/>
        <v>0</v>
      </c>
      <c r="Q373" s="14">
        <f>SUMIFS('1. Output sheet'!$F$2:$F$5000,'1. Output sheet'!$D$2:$D$5000,$B373,'1. Output sheet'!$AC$2:$AC$5000,$B$22,'1. Output sheet'!$O$2:$O$5000,"&gt;="&amp;$B$328,'1. Output sheet'!$O$2:$O$5000,"&lt;"&amp;$C$328)+SUMIFS('1. Output sheet'!$F$2:$F$5000,'1. Output sheet'!$D$2:$D$5000,$B373,'1. Output sheet'!$AC$2:$AC$5000,$B$23,'1. Output sheet'!$O$2:$O$5000,"&gt;="&amp;$B$328,'1. Output sheet'!$O$2:$O$5000,"&lt;"&amp;$C$328)</f>
        <v>0</v>
      </c>
      <c r="R373" s="14"/>
      <c r="T373" s="21" t="s">
        <v>29</v>
      </c>
      <c r="U373" s="20"/>
      <c r="V373" s="45">
        <f t="shared" si="161"/>
        <v>0</v>
      </c>
      <c r="W373" s="45">
        <f t="shared" si="162"/>
        <v>0</v>
      </c>
      <c r="X373" s="45">
        <f t="shared" si="163"/>
        <v>0</v>
      </c>
      <c r="Y373" s="45">
        <f t="shared" si="164"/>
        <v>0</v>
      </c>
      <c r="Z373" s="45">
        <f t="shared" si="165"/>
        <v>0</v>
      </c>
      <c r="AA373" s="45">
        <f t="shared" si="166"/>
        <v>0</v>
      </c>
      <c r="AB373" s="45">
        <f t="shared" si="167"/>
        <v>0</v>
      </c>
      <c r="AC373" s="45">
        <f t="shared" si="168"/>
        <v>0</v>
      </c>
      <c r="AD373" s="45">
        <f t="shared" si="169"/>
        <v>0</v>
      </c>
      <c r="AE373" s="45">
        <f t="shared" si="170"/>
        <v>0</v>
      </c>
      <c r="AF373" s="45">
        <f t="shared" si="171"/>
        <v>0</v>
      </c>
      <c r="AG373" s="45">
        <f t="shared" si="172"/>
        <v>0</v>
      </c>
      <c r="AH373" s="45">
        <f t="shared" si="173"/>
        <v>0</v>
      </c>
      <c r="AI373" s="45">
        <f t="shared" si="174"/>
        <v>0</v>
      </c>
      <c r="AJ373" s="14"/>
    </row>
    <row r="374" spans="2:36" ht="14.4" x14ac:dyDescent="0.3">
      <c r="B374" s="21" t="s">
        <v>44</v>
      </c>
      <c r="C374" s="20"/>
      <c r="D374" s="45">
        <f>SUMIFS('1. Output sheet'!$F$2:$F$5000,'1. Output sheet'!$D$2:$D$5000,$B374,'1. Output sheet'!$C$2:$C$5000,D$27,'1. Output sheet'!$AC$2:$AC$5000,$B$22,'1. Output sheet'!$O$2:$O$5000,"&gt;="&amp;$B$328,'1. Output sheet'!$O$2:$O$5000,"&lt;"&amp;$C$328)+SUMIFS('1. Output sheet'!$F$2:$F$5000,'1. Output sheet'!$D$2:$D$5000,$B374,'1. Output sheet'!$C$2:$C$5000,D$27,'1. Output sheet'!$AC$2:$AC$5000,$B$23,'1. Output sheet'!$O$2:$O$5000,"&gt;="&amp;$B$328,'1. Output sheet'!$O$2:$O$5000,"&lt;"&amp;$C$328)</f>
        <v>0</v>
      </c>
      <c r="E374" s="45">
        <f>SUMIFS('1. Output sheet'!$F$2:$F$5000,'1. Output sheet'!$D$2:$D$5000,$B374,'1. Output sheet'!$C$2:$C$5000,E$27,'1. Output sheet'!$AC$2:$AC$5000,$B$22,'1. Output sheet'!$O$2:$O$5000,"&gt;="&amp;$B$328,'1. Output sheet'!$O$2:$O$5000,"&lt;"&amp;$C$328)+SUMIFS('1. Output sheet'!$F$2:$F$5000,'1. Output sheet'!$D$2:$D$5000,$B374,'1. Output sheet'!$C$2:$C$5000,E$27,'1. Output sheet'!$AC$2:$AC$5000,$B$23,'1. Output sheet'!$O$2:$O$5000,"&gt;="&amp;$B$328,'1. Output sheet'!$O$2:$O$5000,"&lt;"&amp;$C$328)</f>
        <v>13740.4</v>
      </c>
      <c r="F374" s="45">
        <f>SUMIFS('1. Output sheet'!$F$2:$F$5000,'1. Output sheet'!$D$2:$D$5000,$B374,'1. Output sheet'!$C$2:$C$5000,F$27,'1. Output sheet'!$AC$2:$AC$5000,$B$22,'1. Output sheet'!$O$2:$O$5000,"&gt;="&amp;$B$328,'1. Output sheet'!$O$2:$O$5000,"&lt;"&amp;$C$328)+SUMIFS('1. Output sheet'!$F$2:$F$5000,'1. Output sheet'!$D$2:$D$5000,$B374,'1. Output sheet'!$C$2:$C$5000,F$27,'1. Output sheet'!$AC$2:$AC$5000,$B$23,'1. Output sheet'!$O$2:$O$5000,"&gt;="&amp;$B$328,'1. Output sheet'!$O$2:$O$5000,"&lt;"&amp;$C$328)</f>
        <v>0</v>
      </c>
      <c r="G374" s="45">
        <f>SUMIFS('1. Output sheet'!$F$2:$F$5000,'1. Output sheet'!$D$2:$D$5000,$B374,'1. Output sheet'!$C$2:$C$5000,G$27,'1. Output sheet'!$AC$2:$AC$5000,$B$22,'1. Output sheet'!$O$2:$O$5000,"&gt;="&amp;$B$328,'1. Output sheet'!$O$2:$O$5000,"&lt;"&amp;$C$328)+SUMIFS('1. Output sheet'!$F$2:$F$5000,'1. Output sheet'!$D$2:$D$5000,$B374,'1. Output sheet'!$C$2:$C$5000,G$27,'1. Output sheet'!$AC$2:$AC$5000,$B$23,'1. Output sheet'!$O$2:$O$5000,"&gt;="&amp;$B$328,'1. Output sheet'!$O$2:$O$5000,"&lt;"&amp;$C$328)</f>
        <v>0</v>
      </c>
      <c r="H374" s="45">
        <f>SUMIFS('1. Output sheet'!$F$2:$F$5000,'1. Output sheet'!$D$2:$D$5000,$B374,'1. Output sheet'!$C$2:$C$5000,H$27,'1. Output sheet'!$AC$2:$AC$5000,$B$22,'1. Output sheet'!$O$2:$O$5000,"&gt;="&amp;$B$328,'1. Output sheet'!$O$2:$O$5000,"&lt;"&amp;$C$328)+SUMIFS('1. Output sheet'!$F$2:$F$5000,'1. Output sheet'!$D$2:$D$5000,$B374,'1. Output sheet'!$C$2:$C$5000,H$27,'1. Output sheet'!$AC$2:$AC$5000,$B$23,'1. Output sheet'!$O$2:$O$5000,"&gt;="&amp;$B$328,'1. Output sheet'!$O$2:$O$5000,"&lt;"&amp;$C$328)</f>
        <v>0</v>
      </c>
      <c r="I374" s="45">
        <f>SUMIFS('1. Output sheet'!$F$2:$F$5000,'1. Output sheet'!$D$2:$D$5000,$B374,'1. Output sheet'!$C$2:$C$5000,I$27,'1. Output sheet'!$AC$2:$AC$5000,$B$22,'1. Output sheet'!$O$2:$O$5000,"&gt;="&amp;$B$328,'1. Output sheet'!$O$2:$O$5000,"&lt;"&amp;$C$328)+SUMIFS('1. Output sheet'!$F$2:$F$5000,'1. Output sheet'!$D$2:$D$5000,$B374,'1. Output sheet'!$C$2:$C$5000,I$27,'1. Output sheet'!$AC$2:$AC$5000,$B$23,'1. Output sheet'!$O$2:$O$5000,"&gt;="&amp;$B$328,'1. Output sheet'!$O$2:$O$5000,"&lt;"&amp;$C$328)</f>
        <v>0</v>
      </c>
      <c r="J374" s="45">
        <f>SUMIFS('1. Output sheet'!$F$2:$F$5000,'1. Output sheet'!$D$2:$D$5000,$B374,'1. Output sheet'!$C$2:$C$5000,J$27,'1. Output sheet'!$AC$2:$AC$5000,$B$22,'1. Output sheet'!$O$2:$O$5000,"&gt;="&amp;$B$328,'1. Output sheet'!$O$2:$O$5000,"&lt;"&amp;$C$328)+SUMIFS('1. Output sheet'!$F$2:$F$5000,'1. Output sheet'!$D$2:$D$5000,$B374,'1. Output sheet'!$C$2:$C$5000,J$27,'1. Output sheet'!$AC$2:$AC$5000,$B$23,'1. Output sheet'!$O$2:$O$5000,"&gt;="&amp;$B$328,'1. Output sheet'!$O$2:$O$5000,"&lt;"&amp;$C$328)</f>
        <v>0</v>
      </c>
      <c r="K374" s="45">
        <f>SUMIFS('1. Output sheet'!$F$2:$F$5000,'1. Output sheet'!$D$2:$D$5000,$B374,'1. Output sheet'!$C$2:$C$5000,K$27,'1. Output sheet'!$AC$2:$AC$5000,$B$22,'1. Output sheet'!$O$2:$O$5000,"&gt;="&amp;$B$328,'1. Output sheet'!$O$2:$O$5000,"&lt;"&amp;$C$328)+SUMIFS('1. Output sheet'!$F$2:$F$5000,'1. Output sheet'!$D$2:$D$5000,$B374,'1. Output sheet'!$C$2:$C$5000,K$27,'1. Output sheet'!$AC$2:$AC$5000,$B$23,'1. Output sheet'!$O$2:$O$5000,"&gt;="&amp;$B$328,'1. Output sheet'!$O$2:$O$5000,"&lt;"&amp;$C$328)</f>
        <v>0</v>
      </c>
      <c r="L374" s="45">
        <f>SUMIFS('1. Output sheet'!$F$2:$F$5000,'1. Output sheet'!$D$2:$D$5000,$B374,'1. Output sheet'!$C$2:$C$5000,L$27,'1. Output sheet'!$AC$2:$AC$5000,$B$22,'1. Output sheet'!$O$2:$O$5000,"&gt;="&amp;$B$328,'1. Output sheet'!$O$2:$O$5000,"&lt;"&amp;$C$328)+SUMIFS('1. Output sheet'!$F$2:$F$5000,'1. Output sheet'!$D$2:$D$5000,$B374,'1. Output sheet'!$C$2:$C$5000,L$27,'1. Output sheet'!$AC$2:$AC$5000,$B$23,'1. Output sheet'!$O$2:$O$5000,"&gt;="&amp;$B$328,'1. Output sheet'!$O$2:$O$5000,"&lt;"&amp;$C$328)</f>
        <v>0</v>
      </c>
      <c r="M374" s="45">
        <f>SUMIFS('1. Output sheet'!$F$2:$F$5000,'1. Output sheet'!$D$2:$D$5000,$B374,'1. Output sheet'!$C$2:$C$5000,M$27,'1. Output sheet'!$AC$2:$AC$5000,$B$22,'1. Output sheet'!$O$2:$O$5000,"&gt;="&amp;$B$328,'1. Output sheet'!$O$2:$O$5000,"&lt;"&amp;$C$328)+SUMIFS('1. Output sheet'!$F$2:$F$5000,'1. Output sheet'!$D$2:$D$5000,$B374,'1. Output sheet'!$C$2:$C$5000,M$27,'1. Output sheet'!$AC$2:$AC$5000,$B$23,'1. Output sheet'!$O$2:$O$5000,"&gt;="&amp;$B$328,'1. Output sheet'!$O$2:$O$5000,"&lt;"&amp;$C$328)</f>
        <v>0</v>
      </c>
      <c r="N374" s="45">
        <f>SUMIFS('1. Output sheet'!$F$2:$F$5000,'1. Output sheet'!$D$2:$D$5000,$B374,'1. Output sheet'!$C$2:$C$5000,N$27,'1. Output sheet'!$AC$2:$AC$5000,$B$22,'1. Output sheet'!$O$2:$O$5000,"&gt;="&amp;$B$328,'1. Output sheet'!$O$2:$O$5000,"&lt;"&amp;$C$328)+SUMIFS('1. Output sheet'!$F$2:$F$5000,'1. Output sheet'!$D$2:$D$5000,$B374,'1. Output sheet'!$C$2:$C$5000,N$27,'1. Output sheet'!$AC$2:$AC$5000,$B$23,'1. Output sheet'!$O$2:$O$5000,"&gt;="&amp;$B$328,'1. Output sheet'!$O$2:$O$5000,"&lt;"&amp;$C$328)</f>
        <v>0</v>
      </c>
      <c r="O374" s="45">
        <f>SUMIFS('1. Output sheet'!$F$2:$F$5000,'1. Output sheet'!$D$2:$D$5000,$B374,'1. Output sheet'!$C$2:$C$5000,O$27,'1. Output sheet'!$AC$2:$AC$5000,$B$22,'1. Output sheet'!$O$2:$O$5000,"&gt;="&amp;$B$328,'1. Output sheet'!$O$2:$O$5000,"&lt;"&amp;$C$328)+SUMIFS('1. Output sheet'!$F$2:$F$5000,'1. Output sheet'!$D$2:$D$5000,$B374,'1. Output sheet'!$C$2:$C$5000,O$27,'1. Output sheet'!$AC$2:$AC$5000,$B$23,'1. Output sheet'!$O$2:$O$5000,"&gt;="&amp;$B$328,'1. Output sheet'!$O$2:$O$5000,"&lt;"&amp;$C$328)</f>
        <v>0</v>
      </c>
      <c r="P374" s="14">
        <f t="shared" si="160"/>
        <v>13740.4</v>
      </c>
      <c r="Q374" s="14">
        <f>SUMIFS('1. Output sheet'!$F$2:$F$5000,'1. Output sheet'!$D$2:$D$5000,$B374,'1. Output sheet'!$AC$2:$AC$5000,$B$22,'1. Output sheet'!$O$2:$O$5000,"&gt;="&amp;$B$328,'1. Output sheet'!$O$2:$O$5000,"&lt;"&amp;$C$328)+SUMIFS('1. Output sheet'!$F$2:$F$5000,'1. Output sheet'!$D$2:$D$5000,$B374,'1. Output sheet'!$AC$2:$AC$5000,$B$23,'1. Output sheet'!$O$2:$O$5000,"&gt;="&amp;$B$328,'1. Output sheet'!$O$2:$O$5000,"&lt;"&amp;$C$328)</f>
        <v>13740.4</v>
      </c>
      <c r="R374" s="14"/>
      <c r="T374" s="21" t="s">
        <v>44</v>
      </c>
      <c r="U374" s="20"/>
      <c r="V374" s="45">
        <f t="shared" si="161"/>
        <v>0</v>
      </c>
      <c r="W374" s="45">
        <f t="shared" si="162"/>
        <v>1842.296501883807</v>
      </c>
      <c r="X374" s="45">
        <f t="shared" si="163"/>
        <v>0</v>
      </c>
      <c r="Y374" s="45">
        <f t="shared" si="164"/>
        <v>0</v>
      </c>
      <c r="Z374" s="45">
        <f t="shared" si="165"/>
        <v>0</v>
      </c>
      <c r="AA374" s="45">
        <f t="shared" si="166"/>
        <v>0</v>
      </c>
      <c r="AB374" s="45">
        <f t="shared" si="167"/>
        <v>0</v>
      </c>
      <c r="AC374" s="45">
        <f t="shared" si="168"/>
        <v>0</v>
      </c>
      <c r="AD374" s="45">
        <f t="shared" si="169"/>
        <v>0</v>
      </c>
      <c r="AE374" s="45">
        <f t="shared" si="170"/>
        <v>0</v>
      </c>
      <c r="AF374" s="45">
        <f t="shared" si="171"/>
        <v>0</v>
      </c>
      <c r="AG374" s="45">
        <f t="shared" si="172"/>
        <v>0</v>
      </c>
      <c r="AH374" s="45">
        <f t="shared" si="173"/>
        <v>1842.296501883807</v>
      </c>
      <c r="AI374" s="45">
        <f t="shared" si="174"/>
        <v>1842.296501883807</v>
      </c>
      <c r="AJ374" s="14"/>
    </row>
    <row r="375" spans="2:36" ht="28.8" x14ac:dyDescent="0.3">
      <c r="B375" s="21" t="s">
        <v>762</v>
      </c>
      <c r="C375" s="20"/>
      <c r="D375" s="45">
        <f>SUMIFS('1. Output sheet'!$F$2:$F$5000,'1. Output sheet'!$D$2:$D$5000,$B375,'1. Output sheet'!$C$2:$C$5000,D$27,'1. Output sheet'!$AC$2:$AC$5000,$B$22,'1. Output sheet'!$O$2:$O$5000,"&gt;="&amp;$B$328,'1. Output sheet'!$O$2:$O$5000,"&lt;"&amp;$C$328)+SUMIFS('1. Output sheet'!$F$2:$F$5000,'1. Output sheet'!$D$2:$D$5000,$B375,'1. Output sheet'!$C$2:$C$5000,D$27,'1. Output sheet'!$AC$2:$AC$5000,$B$23,'1. Output sheet'!$O$2:$O$5000,"&gt;="&amp;$B$328,'1. Output sheet'!$O$2:$O$5000,"&lt;"&amp;$C$328)</f>
        <v>0</v>
      </c>
      <c r="E375" s="45">
        <f>SUMIFS('1. Output sheet'!$F$2:$F$5000,'1. Output sheet'!$D$2:$D$5000,$B375,'1. Output sheet'!$C$2:$C$5000,E$27,'1. Output sheet'!$AC$2:$AC$5000,$B$22,'1. Output sheet'!$O$2:$O$5000,"&gt;="&amp;$B$328,'1. Output sheet'!$O$2:$O$5000,"&lt;"&amp;$C$328)+SUMIFS('1. Output sheet'!$F$2:$F$5000,'1. Output sheet'!$D$2:$D$5000,$B375,'1. Output sheet'!$C$2:$C$5000,E$27,'1. Output sheet'!$AC$2:$AC$5000,$B$23,'1. Output sheet'!$O$2:$O$5000,"&gt;="&amp;$B$328,'1. Output sheet'!$O$2:$O$5000,"&lt;"&amp;$C$328)</f>
        <v>0</v>
      </c>
      <c r="F375" s="45">
        <f>SUMIFS('1. Output sheet'!$F$2:$F$5000,'1. Output sheet'!$D$2:$D$5000,$B375,'1. Output sheet'!$C$2:$C$5000,F$27,'1. Output sheet'!$AC$2:$AC$5000,$B$22,'1. Output sheet'!$O$2:$O$5000,"&gt;="&amp;$B$328,'1. Output sheet'!$O$2:$O$5000,"&lt;"&amp;$C$328)+SUMIFS('1. Output sheet'!$F$2:$F$5000,'1. Output sheet'!$D$2:$D$5000,$B375,'1. Output sheet'!$C$2:$C$5000,F$27,'1. Output sheet'!$AC$2:$AC$5000,$B$23,'1. Output sheet'!$O$2:$O$5000,"&gt;="&amp;$B$328,'1. Output sheet'!$O$2:$O$5000,"&lt;"&amp;$C$328)</f>
        <v>0</v>
      </c>
      <c r="G375" s="45">
        <f>SUMIFS('1. Output sheet'!$F$2:$F$5000,'1. Output sheet'!$D$2:$D$5000,$B375,'1. Output sheet'!$C$2:$C$5000,G$27,'1. Output sheet'!$AC$2:$AC$5000,$B$22,'1. Output sheet'!$O$2:$O$5000,"&gt;="&amp;$B$328,'1. Output sheet'!$O$2:$O$5000,"&lt;"&amp;$C$328)+SUMIFS('1. Output sheet'!$F$2:$F$5000,'1. Output sheet'!$D$2:$D$5000,$B375,'1. Output sheet'!$C$2:$C$5000,G$27,'1. Output sheet'!$AC$2:$AC$5000,$B$23,'1. Output sheet'!$O$2:$O$5000,"&gt;="&amp;$B$328,'1. Output sheet'!$O$2:$O$5000,"&lt;"&amp;$C$328)</f>
        <v>0</v>
      </c>
      <c r="H375" s="45">
        <f>SUMIFS('1. Output sheet'!$F$2:$F$5000,'1. Output sheet'!$D$2:$D$5000,$B375,'1. Output sheet'!$C$2:$C$5000,H$27,'1. Output sheet'!$AC$2:$AC$5000,$B$22,'1. Output sheet'!$O$2:$O$5000,"&gt;="&amp;$B$328,'1. Output sheet'!$O$2:$O$5000,"&lt;"&amp;$C$328)+SUMIFS('1. Output sheet'!$F$2:$F$5000,'1. Output sheet'!$D$2:$D$5000,$B375,'1. Output sheet'!$C$2:$C$5000,H$27,'1. Output sheet'!$AC$2:$AC$5000,$B$23,'1. Output sheet'!$O$2:$O$5000,"&gt;="&amp;$B$328,'1. Output sheet'!$O$2:$O$5000,"&lt;"&amp;$C$328)</f>
        <v>0</v>
      </c>
      <c r="I375" s="45">
        <f>SUMIFS('1. Output sheet'!$F$2:$F$5000,'1. Output sheet'!$D$2:$D$5000,$B375,'1. Output sheet'!$C$2:$C$5000,I$27,'1. Output sheet'!$AC$2:$AC$5000,$B$22,'1. Output sheet'!$O$2:$O$5000,"&gt;="&amp;$B$328,'1. Output sheet'!$O$2:$O$5000,"&lt;"&amp;$C$328)+SUMIFS('1. Output sheet'!$F$2:$F$5000,'1. Output sheet'!$D$2:$D$5000,$B375,'1. Output sheet'!$C$2:$C$5000,I$27,'1. Output sheet'!$AC$2:$AC$5000,$B$23,'1. Output sheet'!$O$2:$O$5000,"&gt;="&amp;$B$328,'1. Output sheet'!$O$2:$O$5000,"&lt;"&amp;$C$328)</f>
        <v>0</v>
      </c>
      <c r="J375" s="45">
        <f>SUMIFS('1. Output sheet'!$F$2:$F$5000,'1. Output sheet'!$D$2:$D$5000,$B375,'1. Output sheet'!$C$2:$C$5000,J$27,'1. Output sheet'!$AC$2:$AC$5000,$B$22,'1. Output sheet'!$O$2:$O$5000,"&gt;="&amp;$B$328,'1. Output sheet'!$O$2:$O$5000,"&lt;"&amp;$C$328)+SUMIFS('1. Output sheet'!$F$2:$F$5000,'1. Output sheet'!$D$2:$D$5000,$B375,'1. Output sheet'!$C$2:$C$5000,J$27,'1. Output sheet'!$AC$2:$AC$5000,$B$23,'1. Output sheet'!$O$2:$O$5000,"&gt;="&amp;$B$328,'1. Output sheet'!$O$2:$O$5000,"&lt;"&amp;$C$328)</f>
        <v>0</v>
      </c>
      <c r="K375" s="45">
        <f>SUMIFS('1. Output sheet'!$F$2:$F$5000,'1. Output sheet'!$D$2:$D$5000,$B375,'1. Output sheet'!$C$2:$C$5000,K$27,'1. Output sheet'!$AC$2:$AC$5000,$B$22,'1. Output sheet'!$O$2:$O$5000,"&gt;="&amp;$B$328,'1. Output sheet'!$O$2:$O$5000,"&lt;"&amp;$C$328)+SUMIFS('1. Output sheet'!$F$2:$F$5000,'1. Output sheet'!$D$2:$D$5000,$B375,'1. Output sheet'!$C$2:$C$5000,K$27,'1. Output sheet'!$AC$2:$AC$5000,$B$23,'1. Output sheet'!$O$2:$O$5000,"&gt;="&amp;$B$328,'1. Output sheet'!$O$2:$O$5000,"&lt;"&amp;$C$328)</f>
        <v>0</v>
      </c>
      <c r="L375" s="45">
        <f>SUMIFS('1. Output sheet'!$F$2:$F$5000,'1. Output sheet'!$D$2:$D$5000,$B375,'1. Output sheet'!$C$2:$C$5000,L$27,'1. Output sheet'!$AC$2:$AC$5000,$B$22,'1. Output sheet'!$O$2:$O$5000,"&gt;="&amp;$B$328,'1. Output sheet'!$O$2:$O$5000,"&lt;"&amp;$C$328)+SUMIFS('1. Output sheet'!$F$2:$F$5000,'1. Output sheet'!$D$2:$D$5000,$B375,'1. Output sheet'!$C$2:$C$5000,L$27,'1. Output sheet'!$AC$2:$AC$5000,$B$23,'1. Output sheet'!$O$2:$O$5000,"&gt;="&amp;$B$328,'1. Output sheet'!$O$2:$O$5000,"&lt;"&amp;$C$328)</f>
        <v>0</v>
      </c>
      <c r="M375" s="45">
        <f>SUMIFS('1. Output sheet'!$F$2:$F$5000,'1. Output sheet'!$D$2:$D$5000,$B375,'1. Output sheet'!$C$2:$C$5000,M$27,'1. Output sheet'!$AC$2:$AC$5000,$B$22,'1. Output sheet'!$O$2:$O$5000,"&gt;="&amp;$B$328,'1. Output sheet'!$O$2:$O$5000,"&lt;"&amp;$C$328)+SUMIFS('1. Output sheet'!$F$2:$F$5000,'1. Output sheet'!$D$2:$D$5000,$B375,'1. Output sheet'!$C$2:$C$5000,M$27,'1. Output sheet'!$AC$2:$AC$5000,$B$23,'1. Output sheet'!$O$2:$O$5000,"&gt;="&amp;$B$328,'1. Output sheet'!$O$2:$O$5000,"&lt;"&amp;$C$328)</f>
        <v>0</v>
      </c>
      <c r="N375" s="45">
        <f>SUMIFS('1. Output sheet'!$F$2:$F$5000,'1. Output sheet'!$D$2:$D$5000,$B375,'1. Output sheet'!$C$2:$C$5000,N$27,'1. Output sheet'!$AC$2:$AC$5000,$B$22,'1. Output sheet'!$O$2:$O$5000,"&gt;="&amp;$B$328,'1. Output sheet'!$O$2:$O$5000,"&lt;"&amp;$C$328)+SUMIFS('1. Output sheet'!$F$2:$F$5000,'1. Output sheet'!$D$2:$D$5000,$B375,'1. Output sheet'!$C$2:$C$5000,N$27,'1. Output sheet'!$AC$2:$AC$5000,$B$23,'1. Output sheet'!$O$2:$O$5000,"&gt;="&amp;$B$328,'1. Output sheet'!$O$2:$O$5000,"&lt;"&amp;$C$328)</f>
        <v>0</v>
      </c>
      <c r="O375" s="45">
        <f>SUMIFS('1. Output sheet'!$F$2:$F$5000,'1. Output sheet'!$D$2:$D$5000,$B375,'1. Output sheet'!$C$2:$C$5000,O$27,'1. Output sheet'!$AC$2:$AC$5000,$B$22,'1. Output sheet'!$O$2:$O$5000,"&gt;="&amp;$B$328,'1. Output sheet'!$O$2:$O$5000,"&lt;"&amp;$C$328)+SUMIFS('1. Output sheet'!$F$2:$F$5000,'1. Output sheet'!$D$2:$D$5000,$B375,'1. Output sheet'!$C$2:$C$5000,O$27,'1. Output sheet'!$AC$2:$AC$5000,$B$23,'1. Output sheet'!$O$2:$O$5000,"&gt;="&amp;$B$328,'1. Output sheet'!$O$2:$O$5000,"&lt;"&amp;$C$328)</f>
        <v>0</v>
      </c>
      <c r="P375" s="14">
        <f t="shared" si="160"/>
        <v>0</v>
      </c>
      <c r="Q375" s="14">
        <f>SUMIFS('1. Output sheet'!$F$2:$F$5000,'1. Output sheet'!$D$2:$D$5000,$B375,'1. Output sheet'!$AC$2:$AC$5000,$B$22,'1. Output sheet'!$O$2:$O$5000,"&gt;="&amp;$B$328,'1. Output sheet'!$O$2:$O$5000,"&lt;"&amp;$C$328)+SUMIFS('1. Output sheet'!$F$2:$F$5000,'1. Output sheet'!$D$2:$D$5000,$B375,'1. Output sheet'!$AC$2:$AC$5000,$B$23,'1. Output sheet'!$O$2:$O$5000,"&gt;="&amp;$B$328,'1. Output sheet'!$O$2:$O$5000,"&lt;"&amp;$C$328)</f>
        <v>0</v>
      </c>
      <c r="R375" s="14"/>
      <c r="T375" s="21" t="s">
        <v>762</v>
      </c>
      <c r="U375" s="20"/>
      <c r="V375" s="45">
        <f t="shared" si="161"/>
        <v>0</v>
      </c>
      <c r="W375" s="45">
        <f t="shared" si="162"/>
        <v>0</v>
      </c>
      <c r="X375" s="45">
        <f t="shared" si="163"/>
        <v>0</v>
      </c>
      <c r="Y375" s="45">
        <f t="shared" si="164"/>
        <v>0</v>
      </c>
      <c r="Z375" s="45">
        <f t="shared" si="165"/>
        <v>0</v>
      </c>
      <c r="AA375" s="45">
        <f t="shared" si="166"/>
        <v>0</v>
      </c>
      <c r="AB375" s="45">
        <f t="shared" si="167"/>
        <v>0</v>
      </c>
      <c r="AC375" s="45">
        <f t="shared" si="168"/>
        <v>0</v>
      </c>
      <c r="AD375" s="45">
        <f t="shared" si="169"/>
        <v>0</v>
      </c>
      <c r="AE375" s="45">
        <f t="shared" si="170"/>
        <v>0</v>
      </c>
      <c r="AF375" s="45">
        <f t="shared" si="171"/>
        <v>0</v>
      </c>
      <c r="AG375" s="45">
        <f t="shared" si="172"/>
        <v>0</v>
      </c>
      <c r="AH375" s="45">
        <f t="shared" si="173"/>
        <v>0</v>
      </c>
      <c r="AI375" s="45">
        <f t="shared" si="174"/>
        <v>0</v>
      </c>
      <c r="AJ375" s="14"/>
    </row>
    <row r="376" spans="2:36" ht="14.4" x14ac:dyDescent="0.3">
      <c r="B376" s="21" t="s">
        <v>105</v>
      </c>
      <c r="C376" s="20"/>
      <c r="D376" s="45">
        <f>SUMIFS('1. Output sheet'!$F$2:$F$5000,'1. Output sheet'!$D$2:$D$5000,$B376,'1. Output sheet'!$C$2:$C$5000,D$27,'1. Output sheet'!$AC$2:$AC$5000,$B$22,'1. Output sheet'!$O$2:$O$5000,"&gt;="&amp;$B$328,'1. Output sheet'!$O$2:$O$5000,"&lt;"&amp;$C$328)+SUMIFS('1. Output sheet'!$F$2:$F$5000,'1. Output sheet'!$D$2:$D$5000,$B376,'1. Output sheet'!$C$2:$C$5000,D$27,'1. Output sheet'!$AC$2:$AC$5000,$B$23,'1. Output sheet'!$O$2:$O$5000,"&gt;="&amp;$B$328,'1. Output sheet'!$O$2:$O$5000,"&lt;"&amp;$C$328)</f>
        <v>0</v>
      </c>
      <c r="E376" s="45">
        <f>SUMIFS('1. Output sheet'!$F$2:$F$5000,'1. Output sheet'!$D$2:$D$5000,$B376,'1. Output sheet'!$C$2:$C$5000,E$27,'1. Output sheet'!$AC$2:$AC$5000,$B$22,'1. Output sheet'!$O$2:$O$5000,"&gt;="&amp;$B$328,'1. Output sheet'!$O$2:$O$5000,"&lt;"&amp;$C$328)+SUMIFS('1. Output sheet'!$F$2:$F$5000,'1. Output sheet'!$D$2:$D$5000,$B376,'1. Output sheet'!$C$2:$C$5000,E$27,'1. Output sheet'!$AC$2:$AC$5000,$B$23,'1. Output sheet'!$O$2:$O$5000,"&gt;="&amp;$B$328,'1. Output sheet'!$O$2:$O$5000,"&lt;"&amp;$C$328)</f>
        <v>0</v>
      </c>
      <c r="F376" s="45">
        <f>SUMIFS('1. Output sheet'!$F$2:$F$5000,'1. Output sheet'!$D$2:$D$5000,$B376,'1. Output sheet'!$C$2:$C$5000,F$27,'1. Output sheet'!$AC$2:$AC$5000,$B$22,'1. Output sheet'!$O$2:$O$5000,"&gt;="&amp;$B$328,'1. Output sheet'!$O$2:$O$5000,"&lt;"&amp;$C$328)+SUMIFS('1. Output sheet'!$F$2:$F$5000,'1. Output sheet'!$D$2:$D$5000,$B376,'1. Output sheet'!$C$2:$C$5000,F$27,'1. Output sheet'!$AC$2:$AC$5000,$B$23,'1. Output sheet'!$O$2:$O$5000,"&gt;="&amp;$B$328,'1. Output sheet'!$O$2:$O$5000,"&lt;"&amp;$C$328)</f>
        <v>0</v>
      </c>
      <c r="G376" s="45">
        <f>SUMIFS('1. Output sheet'!$F$2:$F$5000,'1. Output sheet'!$D$2:$D$5000,$B376,'1. Output sheet'!$C$2:$C$5000,G$27,'1. Output sheet'!$AC$2:$AC$5000,$B$22,'1. Output sheet'!$O$2:$O$5000,"&gt;="&amp;$B$328,'1. Output sheet'!$O$2:$O$5000,"&lt;"&amp;$C$328)+SUMIFS('1. Output sheet'!$F$2:$F$5000,'1. Output sheet'!$D$2:$D$5000,$B376,'1. Output sheet'!$C$2:$C$5000,G$27,'1. Output sheet'!$AC$2:$AC$5000,$B$23,'1. Output sheet'!$O$2:$O$5000,"&gt;="&amp;$B$328,'1. Output sheet'!$O$2:$O$5000,"&lt;"&amp;$C$328)</f>
        <v>700</v>
      </c>
      <c r="H376" s="45">
        <f>SUMIFS('1. Output sheet'!$F$2:$F$5000,'1. Output sheet'!$D$2:$D$5000,$B376,'1. Output sheet'!$C$2:$C$5000,H$27,'1. Output sheet'!$AC$2:$AC$5000,$B$22,'1. Output sheet'!$O$2:$O$5000,"&gt;="&amp;$B$328,'1. Output sheet'!$O$2:$O$5000,"&lt;"&amp;$C$328)+SUMIFS('1. Output sheet'!$F$2:$F$5000,'1. Output sheet'!$D$2:$D$5000,$B376,'1. Output sheet'!$C$2:$C$5000,H$27,'1. Output sheet'!$AC$2:$AC$5000,$B$23,'1. Output sheet'!$O$2:$O$5000,"&gt;="&amp;$B$328,'1. Output sheet'!$O$2:$O$5000,"&lt;"&amp;$C$328)</f>
        <v>0</v>
      </c>
      <c r="I376" s="45">
        <f>SUMIFS('1. Output sheet'!$F$2:$F$5000,'1. Output sheet'!$D$2:$D$5000,$B376,'1. Output sheet'!$C$2:$C$5000,I$27,'1. Output sheet'!$AC$2:$AC$5000,$B$22,'1. Output sheet'!$O$2:$O$5000,"&gt;="&amp;$B$328,'1. Output sheet'!$O$2:$O$5000,"&lt;"&amp;$C$328)+SUMIFS('1. Output sheet'!$F$2:$F$5000,'1. Output sheet'!$D$2:$D$5000,$B376,'1. Output sheet'!$C$2:$C$5000,I$27,'1. Output sheet'!$AC$2:$AC$5000,$B$23,'1. Output sheet'!$O$2:$O$5000,"&gt;="&amp;$B$328,'1. Output sheet'!$O$2:$O$5000,"&lt;"&amp;$C$328)</f>
        <v>0</v>
      </c>
      <c r="J376" s="45">
        <f>SUMIFS('1. Output sheet'!$F$2:$F$5000,'1. Output sheet'!$D$2:$D$5000,$B376,'1. Output sheet'!$C$2:$C$5000,J$27,'1. Output sheet'!$AC$2:$AC$5000,$B$22,'1. Output sheet'!$O$2:$O$5000,"&gt;="&amp;$B$328,'1. Output sheet'!$O$2:$O$5000,"&lt;"&amp;$C$328)+SUMIFS('1. Output sheet'!$F$2:$F$5000,'1. Output sheet'!$D$2:$D$5000,$B376,'1. Output sheet'!$C$2:$C$5000,J$27,'1. Output sheet'!$AC$2:$AC$5000,$B$23,'1. Output sheet'!$O$2:$O$5000,"&gt;="&amp;$B$328,'1. Output sheet'!$O$2:$O$5000,"&lt;"&amp;$C$328)</f>
        <v>1075</v>
      </c>
      <c r="K376" s="45">
        <f>SUMIFS('1. Output sheet'!$F$2:$F$5000,'1. Output sheet'!$D$2:$D$5000,$B376,'1. Output sheet'!$C$2:$C$5000,K$27,'1. Output sheet'!$AC$2:$AC$5000,$B$22,'1. Output sheet'!$O$2:$O$5000,"&gt;="&amp;$B$328,'1. Output sheet'!$O$2:$O$5000,"&lt;"&amp;$C$328)+SUMIFS('1. Output sheet'!$F$2:$F$5000,'1. Output sheet'!$D$2:$D$5000,$B376,'1. Output sheet'!$C$2:$C$5000,K$27,'1. Output sheet'!$AC$2:$AC$5000,$B$23,'1. Output sheet'!$O$2:$O$5000,"&gt;="&amp;$B$328,'1. Output sheet'!$O$2:$O$5000,"&lt;"&amp;$C$328)</f>
        <v>0</v>
      </c>
      <c r="L376" s="45">
        <f>SUMIFS('1. Output sheet'!$F$2:$F$5000,'1. Output sheet'!$D$2:$D$5000,$B376,'1. Output sheet'!$C$2:$C$5000,L$27,'1. Output sheet'!$AC$2:$AC$5000,$B$22,'1. Output sheet'!$O$2:$O$5000,"&gt;="&amp;$B$328,'1. Output sheet'!$O$2:$O$5000,"&lt;"&amp;$C$328)+SUMIFS('1. Output sheet'!$F$2:$F$5000,'1. Output sheet'!$D$2:$D$5000,$B376,'1. Output sheet'!$C$2:$C$5000,L$27,'1. Output sheet'!$AC$2:$AC$5000,$B$23,'1. Output sheet'!$O$2:$O$5000,"&gt;="&amp;$B$328,'1. Output sheet'!$O$2:$O$5000,"&lt;"&amp;$C$328)</f>
        <v>0</v>
      </c>
      <c r="M376" s="45">
        <f>SUMIFS('1. Output sheet'!$F$2:$F$5000,'1. Output sheet'!$D$2:$D$5000,$B376,'1. Output sheet'!$C$2:$C$5000,M$27,'1. Output sheet'!$AC$2:$AC$5000,$B$22,'1. Output sheet'!$O$2:$O$5000,"&gt;="&amp;$B$328,'1. Output sheet'!$O$2:$O$5000,"&lt;"&amp;$C$328)+SUMIFS('1. Output sheet'!$F$2:$F$5000,'1. Output sheet'!$D$2:$D$5000,$B376,'1. Output sheet'!$C$2:$C$5000,M$27,'1. Output sheet'!$AC$2:$AC$5000,$B$23,'1. Output sheet'!$O$2:$O$5000,"&gt;="&amp;$B$328,'1. Output sheet'!$O$2:$O$5000,"&lt;"&amp;$C$328)</f>
        <v>0</v>
      </c>
      <c r="N376" s="45">
        <f>SUMIFS('1. Output sheet'!$F$2:$F$5000,'1. Output sheet'!$D$2:$D$5000,$B376,'1. Output sheet'!$C$2:$C$5000,N$27,'1. Output sheet'!$AC$2:$AC$5000,$B$22,'1. Output sheet'!$O$2:$O$5000,"&gt;="&amp;$B$328,'1. Output sheet'!$O$2:$O$5000,"&lt;"&amp;$C$328)+SUMIFS('1. Output sheet'!$F$2:$F$5000,'1. Output sheet'!$D$2:$D$5000,$B376,'1. Output sheet'!$C$2:$C$5000,N$27,'1. Output sheet'!$AC$2:$AC$5000,$B$23,'1. Output sheet'!$O$2:$O$5000,"&gt;="&amp;$B$328,'1. Output sheet'!$O$2:$O$5000,"&lt;"&amp;$C$328)</f>
        <v>0</v>
      </c>
      <c r="O376" s="45">
        <f>SUMIFS('1. Output sheet'!$F$2:$F$5000,'1. Output sheet'!$D$2:$D$5000,$B376,'1. Output sheet'!$C$2:$C$5000,O$27,'1. Output sheet'!$AC$2:$AC$5000,$B$22,'1. Output sheet'!$O$2:$O$5000,"&gt;="&amp;$B$328,'1. Output sheet'!$O$2:$O$5000,"&lt;"&amp;$C$328)+SUMIFS('1. Output sheet'!$F$2:$F$5000,'1. Output sheet'!$D$2:$D$5000,$B376,'1. Output sheet'!$C$2:$C$5000,O$27,'1. Output sheet'!$AC$2:$AC$5000,$B$23,'1. Output sheet'!$O$2:$O$5000,"&gt;="&amp;$B$328,'1. Output sheet'!$O$2:$O$5000,"&lt;"&amp;$C$328)</f>
        <v>0</v>
      </c>
      <c r="P376" s="14">
        <f t="shared" si="160"/>
        <v>1775</v>
      </c>
      <c r="Q376" s="14">
        <f>SUMIFS('1. Output sheet'!$F$2:$F$5000,'1. Output sheet'!$D$2:$D$5000,$B376,'1. Output sheet'!$AC$2:$AC$5000,$B$22,'1. Output sheet'!$O$2:$O$5000,"&gt;="&amp;$B$328,'1. Output sheet'!$O$2:$O$5000,"&lt;"&amp;$C$328)+SUMIFS('1. Output sheet'!$F$2:$F$5000,'1. Output sheet'!$D$2:$D$5000,$B376,'1. Output sheet'!$AC$2:$AC$5000,$B$23,'1. Output sheet'!$O$2:$O$5000,"&gt;="&amp;$B$328,'1. Output sheet'!$O$2:$O$5000,"&lt;"&amp;$C$328)</f>
        <v>1775</v>
      </c>
      <c r="R376" s="14"/>
      <c r="T376" s="21" t="s">
        <v>105</v>
      </c>
      <c r="U376" s="20"/>
      <c r="V376" s="45">
        <f t="shared" si="161"/>
        <v>0</v>
      </c>
      <c r="W376" s="45">
        <f t="shared" si="162"/>
        <v>0</v>
      </c>
      <c r="X376" s="45">
        <f t="shared" si="163"/>
        <v>0</v>
      </c>
      <c r="Y376" s="45">
        <f t="shared" si="164"/>
        <v>93.855168067790231</v>
      </c>
      <c r="Z376" s="45">
        <f t="shared" si="165"/>
        <v>0</v>
      </c>
      <c r="AA376" s="45">
        <f t="shared" si="166"/>
        <v>0</v>
      </c>
      <c r="AB376" s="45">
        <f t="shared" si="167"/>
        <v>144.13472238982072</v>
      </c>
      <c r="AC376" s="45">
        <f t="shared" si="168"/>
        <v>0</v>
      </c>
      <c r="AD376" s="45">
        <f t="shared" si="169"/>
        <v>0</v>
      </c>
      <c r="AE376" s="45">
        <f t="shared" si="170"/>
        <v>0</v>
      </c>
      <c r="AF376" s="45">
        <f t="shared" si="171"/>
        <v>0</v>
      </c>
      <c r="AG376" s="45">
        <f t="shared" si="172"/>
        <v>0</v>
      </c>
      <c r="AH376" s="45">
        <f t="shared" si="173"/>
        <v>237.98989045761095</v>
      </c>
      <c r="AI376" s="45">
        <f t="shared" si="174"/>
        <v>237.98989045761095</v>
      </c>
      <c r="AJ376" s="14"/>
    </row>
    <row r="377" spans="2:36" ht="14.4" x14ac:dyDescent="0.3">
      <c r="B377" s="21" t="s">
        <v>79</v>
      </c>
      <c r="C377" s="20"/>
      <c r="D377" s="45">
        <f>SUMIFS('1. Output sheet'!$F$2:$F$5000,'1. Output sheet'!$D$2:$D$5000,$B377,'1. Output sheet'!$C$2:$C$5000,D$27,'1. Output sheet'!$AC$2:$AC$5000,$B$22,'1. Output sheet'!$O$2:$O$5000,"&gt;="&amp;$B$328,'1. Output sheet'!$O$2:$O$5000,"&lt;"&amp;$C$328)+SUMIFS('1. Output sheet'!$F$2:$F$5000,'1. Output sheet'!$D$2:$D$5000,$B377,'1. Output sheet'!$C$2:$C$5000,D$27,'1. Output sheet'!$AC$2:$AC$5000,$B$23,'1. Output sheet'!$O$2:$O$5000,"&gt;="&amp;$B$328,'1. Output sheet'!$O$2:$O$5000,"&lt;"&amp;$C$328)</f>
        <v>0</v>
      </c>
      <c r="E377" s="45">
        <f>SUMIFS('1. Output sheet'!$F$2:$F$5000,'1. Output sheet'!$D$2:$D$5000,$B377,'1. Output sheet'!$C$2:$C$5000,E$27,'1. Output sheet'!$AC$2:$AC$5000,$B$22,'1. Output sheet'!$O$2:$O$5000,"&gt;="&amp;$B$328,'1. Output sheet'!$O$2:$O$5000,"&lt;"&amp;$C$328)+SUMIFS('1. Output sheet'!$F$2:$F$5000,'1. Output sheet'!$D$2:$D$5000,$B377,'1. Output sheet'!$C$2:$C$5000,E$27,'1. Output sheet'!$AC$2:$AC$5000,$B$23,'1. Output sheet'!$O$2:$O$5000,"&gt;="&amp;$B$328,'1. Output sheet'!$O$2:$O$5000,"&lt;"&amp;$C$328)</f>
        <v>0</v>
      </c>
      <c r="F377" s="45">
        <f>SUMIFS('1. Output sheet'!$F$2:$F$5000,'1. Output sheet'!$D$2:$D$5000,$B377,'1. Output sheet'!$C$2:$C$5000,F$27,'1. Output sheet'!$AC$2:$AC$5000,$B$22,'1. Output sheet'!$O$2:$O$5000,"&gt;="&amp;$B$328,'1. Output sheet'!$O$2:$O$5000,"&lt;"&amp;$C$328)+SUMIFS('1. Output sheet'!$F$2:$F$5000,'1. Output sheet'!$D$2:$D$5000,$B377,'1. Output sheet'!$C$2:$C$5000,F$27,'1. Output sheet'!$AC$2:$AC$5000,$B$23,'1. Output sheet'!$O$2:$O$5000,"&gt;="&amp;$B$328,'1. Output sheet'!$O$2:$O$5000,"&lt;"&amp;$C$328)</f>
        <v>0</v>
      </c>
      <c r="G377" s="45">
        <f>SUMIFS('1. Output sheet'!$F$2:$F$5000,'1. Output sheet'!$D$2:$D$5000,$B377,'1. Output sheet'!$C$2:$C$5000,G$27,'1. Output sheet'!$AC$2:$AC$5000,$B$22,'1. Output sheet'!$O$2:$O$5000,"&gt;="&amp;$B$328,'1. Output sheet'!$O$2:$O$5000,"&lt;"&amp;$C$328)+SUMIFS('1. Output sheet'!$F$2:$F$5000,'1. Output sheet'!$D$2:$D$5000,$B377,'1. Output sheet'!$C$2:$C$5000,G$27,'1. Output sheet'!$AC$2:$AC$5000,$B$23,'1. Output sheet'!$O$2:$O$5000,"&gt;="&amp;$B$328,'1. Output sheet'!$O$2:$O$5000,"&lt;"&amp;$C$328)</f>
        <v>58672</v>
      </c>
      <c r="H377" s="45">
        <f>SUMIFS('1. Output sheet'!$F$2:$F$5000,'1. Output sheet'!$D$2:$D$5000,$B377,'1. Output sheet'!$C$2:$C$5000,H$27,'1. Output sheet'!$AC$2:$AC$5000,$B$22,'1. Output sheet'!$O$2:$O$5000,"&gt;="&amp;$B$328,'1. Output sheet'!$O$2:$O$5000,"&lt;"&amp;$C$328)+SUMIFS('1. Output sheet'!$F$2:$F$5000,'1. Output sheet'!$D$2:$D$5000,$B377,'1. Output sheet'!$C$2:$C$5000,H$27,'1. Output sheet'!$AC$2:$AC$5000,$B$23,'1. Output sheet'!$O$2:$O$5000,"&gt;="&amp;$B$328,'1. Output sheet'!$O$2:$O$5000,"&lt;"&amp;$C$328)</f>
        <v>700</v>
      </c>
      <c r="I377" s="45">
        <f>SUMIFS('1. Output sheet'!$F$2:$F$5000,'1. Output sheet'!$D$2:$D$5000,$B377,'1. Output sheet'!$C$2:$C$5000,I$27,'1. Output sheet'!$AC$2:$AC$5000,$B$22,'1. Output sheet'!$O$2:$O$5000,"&gt;="&amp;$B$328,'1. Output sheet'!$O$2:$O$5000,"&lt;"&amp;$C$328)+SUMIFS('1. Output sheet'!$F$2:$F$5000,'1. Output sheet'!$D$2:$D$5000,$B377,'1. Output sheet'!$C$2:$C$5000,I$27,'1. Output sheet'!$AC$2:$AC$5000,$B$23,'1. Output sheet'!$O$2:$O$5000,"&gt;="&amp;$B$328,'1. Output sheet'!$O$2:$O$5000,"&lt;"&amp;$C$328)</f>
        <v>0</v>
      </c>
      <c r="J377" s="45">
        <f>SUMIFS('1. Output sheet'!$F$2:$F$5000,'1. Output sheet'!$D$2:$D$5000,$B377,'1. Output sheet'!$C$2:$C$5000,J$27,'1. Output sheet'!$AC$2:$AC$5000,$B$22,'1. Output sheet'!$O$2:$O$5000,"&gt;="&amp;$B$328,'1. Output sheet'!$O$2:$O$5000,"&lt;"&amp;$C$328)+SUMIFS('1. Output sheet'!$F$2:$F$5000,'1. Output sheet'!$D$2:$D$5000,$B377,'1. Output sheet'!$C$2:$C$5000,J$27,'1. Output sheet'!$AC$2:$AC$5000,$B$23,'1. Output sheet'!$O$2:$O$5000,"&gt;="&amp;$B$328,'1. Output sheet'!$O$2:$O$5000,"&lt;"&amp;$C$328)</f>
        <v>0</v>
      </c>
      <c r="K377" s="45">
        <f>SUMIFS('1. Output sheet'!$F$2:$F$5000,'1. Output sheet'!$D$2:$D$5000,$B377,'1. Output sheet'!$C$2:$C$5000,K$27,'1. Output sheet'!$AC$2:$AC$5000,$B$22,'1. Output sheet'!$O$2:$O$5000,"&gt;="&amp;$B$328,'1. Output sheet'!$O$2:$O$5000,"&lt;"&amp;$C$328)+SUMIFS('1. Output sheet'!$F$2:$F$5000,'1. Output sheet'!$D$2:$D$5000,$B377,'1. Output sheet'!$C$2:$C$5000,K$27,'1. Output sheet'!$AC$2:$AC$5000,$B$23,'1. Output sheet'!$O$2:$O$5000,"&gt;="&amp;$B$328,'1. Output sheet'!$O$2:$O$5000,"&lt;"&amp;$C$328)</f>
        <v>0</v>
      </c>
      <c r="L377" s="45">
        <f>SUMIFS('1. Output sheet'!$F$2:$F$5000,'1. Output sheet'!$D$2:$D$5000,$B377,'1. Output sheet'!$C$2:$C$5000,L$27,'1. Output sheet'!$AC$2:$AC$5000,$B$22,'1. Output sheet'!$O$2:$O$5000,"&gt;="&amp;$B$328,'1. Output sheet'!$O$2:$O$5000,"&lt;"&amp;$C$328)+SUMIFS('1. Output sheet'!$F$2:$F$5000,'1. Output sheet'!$D$2:$D$5000,$B377,'1. Output sheet'!$C$2:$C$5000,L$27,'1. Output sheet'!$AC$2:$AC$5000,$B$23,'1. Output sheet'!$O$2:$O$5000,"&gt;="&amp;$B$328,'1. Output sheet'!$O$2:$O$5000,"&lt;"&amp;$C$328)</f>
        <v>0</v>
      </c>
      <c r="M377" s="45">
        <f>SUMIFS('1. Output sheet'!$F$2:$F$5000,'1. Output sheet'!$D$2:$D$5000,$B377,'1. Output sheet'!$C$2:$C$5000,M$27,'1. Output sheet'!$AC$2:$AC$5000,$B$22,'1. Output sheet'!$O$2:$O$5000,"&gt;="&amp;$B$328,'1. Output sheet'!$O$2:$O$5000,"&lt;"&amp;$C$328)+SUMIFS('1. Output sheet'!$F$2:$F$5000,'1. Output sheet'!$D$2:$D$5000,$B377,'1. Output sheet'!$C$2:$C$5000,M$27,'1. Output sheet'!$AC$2:$AC$5000,$B$23,'1. Output sheet'!$O$2:$O$5000,"&gt;="&amp;$B$328,'1. Output sheet'!$O$2:$O$5000,"&lt;"&amp;$C$328)</f>
        <v>0</v>
      </c>
      <c r="N377" s="45">
        <f>SUMIFS('1. Output sheet'!$F$2:$F$5000,'1. Output sheet'!$D$2:$D$5000,$B377,'1. Output sheet'!$C$2:$C$5000,N$27,'1. Output sheet'!$AC$2:$AC$5000,$B$22,'1. Output sheet'!$O$2:$O$5000,"&gt;="&amp;$B$328,'1. Output sheet'!$O$2:$O$5000,"&lt;"&amp;$C$328)+SUMIFS('1. Output sheet'!$F$2:$F$5000,'1. Output sheet'!$D$2:$D$5000,$B377,'1. Output sheet'!$C$2:$C$5000,N$27,'1. Output sheet'!$AC$2:$AC$5000,$B$23,'1. Output sheet'!$O$2:$O$5000,"&gt;="&amp;$B$328,'1. Output sheet'!$O$2:$O$5000,"&lt;"&amp;$C$328)</f>
        <v>0</v>
      </c>
      <c r="O377" s="45">
        <f>SUMIFS('1. Output sheet'!$F$2:$F$5000,'1. Output sheet'!$D$2:$D$5000,$B377,'1. Output sheet'!$C$2:$C$5000,O$27,'1. Output sheet'!$AC$2:$AC$5000,$B$22,'1. Output sheet'!$O$2:$O$5000,"&gt;="&amp;$B$328,'1. Output sheet'!$O$2:$O$5000,"&lt;"&amp;$C$328)+SUMIFS('1. Output sheet'!$F$2:$F$5000,'1. Output sheet'!$D$2:$D$5000,$B377,'1. Output sheet'!$C$2:$C$5000,O$27,'1. Output sheet'!$AC$2:$AC$5000,$B$23,'1. Output sheet'!$O$2:$O$5000,"&gt;="&amp;$B$328,'1. Output sheet'!$O$2:$O$5000,"&lt;"&amp;$C$328)</f>
        <v>0</v>
      </c>
      <c r="P377" s="14">
        <f t="shared" si="160"/>
        <v>59372</v>
      </c>
      <c r="Q377" s="14">
        <f>SUMIFS('1. Output sheet'!$F$2:$F$5000,'1. Output sheet'!$D$2:$D$5000,$B377,'1. Output sheet'!$AC$2:$AC$5000,$B$22,'1. Output sheet'!$O$2:$O$5000,"&gt;="&amp;$B$328,'1. Output sheet'!$O$2:$O$5000,"&lt;"&amp;$C$328)+SUMIFS('1. Output sheet'!$F$2:$F$5000,'1. Output sheet'!$D$2:$D$5000,$B377,'1. Output sheet'!$AC$2:$AC$5000,$B$23,'1. Output sheet'!$O$2:$O$5000,"&gt;="&amp;$B$328,'1. Output sheet'!$O$2:$O$5000,"&lt;"&amp;$C$328)</f>
        <v>59372</v>
      </c>
      <c r="R377" s="14"/>
      <c r="T377" s="21" t="s">
        <v>79</v>
      </c>
      <c r="U377" s="20"/>
      <c r="V377" s="45">
        <f t="shared" si="161"/>
        <v>0</v>
      </c>
      <c r="W377" s="45">
        <f t="shared" si="162"/>
        <v>0</v>
      </c>
      <c r="X377" s="45">
        <f t="shared" si="163"/>
        <v>0</v>
      </c>
      <c r="Y377" s="45">
        <f t="shared" si="164"/>
        <v>7866.6720298191267</v>
      </c>
      <c r="Z377" s="45">
        <f t="shared" si="165"/>
        <v>93.855168067790231</v>
      </c>
      <c r="AA377" s="45">
        <f t="shared" si="166"/>
        <v>0</v>
      </c>
      <c r="AB377" s="45">
        <f t="shared" si="167"/>
        <v>0</v>
      </c>
      <c r="AC377" s="45">
        <f t="shared" si="168"/>
        <v>0</v>
      </c>
      <c r="AD377" s="45">
        <f t="shared" si="169"/>
        <v>0</v>
      </c>
      <c r="AE377" s="45">
        <f t="shared" si="170"/>
        <v>0</v>
      </c>
      <c r="AF377" s="45">
        <f t="shared" si="171"/>
        <v>0</v>
      </c>
      <c r="AG377" s="45">
        <f t="shared" si="172"/>
        <v>0</v>
      </c>
      <c r="AH377" s="45">
        <f t="shared" si="173"/>
        <v>7960.5271978869168</v>
      </c>
      <c r="AI377" s="45">
        <f t="shared" si="174"/>
        <v>7960.5271978869168</v>
      </c>
      <c r="AJ377" s="14"/>
    </row>
    <row r="378" spans="2:36" ht="14.4" x14ac:dyDescent="0.3">
      <c r="B378" s="21" t="s">
        <v>49</v>
      </c>
      <c r="C378" s="20"/>
      <c r="D378" s="45">
        <f>SUMIFS('1. Output sheet'!$F$2:$F$5000,'1. Output sheet'!$D$2:$D$5000,$B378,'1. Output sheet'!$C$2:$C$5000,D$27,'1. Output sheet'!$AC$2:$AC$5000,$B$22,'1. Output sheet'!$O$2:$O$5000,"&gt;="&amp;$B$328,'1. Output sheet'!$O$2:$O$5000,"&lt;"&amp;$C$328)+SUMIFS('1. Output sheet'!$F$2:$F$5000,'1. Output sheet'!$D$2:$D$5000,$B378,'1. Output sheet'!$C$2:$C$5000,D$27,'1. Output sheet'!$AC$2:$AC$5000,$B$23,'1. Output sheet'!$O$2:$O$5000,"&gt;="&amp;$B$328,'1. Output sheet'!$O$2:$O$5000,"&lt;"&amp;$C$328)</f>
        <v>0</v>
      </c>
      <c r="E378" s="45">
        <f>SUMIFS('1. Output sheet'!$F$2:$F$5000,'1. Output sheet'!$D$2:$D$5000,$B378,'1. Output sheet'!$C$2:$C$5000,E$27,'1. Output sheet'!$AC$2:$AC$5000,$B$22,'1. Output sheet'!$O$2:$O$5000,"&gt;="&amp;$B$328,'1. Output sheet'!$O$2:$O$5000,"&lt;"&amp;$C$328)+SUMIFS('1. Output sheet'!$F$2:$F$5000,'1. Output sheet'!$D$2:$D$5000,$B378,'1. Output sheet'!$C$2:$C$5000,E$27,'1. Output sheet'!$AC$2:$AC$5000,$B$23,'1. Output sheet'!$O$2:$O$5000,"&gt;="&amp;$B$328,'1. Output sheet'!$O$2:$O$5000,"&lt;"&amp;$C$328)</f>
        <v>0</v>
      </c>
      <c r="F378" s="45">
        <f>SUMIFS('1. Output sheet'!$F$2:$F$5000,'1. Output sheet'!$D$2:$D$5000,$B378,'1. Output sheet'!$C$2:$C$5000,F$27,'1. Output sheet'!$AC$2:$AC$5000,$B$22,'1. Output sheet'!$O$2:$O$5000,"&gt;="&amp;$B$328,'1. Output sheet'!$O$2:$O$5000,"&lt;"&amp;$C$328)+SUMIFS('1. Output sheet'!$F$2:$F$5000,'1. Output sheet'!$D$2:$D$5000,$B378,'1. Output sheet'!$C$2:$C$5000,F$27,'1. Output sheet'!$AC$2:$AC$5000,$B$23,'1. Output sheet'!$O$2:$O$5000,"&gt;="&amp;$B$328,'1. Output sheet'!$O$2:$O$5000,"&lt;"&amp;$C$328)</f>
        <v>0</v>
      </c>
      <c r="G378" s="45">
        <f>SUMIFS('1. Output sheet'!$F$2:$F$5000,'1. Output sheet'!$D$2:$D$5000,$B378,'1. Output sheet'!$C$2:$C$5000,G$27,'1. Output sheet'!$AC$2:$AC$5000,$B$22,'1. Output sheet'!$O$2:$O$5000,"&gt;="&amp;$B$328,'1. Output sheet'!$O$2:$O$5000,"&lt;"&amp;$C$328)+SUMIFS('1. Output sheet'!$F$2:$F$5000,'1. Output sheet'!$D$2:$D$5000,$B378,'1. Output sheet'!$C$2:$C$5000,G$27,'1. Output sheet'!$AC$2:$AC$5000,$B$23,'1. Output sheet'!$O$2:$O$5000,"&gt;="&amp;$B$328,'1. Output sheet'!$O$2:$O$5000,"&lt;"&amp;$C$328)</f>
        <v>0</v>
      </c>
      <c r="H378" s="45">
        <f>SUMIFS('1. Output sheet'!$F$2:$F$5000,'1. Output sheet'!$D$2:$D$5000,$B378,'1. Output sheet'!$C$2:$C$5000,H$27,'1. Output sheet'!$AC$2:$AC$5000,$B$22,'1. Output sheet'!$O$2:$O$5000,"&gt;="&amp;$B$328,'1. Output sheet'!$O$2:$O$5000,"&lt;"&amp;$C$328)+SUMIFS('1. Output sheet'!$F$2:$F$5000,'1. Output sheet'!$D$2:$D$5000,$B378,'1. Output sheet'!$C$2:$C$5000,H$27,'1. Output sheet'!$AC$2:$AC$5000,$B$23,'1. Output sheet'!$O$2:$O$5000,"&gt;="&amp;$B$328,'1. Output sheet'!$O$2:$O$5000,"&lt;"&amp;$C$328)</f>
        <v>0</v>
      </c>
      <c r="I378" s="45">
        <f>SUMIFS('1. Output sheet'!$F$2:$F$5000,'1. Output sheet'!$D$2:$D$5000,$B378,'1. Output sheet'!$C$2:$C$5000,I$27,'1. Output sheet'!$AC$2:$AC$5000,$B$22,'1. Output sheet'!$O$2:$O$5000,"&gt;="&amp;$B$328,'1. Output sheet'!$O$2:$O$5000,"&lt;"&amp;$C$328)+SUMIFS('1. Output sheet'!$F$2:$F$5000,'1. Output sheet'!$D$2:$D$5000,$B378,'1. Output sheet'!$C$2:$C$5000,I$27,'1. Output sheet'!$AC$2:$AC$5000,$B$23,'1. Output sheet'!$O$2:$O$5000,"&gt;="&amp;$B$328,'1. Output sheet'!$O$2:$O$5000,"&lt;"&amp;$C$328)</f>
        <v>0</v>
      </c>
      <c r="J378" s="45">
        <f>SUMIFS('1. Output sheet'!$F$2:$F$5000,'1. Output sheet'!$D$2:$D$5000,$B378,'1. Output sheet'!$C$2:$C$5000,J$27,'1. Output sheet'!$AC$2:$AC$5000,$B$22,'1. Output sheet'!$O$2:$O$5000,"&gt;="&amp;$B$328,'1. Output sheet'!$O$2:$O$5000,"&lt;"&amp;$C$328)+SUMIFS('1. Output sheet'!$F$2:$F$5000,'1. Output sheet'!$D$2:$D$5000,$B378,'1. Output sheet'!$C$2:$C$5000,J$27,'1. Output sheet'!$AC$2:$AC$5000,$B$23,'1. Output sheet'!$O$2:$O$5000,"&gt;="&amp;$B$328,'1. Output sheet'!$O$2:$O$5000,"&lt;"&amp;$C$328)</f>
        <v>0</v>
      </c>
      <c r="K378" s="45">
        <f>SUMIFS('1. Output sheet'!$F$2:$F$5000,'1. Output sheet'!$D$2:$D$5000,$B378,'1. Output sheet'!$C$2:$C$5000,K$27,'1. Output sheet'!$AC$2:$AC$5000,$B$22,'1. Output sheet'!$O$2:$O$5000,"&gt;="&amp;$B$328,'1. Output sheet'!$O$2:$O$5000,"&lt;"&amp;$C$328)+SUMIFS('1. Output sheet'!$F$2:$F$5000,'1. Output sheet'!$D$2:$D$5000,$B378,'1. Output sheet'!$C$2:$C$5000,K$27,'1. Output sheet'!$AC$2:$AC$5000,$B$23,'1. Output sheet'!$O$2:$O$5000,"&gt;="&amp;$B$328,'1. Output sheet'!$O$2:$O$5000,"&lt;"&amp;$C$328)</f>
        <v>0</v>
      </c>
      <c r="L378" s="45">
        <f>SUMIFS('1. Output sheet'!$F$2:$F$5000,'1. Output sheet'!$D$2:$D$5000,$B378,'1. Output sheet'!$C$2:$C$5000,L$27,'1. Output sheet'!$AC$2:$AC$5000,$B$22,'1. Output sheet'!$O$2:$O$5000,"&gt;="&amp;$B$328,'1. Output sheet'!$O$2:$O$5000,"&lt;"&amp;$C$328)+SUMIFS('1. Output sheet'!$F$2:$F$5000,'1. Output sheet'!$D$2:$D$5000,$B378,'1. Output sheet'!$C$2:$C$5000,L$27,'1. Output sheet'!$AC$2:$AC$5000,$B$23,'1. Output sheet'!$O$2:$O$5000,"&gt;="&amp;$B$328,'1. Output sheet'!$O$2:$O$5000,"&lt;"&amp;$C$328)</f>
        <v>0</v>
      </c>
      <c r="M378" s="45">
        <f>SUMIFS('1. Output sheet'!$F$2:$F$5000,'1. Output sheet'!$D$2:$D$5000,$B378,'1. Output sheet'!$C$2:$C$5000,M$27,'1. Output sheet'!$AC$2:$AC$5000,$B$22,'1. Output sheet'!$O$2:$O$5000,"&gt;="&amp;$B$328,'1. Output sheet'!$O$2:$O$5000,"&lt;"&amp;$C$328)+SUMIFS('1. Output sheet'!$F$2:$F$5000,'1. Output sheet'!$D$2:$D$5000,$B378,'1. Output sheet'!$C$2:$C$5000,M$27,'1. Output sheet'!$AC$2:$AC$5000,$B$23,'1. Output sheet'!$O$2:$O$5000,"&gt;="&amp;$B$328,'1. Output sheet'!$O$2:$O$5000,"&lt;"&amp;$C$328)</f>
        <v>0</v>
      </c>
      <c r="N378" s="45">
        <f>SUMIFS('1. Output sheet'!$F$2:$F$5000,'1. Output sheet'!$D$2:$D$5000,$B378,'1. Output sheet'!$C$2:$C$5000,N$27,'1. Output sheet'!$AC$2:$AC$5000,$B$22,'1. Output sheet'!$O$2:$O$5000,"&gt;="&amp;$B$328,'1. Output sheet'!$O$2:$O$5000,"&lt;"&amp;$C$328)+SUMIFS('1. Output sheet'!$F$2:$F$5000,'1. Output sheet'!$D$2:$D$5000,$B378,'1. Output sheet'!$C$2:$C$5000,N$27,'1. Output sheet'!$AC$2:$AC$5000,$B$23,'1. Output sheet'!$O$2:$O$5000,"&gt;="&amp;$B$328,'1. Output sheet'!$O$2:$O$5000,"&lt;"&amp;$C$328)</f>
        <v>0</v>
      </c>
      <c r="O378" s="45">
        <f>SUMIFS('1. Output sheet'!$F$2:$F$5000,'1. Output sheet'!$D$2:$D$5000,$B378,'1. Output sheet'!$C$2:$C$5000,O$27,'1. Output sheet'!$AC$2:$AC$5000,$B$22,'1. Output sheet'!$O$2:$O$5000,"&gt;="&amp;$B$328,'1. Output sheet'!$O$2:$O$5000,"&lt;"&amp;$C$328)+SUMIFS('1. Output sheet'!$F$2:$F$5000,'1. Output sheet'!$D$2:$D$5000,$B378,'1. Output sheet'!$C$2:$C$5000,O$27,'1. Output sheet'!$AC$2:$AC$5000,$B$23,'1. Output sheet'!$O$2:$O$5000,"&gt;="&amp;$B$328,'1. Output sheet'!$O$2:$O$5000,"&lt;"&amp;$C$328)</f>
        <v>0</v>
      </c>
      <c r="P378" s="14">
        <f t="shared" si="160"/>
        <v>0</v>
      </c>
      <c r="Q378" s="14">
        <f>SUMIFS('1. Output sheet'!$F$2:$F$5000,'1. Output sheet'!$D$2:$D$5000,$B378,'1. Output sheet'!$AC$2:$AC$5000,$B$22,'1. Output sheet'!$O$2:$O$5000,"&gt;="&amp;$B$328,'1. Output sheet'!$O$2:$O$5000,"&lt;"&amp;$C$328)+SUMIFS('1. Output sheet'!$F$2:$F$5000,'1. Output sheet'!$D$2:$D$5000,$B378,'1. Output sheet'!$AC$2:$AC$5000,$B$23,'1. Output sheet'!$O$2:$O$5000,"&gt;="&amp;$B$328,'1. Output sheet'!$O$2:$O$5000,"&lt;"&amp;$C$328)</f>
        <v>0</v>
      </c>
      <c r="R378" s="14"/>
      <c r="T378" s="21" t="s">
        <v>49</v>
      </c>
      <c r="U378" s="20"/>
      <c r="V378" s="45">
        <f t="shared" si="161"/>
        <v>0</v>
      </c>
      <c r="W378" s="45">
        <f t="shared" si="162"/>
        <v>0</v>
      </c>
      <c r="X378" s="45">
        <f t="shared" si="163"/>
        <v>0</v>
      </c>
      <c r="Y378" s="45">
        <f t="shared" si="164"/>
        <v>0</v>
      </c>
      <c r="Z378" s="45">
        <f t="shared" si="165"/>
        <v>0</v>
      </c>
      <c r="AA378" s="45">
        <f t="shared" si="166"/>
        <v>0</v>
      </c>
      <c r="AB378" s="45">
        <f t="shared" si="167"/>
        <v>0</v>
      </c>
      <c r="AC378" s="45">
        <f t="shared" si="168"/>
        <v>0</v>
      </c>
      <c r="AD378" s="45">
        <f t="shared" si="169"/>
        <v>0</v>
      </c>
      <c r="AE378" s="45">
        <f t="shared" si="170"/>
        <v>0</v>
      </c>
      <c r="AF378" s="45">
        <f t="shared" si="171"/>
        <v>0</v>
      </c>
      <c r="AG378" s="45">
        <f t="shared" si="172"/>
        <v>0</v>
      </c>
      <c r="AH378" s="45">
        <f t="shared" si="173"/>
        <v>0</v>
      </c>
      <c r="AI378" s="45">
        <f t="shared" si="174"/>
        <v>0</v>
      </c>
      <c r="AJ378" s="14"/>
    </row>
    <row r="379" spans="2:36" ht="14.4" x14ac:dyDescent="0.3">
      <c r="B379" s="21" t="s">
        <v>638</v>
      </c>
      <c r="C379" s="20"/>
      <c r="D379" s="45">
        <f>SUMIFS('1. Output sheet'!$F$2:$F$5000,'1. Output sheet'!$D$2:$D$5000,$B379,'1. Output sheet'!$C$2:$C$5000,D$27,'1. Output sheet'!$AC$2:$AC$5000,$B$22,'1. Output sheet'!$O$2:$O$5000,"&gt;="&amp;$B$328,'1. Output sheet'!$O$2:$O$5000,"&lt;"&amp;$C$328)+SUMIFS('1. Output sheet'!$F$2:$F$5000,'1. Output sheet'!$D$2:$D$5000,$B379,'1. Output sheet'!$C$2:$C$5000,D$27,'1. Output sheet'!$AC$2:$AC$5000,$B$23,'1. Output sheet'!$O$2:$O$5000,"&gt;="&amp;$B$328,'1. Output sheet'!$O$2:$O$5000,"&lt;"&amp;$C$328)</f>
        <v>0</v>
      </c>
      <c r="E379" s="45">
        <f>SUMIFS('1. Output sheet'!$F$2:$F$5000,'1. Output sheet'!$D$2:$D$5000,$B379,'1. Output sheet'!$C$2:$C$5000,E$27,'1. Output sheet'!$AC$2:$AC$5000,$B$22,'1. Output sheet'!$O$2:$O$5000,"&gt;="&amp;$B$328,'1. Output sheet'!$O$2:$O$5000,"&lt;"&amp;$C$328)+SUMIFS('1. Output sheet'!$F$2:$F$5000,'1. Output sheet'!$D$2:$D$5000,$B379,'1. Output sheet'!$C$2:$C$5000,E$27,'1. Output sheet'!$AC$2:$AC$5000,$B$23,'1. Output sheet'!$O$2:$O$5000,"&gt;="&amp;$B$328,'1. Output sheet'!$O$2:$O$5000,"&lt;"&amp;$C$328)</f>
        <v>0</v>
      </c>
      <c r="F379" s="45">
        <f>SUMIFS('1. Output sheet'!$F$2:$F$5000,'1. Output sheet'!$D$2:$D$5000,$B379,'1. Output sheet'!$C$2:$C$5000,F$27,'1. Output sheet'!$AC$2:$AC$5000,$B$22,'1. Output sheet'!$O$2:$O$5000,"&gt;="&amp;$B$328,'1. Output sheet'!$O$2:$O$5000,"&lt;"&amp;$C$328)+SUMIFS('1. Output sheet'!$F$2:$F$5000,'1. Output sheet'!$D$2:$D$5000,$B379,'1. Output sheet'!$C$2:$C$5000,F$27,'1. Output sheet'!$AC$2:$AC$5000,$B$23,'1. Output sheet'!$O$2:$O$5000,"&gt;="&amp;$B$328,'1. Output sheet'!$O$2:$O$5000,"&lt;"&amp;$C$328)</f>
        <v>0</v>
      </c>
      <c r="G379" s="45">
        <f>SUMIFS('1. Output sheet'!$F$2:$F$5000,'1. Output sheet'!$D$2:$D$5000,$B379,'1. Output sheet'!$C$2:$C$5000,G$27,'1. Output sheet'!$AC$2:$AC$5000,$B$22,'1. Output sheet'!$O$2:$O$5000,"&gt;="&amp;$B$328,'1. Output sheet'!$O$2:$O$5000,"&lt;"&amp;$C$328)+SUMIFS('1. Output sheet'!$F$2:$F$5000,'1. Output sheet'!$D$2:$D$5000,$B379,'1. Output sheet'!$C$2:$C$5000,G$27,'1. Output sheet'!$AC$2:$AC$5000,$B$23,'1. Output sheet'!$O$2:$O$5000,"&gt;="&amp;$B$328,'1. Output sheet'!$O$2:$O$5000,"&lt;"&amp;$C$328)</f>
        <v>0</v>
      </c>
      <c r="H379" s="45">
        <f>SUMIFS('1. Output sheet'!$F$2:$F$5000,'1. Output sheet'!$D$2:$D$5000,$B379,'1. Output sheet'!$C$2:$C$5000,H$27,'1. Output sheet'!$AC$2:$AC$5000,$B$22,'1. Output sheet'!$O$2:$O$5000,"&gt;="&amp;$B$328,'1. Output sheet'!$O$2:$O$5000,"&lt;"&amp;$C$328)+SUMIFS('1. Output sheet'!$F$2:$F$5000,'1. Output sheet'!$D$2:$D$5000,$B379,'1. Output sheet'!$C$2:$C$5000,H$27,'1. Output sheet'!$AC$2:$AC$5000,$B$23,'1. Output sheet'!$O$2:$O$5000,"&gt;="&amp;$B$328,'1. Output sheet'!$O$2:$O$5000,"&lt;"&amp;$C$328)</f>
        <v>0</v>
      </c>
      <c r="I379" s="45">
        <f>SUMIFS('1. Output sheet'!$F$2:$F$5000,'1. Output sheet'!$D$2:$D$5000,$B379,'1. Output sheet'!$C$2:$C$5000,I$27,'1. Output sheet'!$AC$2:$AC$5000,$B$22,'1. Output sheet'!$O$2:$O$5000,"&gt;="&amp;$B$328,'1. Output sheet'!$O$2:$O$5000,"&lt;"&amp;$C$328)+SUMIFS('1. Output sheet'!$F$2:$F$5000,'1. Output sheet'!$D$2:$D$5000,$B379,'1. Output sheet'!$C$2:$C$5000,I$27,'1. Output sheet'!$AC$2:$AC$5000,$B$23,'1. Output sheet'!$O$2:$O$5000,"&gt;="&amp;$B$328,'1. Output sheet'!$O$2:$O$5000,"&lt;"&amp;$C$328)</f>
        <v>0</v>
      </c>
      <c r="J379" s="45">
        <f>SUMIFS('1. Output sheet'!$F$2:$F$5000,'1. Output sheet'!$D$2:$D$5000,$B379,'1. Output sheet'!$C$2:$C$5000,J$27,'1. Output sheet'!$AC$2:$AC$5000,$B$22,'1. Output sheet'!$O$2:$O$5000,"&gt;="&amp;$B$328,'1. Output sheet'!$O$2:$O$5000,"&lt;"&amp;$C$328)+SUMIFS('1. Output sheet'!$F$2:$F$5000,'1. Output sheet'!$D$2:$D$5000,$B379,'1. Output sheet'!$C$2:$C$5000,J$27,'1. Output sheet'!$AC$2:$AC$5000,$B$23,'1. Output sheet'!$O$2:$O$5000,"&gt;="&amp;$B$328,'1. Output sheet'!$O$2:$O$5000,"&lt;"&amp;$C$328)</f>
        <v>0</v>
      </c>
      <c r="K379" s="45">
        <f>SUMIFS('1. Output sheet'!$F$2:$F$5000,'1. Output sheet'!$D$2:$D$5000,$B379,'1. Output sheet'!$C$2:$C$5000,K$27,'1. Output sheet'!$AC$2:$AC$5000,$B$22,'1. Output sheet'!$O$2:$O$5000,"&gt;="&amp;$B$328,'1. Output sheet'!$O$2:$O$5000,"&lt;"&amp;$C$328)+SUMIFS('1. Output sheet'!$F$2:$F$5000,'1. Output sheet'!$D$2:$D$5000,$B379,'1. Output sheet'!$C$2:$C$5000,K$27,'1. Output sheet'!$AC$2:$AC$5000,$B$23,'1. Output sheet'!$O$2:$O$5000,"&gt;="&amp;$B$328,'1. Output sheet'!$O$2:$O$5000,"&lt;"&amp;$C$328)</f>
        <v>0</v>
      </c>
      <c r="L379" s="45">
        <f>SUMIFS('1. Output sheet'!$F$2:$F$5000,'1. Output sheet'!$D$2:$D$5000,$B379,'1. Output sheet'!$C$2:$C$5000,L$27,'1. Output sheet'!$AC$2:$AC$5000,$B$22,'1. Output sheet'!$O$2:$O$5000,"&gt;="&amp;$B$328,'1. Output sheet'!$O$2:$O$5000,"&lt;"&amp;$C$328)+SUMIFS('1. Output sheet'!$F$2:$F$5000,'1. Output sheet'!$D$2:$D$5000,$B379,'1. Output sheet'!$C$2:$C$5000,L$27,'1. Output sheet'!$AC$2:$AC$5000,$B$23,'1. Output sheet'!$O$2:$O$5000,"&gt;="&amp;$B$328,'1. Output sheet'!$O$2:$O$5000,"&lt;"&amp;$C$328)</f>
        <v>0</v>
      </c>
      <c r="M379" s="45">
        <f>SUMIFS('1. Output sheet'!$F$2:$F$5000,'1. Output sheet'!$D$2:$D$5000,$B379,'1. Output sheet'!$C$2:$C$5000,M$27,'1. Output sheet'!$AC$2:$AC$5000,$B$22,'1. Output sheet'!$O$2:$O$5000,"&gt;="&amp;$B$328,'1. Output sheet'!$O$2:$O$5000,"&lt;"&amp;$C$328)+SUMIFS('1. Output sheet'!$F$2:$F$5000,'1. Output sheet'!$D$2:$D$5000,$B379,'1. Output sheet'!$C$2:$C$5000,M$27,'1. Output sheet'!$AC$2:$AC$5000,$B$23,'1. Output sheet'!$O$2:$O$5000,"&gt;="&amp;$B$328,'1. Output sheet'!$O$2:$O$5000,"&lt;"&amp;$C$328)</f>
        <v>0</v>
      </c>
      <c r="N379" s="45">
        <f>SUMIFS('1. Output sheet'!$F$2:$F$5000,'1. Output sheet'!$D$2:$D$5000,$B379,'1. Output sheet'!$C$2:$C$5000,N$27,'1. Output sheet'!$AC$2:$AC$5000,$B$22,'1. Output sheet'!$O$2:$O$5000,"&gt;="&amp;$B$328,'1. Output sheet'!$O$2:$O$5000,"&lt;"&amp;$C$328)+SUMIFS('1. Output sheet'!$F$2:$F$5000,'1. Output sheet'!$D$2:$D$5000,$B379,'1. Output sheet'!$C$2:$C$5000,N$27,'1. Output sheet'!$AC$2:$AC$5000,$B$23,'1. Output sheet'!$O$2:$O$5000,"&gt;="&amp;$B$328,'1. Output sheet'!$O$2:$O$5000,"&lt;"&amp;$C$328)</f>
        <v>0</v>
      </c>
      <c r="O379" s="45">
        <f>SUMIFS('1. Output sheet'!$F$2:$F$5000,'1. Output sheet'!$D$2:$D$5000,$B379,'1. Output sheet'!$C$2:$C$5000,O$27,'1. Output sheet'!$AC$2:$AC$5000,$B$22,'1. Output sheet'!$O$2:$O$5000,"&gt;="&amp;$B$328,'1. Output sheet'!$O$2:$O$5000,"&lt;"&amp;$C$328)+SUMIFS('1. Output sheet'!$F$2:$F$5000,'1. Output sheet'!$D$2:$D$5000,$B379,'1. Output sheet'!$C$2:$C$5000,O$27,'1. Output sheet'!$AC$2:$AC$5000,$B$23,'1. Output sheet'!$O$2:$O$5000,"&gt;="&amp;$B$328,'1. Output sheet'!$O$2:$O$5000,"&lt;"&amp;$C$328)</f>
        <v>0</v>
      </c>
      <c r="P379" s="14">
        <f t="shared" si="160"/>
        <v>0</v>
      </c>
      <c r="Q379" s="14">
        <f>SUMIFS('1. Output sheet'!$F$2:$F$5000,'1. Output sheet'!$D$2:$D$5000,$B379,'1. Output sheet'!$AC$2:$AC$5000,$B$22,'1. Output sheet'!$O$2:$O$5000,"&gt;="&amp;$B$328,'1. Output sheet'!$O$2:$O$5000,"&lt;"&amp;$C$328)+SUMIFS('1. Output sheet'!$F$2:$F$5000,'1. Output sheet'!$D$2:$D$5000,$B379,'1. Output sheet'!$AC$2:$AC$5000,$B$23,'1. Output sheet'!$O$2:$O$5000,"&gt;="&amp;$B$328,'1. Output sheet'!$O$2:$O$5000,"&lt;"&amp;$C$328)</f>
        <v>0</v>
      </c>
      <c r="R379" s="14"/>
      <c r="T379" s="21" t="s">
        <v>638</v>
      </c>
      <c r="U379" s="20"/>
      <c r="V379" s="45">
        <f t="shared" si="161"/>
        <v>0</v>
      </c>
      <c r="W379" s="45">
        <f t="shared" si="162"/>
        <v>0</v>
      </c>
      <c r="X379" s="45">
        <f t="shared" si="163"/>
        <v>0</v>
      </c>
      <c r="Y379" s="45">
        <f t="shared" si="164"/>
        <v>0</v>
      </c>
      <c r="Z379" s="45">
        <f t="shared" si="165"/>
        <v>0</v>
      </c>
      <c r="AA379" s="45">
        <f t="shared" si="166"/>
        <v>0</v>
      </c>
      <c r="AB379" s="45">
        <f t="shared" si="167"/>
        <v>0</v>
      </c>
      <c r="AC379" s="45">
        <f t="shared" si="168"/>
        <v>0</v>
      </c>
      <c r="AD379" s="45">
        <f t="shared" si="169"/>
        <v>0</v>
      </c>
      <c r="AE379" s="45">
        <f t="shared" si="170"/>
        <v>0</v>
      </c>
      <c r="AF379" s="45">
        <f t="shared" si="171"/>
        <v>0</v>
      </c>
      <c r="AG379" s="45">
        <f t="shared" si="172"/>
        <v>0</v>
      </c>
      <c r="AH379" s="45">
        <f t="shared" si="173"/>
        <v>0</v>
      </c>
      <c r="AI379" s="45">
        <f t="shared" si="174"/>
        <v>0</v>
      </c>
      <c r="AJ379" s="14"/>
    </row>
    <row r="380" spans="2:36" ht="14.4" x14ac:dyDescent="0.3">
      <c r="B380" s="21" t="s">
        <v>2484</v>
      </c>
      <c r="C380" s="20"/>
      <c r="D380" s="45">
        <f>SUMIFS('1. Output sheet'!$F$2:$F$5000,'1. Output sheet'!$D$2:$D$5000,$B380,'1. Output sheet'!$C$2:$C$5000,D$27,'1. Output sheet'!$AC$2:$AC$5000,$B$22,'1. Output sheet'!$O$2:$O$5000,"&gt;="&amp;$B$328,'1. Output sheet'!$O$2:$O$5000,"&lt;"&amp;$C$328)+SUMIFS('1. Output sheet'!$F$2:$F$5000,'1. Output sheet'!$D$2:$D$5000,$B380,'1. Output sheet'!$C$2:$C$5000,D$27,'1. Output sheet'!$AC$2:$AC$5000,$B$23,'1. Output sheet'!$O$2:$O$5000,"&gt;="&amp;$B$328,'1. Output sheet'!$O$2:$O$5000,"&lt;"&amp;$C$328)</f>
        <v>0</v>
      </c>
      <c r="E380" s="45">
        <f>SUMIFS('1. Output sheet'!$F$2:$F$5000,'1. Output sheet'!$D$2:$D$5000,$B380,'1. Output sheet'!$C$2:$C$5000,E$27,'1. Output sheet'!$AC$2:$AC$5000,$B$22,'1. Output sheet'!$O$2:$O$5000,"&gt;="&amp;$B$328,'1. Output sheet'!$O$2:$O$5000,"&lt;"&amp;$C$328)+SUMIFS('1. Output sheet'!$F$2:$F$5000,'1. Output sheet'!$D$2:$D$5000,$B380,'1. Output sheet'!$C$2:$C$5000,E$27,'1. Output sheet'!$AC$2:$AC$5000,$B$23,'1. Output sheet'!$O$2:$O$5000,"&gt;="&amp;$B$328,'1. Output sheet'!$O$2:$O$5000,"&lt;"&amp;$C$328)</f>
        <v>0</v>
      </c>
      <c r="F380" s="45">
        <f>SUMIFS('1. Output sheet'!$F$2:$F$5000,'1. Output sheet'!$D$2:$D$5000,$B380,'1. Output sheet'!$C$2:$C$5000,F$27,'1. Output sheet'!$AC$2:$AC$5000,$B$22,'1. Output sheet'!$O$2:$O$5000,"&gt;="&amp;$B$328,'1. Output sheet'!$O$2:$O$5000,"&lt;"&amp;$C$328)+SUMIFS('1. Output sheet'!$F$2:$F$5000,'1. Output sheet'!$D$2:$D$5000,$B380,'1. Output sheet'!$C$2:$C$5000,F$27,'1. Output sheet'!$AC$2:$AC$5000,$B$23,'1. Output sheet'!$O$2:$O$5000,"&gt;="&amp;$B$328,'1. Output sheet'!$O$2:$O$5000,"&lt;"&amp;$C$328)</f>
        <v>0</v>
      </c>
      <c r="G380" s="45">
        <f>SUMIFS('1. Output sheet'!$F$2:$F$5000,'1. Output sheet'!$D$2:$D$5000,$B380,'1. Output sheet'!$C$2:$C$5000,G$27,'1. Output sheet'!$AC$2:$AC$5000,$B$22,'1. Output sheet'!$O$2:$O$5000,"&gt;="&amp;$B$328,'1. Output sheet'!$O$2:$O$5000,"&lt;"&amp;$C$328)+SUMIFS('1. Output sheet'!$F$2:$F$5000,'1. Output sheet'!$D$2:$D$5000,$B380,'1. Output sheet'!$C$2:$C$5000,G$27,'1. Output sheet'!$AC$2:$AC$5000,$B$23,'1. Output sheet'!$O$2:$O$5000,"&gt;="&amp;$B$328,'1. Output sheet'!$O$2:$O$5000,"&lt;"&amp;$C$328)</f>
        <v>0</v>
      </c>
      <c r="H380" s="45">
        <f>SUMIFS('1. Output sheet'!$F$2:$F$5000,'1. Output sheet'!$D$2:$D$5000,$B380,'1. Output sheet'!$C$2:$C$5000,H$27,'1. Output sheet'!$AC$2:$AC$5000,$B$22,'1. Output sheet'!$O$2:$O$5000,"&gt;="&amp;$B$328,'1. Output sheet'!$O$2:$O$5000,"&lt;"&amp;$C$328)+SUMIFS('1. Output sheet'!$F$2:$F$5000,'1. Output sheet'!$D$2:$D$5000,$B380,'1. Output sheet'!$C$2:$C$5000,H$27,'1. Output sheet'!$AC$2:$AC$5000,$B$23,'1. Output sheet'!$O$2:$O$5000,"&gt;="&amp;$B$328,'1. Output sheet'!$O$2:$O$5000,"&lt;"&amp;$C$328)</f>
        <v>0</v>
      </c>
      <c r="I380" s="45">
        <f>SUMIFS('1. Output sheet'!$F$2:$F$5000,'1. Output sheet'!$D$2:$D$5000,$B380,'1. Output sheet'!$C$2:$C$5000,I$27,'1. Output sheet'!$AC$2:$AC$5000,$B$22,'1. Output sheet'!$O$2:$O$5000,"&gt;="&amp;$B$328,'1. Output sheet'!$O$2:$O$5000,"&lt;"&amp;$C$328)+SUMIFS('1. Output sheet'!$F$2:$F$5000,'1. Output sheet'!$D$2:$D$5000,$B380,'1. Output sheet'!$C$2:$C$5000,I$27,'1. Output sheet'!$AC$2:$AC$5000,$B$23,'1. Output sheet'!$O$2:$O$5000,"&gt;="&amp;$B$328,'1. Output sheet'!$O$2:$O$5000,"&lt;"&amp;$C$328)</f>
        <v>0</v>
      </c>
      <c r="J380" s="45">
        <f>SUMIFS('1. Output sheet'!$F$2:$F$5000,'1. Output sheet'!$D$2:$D$5000,$B380,'1. Output sheet'!$C$2:$C$5000,J$27,'1. Output sheet'!$AC$2:$AC$5000,$B$22,'1. Output sheet'!$O$2:$O$5000,"&gt;="&amp;$B$328,'1. Output sheet'!$O$2:$O$5000,"&lt;"&amp;$C$328)+SUMIFS('1. Output sheet'!$F$2:$F$5000,'1. Output sheet'!$D$2:$D$5000,$B380,'1. Output sheet'!$C$2:$C$5000,J$27,'1. Output sheet'!$AC$2:$AC$5000,$B$23,'1. Output sheet'!$O$2:$O$5000,"&gt;="&amp;$B$328,'1. Output sheet'!$O$2:$O$5000,"&lt;"&amp;$C$328)</f>
        <v>0</v>
      </c>
      <c r="K380" s="45">
        <f>SUMIFS('1. Output sheet'!$F$2:$F$5000,'1. Output sheet'!$D$2:$D$5000,$B380,'1. Output sheet'!$C$2:$C$5000,K$27,'1. Output sheet'!$AC$2:$AC$5000,$B$22,'1. Output sheet'!$O$2:$O$5000,"&gt;="&amp;$B$328,'1. Output sheet'!$O$2:$O$5000,"&lt;"&amp;$C$328)+SUMIFS('1. Output sheet'!$F$2:$F$5000,'1. Output sheet'!$D$2:$D$5000,$B380,'1. Output sheet'!$C$2:$C$5000,K$27,'1. Output sheet'!$AC$2:$AC$5000,$B$23,'1. Output sheet'!$O$2:$O$5000,"&gt;="&amp;$B$328,'1. Output sheet'!$O$2:$O$5000,"&lt;"&amp;$C$328)</f>
        <v>0</v>
      </c>
      <c r="L380" s="45">
        <f>SUMIFS('1. Output sheet'!$F$2:$F$5000,'1. Output sheet'!$D$2:$D$5000,$B380,'1. Output sheet'!$C$2:$C$5000,L$27,'1. Output sheet'!$AC$2:$AC$5000,$B$22,'1. Output sheet'!$O$2:$O$5000,"&gt;="&amp;$B$328,'1. Output sheet'!$O$2:$O$5000,"&lt;"&amp;$C$328)+SUMIFS('1. Output sheet'!$F$2:$F$5000,'1. Output sheet'!$D$2:$D$5000,$B380,'1. Output sheet'!$C$2:$C$5000,L$27,'1. Output sheet'!$AC$2:$AC$5000,$B$23,'1. Output sheet'!$O$2:$O$5000,"&gt;="&amp;$B$328,'1. Output sheet'!$O$2:$O$5000,"&lt;"&amp;$C$328)</f>
        <v>0</v>
      </c>
      <c r="M380" s="45">
        <f>SUMIFS('1. Output sheet'!$F$2:$F$5000,'1. Output sheet'!$D$2:$D$5000,$B380,'1. Output sheet'!$C$2:$C$5000,M$27,'1. Output sheet'!$AC$2:$AC$5000,$B$22,'1. Output sheet'!$O$2:$O$5000,"&gt;="&amp;$B$328,'1. Output sheet'!$O$2:$O$5000,"&lt;"&amp;$C$328)+SUMIFS('1. Output sheet'!$F$2:$F$5000,'1. Output sheet'!$D$2:$D$5000,$B380,'1. Output sheet'!$C$2:$C$5000,M$27,'1. Output sheet'!$AC$2:$AC$5000,$B$23,'1. Output sheet'!$O$2:$O$5000,"&gt;="&amp;$B$328,'1. Output sheet'!$O$2:$O$5000,"&lt;"&amp;$C$328)</f>
        <v>0</v>
      </c>
      <c r="N380" s="45">
        <f>SUMIFS('1. Output sheet'!$F$2:$F$5000,'1. Output sheet'!$D$2:$D$5000,$B380,'1. Output sheet'!$C$2:$C$5000,N$27,'1. Output sheet'!$AC$2:$AC$5000,$B$22,'1. Output sheet'!$O$2:$O$5000,"&gt;="&amp;$B$328,'1. Output sheet'!$O$2:$O$5000,"&lt;"&amp;$C$328)+SUMIFS('1. Output sheet'!$F$2:$F$5000,'1. Output sheet'!$D$2:$D$5000,$B380,'1. Output sheet'!$C$2:$C$5000,N$27,'1. Output sheet'!$AC$2:$AC$5000,$B$23,'1. Output sheet'!$O$2:$O$5000,"&gt;="&amp;$B$328,'1. Output sheet'!$O$2:$O$5000,"&lt;"&amp;$C$328)</f>
        <v>0</v>
      </c>
      <c r="O380" s="45">
        <f>SUMIFS('1. Output sheet'!$F$2:$F$5000,'1. Output sheet'!$D$2:$D$5000,$B380,'1. Output sheet'!$C$2:$C$5000,O$27,'1. Output sheet'!$AC$2:$AC$5000,$B$22,'1. Output sheet'!$O$2:$O$5000,"&gt;="&amp;$B$328,'1. Output sheet'!$O$2:$O$5000,"&lt;"&amp;$C$328)+SUMIFS('1. Output sheet'!$F$2:$F$5000,'1. Output sheet'!$D$2:$D$5000,$B380,'1. Output sheet'!$C$2:$C$5000,O$27,'1. Output sheet'!$AC$2:$AC$5000,$B$23,'1. Output sheet'!$O$2:$O$5000,"&gt;="&amp;$B$328,'1. Output sheet'!$O$2:$O$5000,"&lt;"&amp;$C$328)</f>
        <v>0</v>
      </c>
      <c r="P380" s="14">
        <f t="shared" si="160"/>
        <v>0</v>
      </c>
      <c r="Q380" s="14">
        <f>SUMIFS('1. Output sheet'!$F$2:$F$5000,'1. Output sheet'!$D$2:$D$5000,$B380,'1. Output sheet'!$AC$2:$AC$5000,$B$22,'1. Output sheet'!$O$2:$O$5000,"&gt;="&amp;$B$328,'1. Output sheet'!$O$2:$O$5000,"&lt;"&amp;$C$328)+SUMIFS('1. Output sheet'!$F$2:$F$5000,'1. Output sheet'!$D$2:$D$5000,$B380,'1. Output sheet'!$AC$2:$AC$5000,$B$23,'1. Output sheet'!$O$2:$O$5000,"&gt;="&amp;$B$328,'1. Output sheet'!$O$2:$O$5000,"&lt;"&amp;$C$328)</f>
        <v>0</v>
      </c>
      <c r="R380" s="14"/>
      <c r="T380" s="21" t="s">
        <v>2484</v>
      </c>
      <c r="U380" s="20"/>
      <c r="V380" s="45">
        <f t="shared" si="161"/>
        <v>0</v>
      </c>
      <c r="W380" s="45">
        <f t="shared" si="162"/>
        <v>0</v>
      </c>
      <c r="X380" s="45">
        <f t="shared" si="163"/>
        <v>0</v>
      </c>
      <c r="Y380" s="45">
        <f t="shared" si="164"/>
        <v>0</v>
      </c>
      <c r="Z380" s="45">
        <f t="shared" si="165"/>
        <v>0</v>
      </c>
      <c r="AA380" s="45">
        <f t="shared" si="166"/>
        <v>0</v>
      </c>
      <c r="AB380" s="45">
        <f t="shared" si="167"/>
        <v>0</v>
      </c>
      <c r="AC380" s="45">
        <f t="shared" si="168"/>
        <v>0</v>
      </c>
      <c r="AD380" s="45">
        <f t="shared" si="169"/>
        <v>0</v>
      </c>
      <c r="AE380" s="45">
        <f t="shared" si="170"/>
        <v>0</v>
      </c>
      <c r="AF380" s="45">
        <f t="shared" si="171"/>
        <v>0</v>
      </c>
      <c r="AG380" s="45">
        <f t="shared" si="172"/>
        <v>0</v>
      </c>
      <c r="AH380" s="45">
        <f t="shared" si="173"/>
        <v>0</v>
      </c>
      <c r="AI380" s="45">
        <f t="shared" si="174"/>
        <v>0</v>
      </c>
      <c r="AJ380" s="14"/>
    </row>
    <row r="381" spans="2:36" ht="14.4" x14ac:dyDescent="0.3">
      <c r="B381" s="21" t="s">
        <v>2837</v>
      </c>
      <c r="C381" s="20"/>
      <c r="D381" s="45">
        <f>SUMIFS('1. Output sheet'!$F$2:$F$5000,'1. Output sheet'!$D$2:$D$5000,$B381,'1. Output sheet'!$C$2:$C$5000,D$27,'1. Output sheet'!$AC$2:$AC$5000,$B$22,'1. Output sheet'!$O$2:$O$5000,"&gt;="&amp;$B$328,'1. Output sheet'!$O$2:$O$5000,"&lt;"&amp;$C$328)+SUMIFS('1. Output sheet'!$F$2:$F$5000,'1. Output sheet'!$D$2:$D$5000,$B381,'1. Output sheet'!$C$2:$C$5000,D$27,'1. Output sheet'!$AC$2:$AC$5000,$B$23,'1. Output sheet'!$O$2:$O$5000,"&gt;="&amp;$B$328,'1. Output sheet'!$O$2:$O$5000,"&lt;"&amp;$C$328)</f>
        <v>0</v>
      </c>
      <c r="E381" s="45">
        <f>SUMIFS('1. Output sheet'!$F$2:$F$5000,'1. Output sheet'!$D$2:$D$5000,$B381,'1. Output sheet'!$C$2:$C$5000,E$27,'1. Output sheet'!$AC$2:$AC$5000,$B$22,'1. Output sheet'!$O$2:$O$5000,"&gt;="&amp;$B$328,'1. Output sheet'!$O$2:$O$5000,"&lt;"&amp;$C$328)+SUMIFS('1. Output sheet'!$F$2:$F$5000,'1. Output sheet'!$D$2:$D$5000,$B381,'1. Output sheet'!$C$2:$C$5000,E$27,'1. Output sheet'!$AC$2:$AC$5000,$B$23,'1. Output sheet'!$O$2:$O$5000,"&gt;="&amp;$B$328,'1. Output sheet'!$O$2:$O$5000,"&lt;"&amp;$C$328)</f>
        <v>0</v>
      </c>
      <c r="F381" s="45">
        <f>SUMIFS('1. Output sheet'!$F$2:$F$5000,'1. Output sheet'!$D$2:$D$5000,$B381,'1. Output sheet'!$C$2:$C$5000,F$27,'1. Output sheet'!$AC$2:$AC$5000,$B$22,'1. Output sheet'!$O$2:$O$5000,"&gt;="&amp;$B$328,'1. Output sheet'!$O$2:$O$5000,"&lt;"&amp;$C$328)+SUMIFS('1. Output sheet'!$F$2:$F$5000,'1. Output sheet'!$D$2:$D$5000,$B381,'1. Output sheet'!$C$2:$C$5000,F$27,'1. Output sheet'!$AC$2:$AC$5000,$B$23,'1. Output sheet'!$O$2:$O$5000,"&gt;="&amp;$B$328,'1. Output sheet'!$O$2:$O$5000,"&lt;"&amp;$C$328)</f>
        <v>0</v>
      </c>
      <c r="G381" s="45">
        <f>SUMIFS('1. Output sheet'!$F$2:$F$5000,'1. Output sheet'!$D$2:$D$5000,$B381,'1. Output sheet'!$C$2:$C$5000,G$27,'1. Output sheet'!$AC$2:$AC$5000,$B$22,'1. Output sheet'!$O$2:$O$5000,"&gt;="&amp;$B$328,'1. Output sheet'!$O$2:$O$5000,"&lt;"&amp;$C$328)+SUMIFS('1. Output sheet'!$F$2:$F$5000,'1. Output sheet'!$D$2:$D$5000,$B381,'1. Output sheet'!$C$2:$C$5000,G$27,'1. Output sheet'!$AC$2:$AC$5000,$B$23,'1. Output sheet'!$O$2:$O$5000,"&gt;="&amp;$B$328,'1. Output sheet'!$O$2:$O$5000,"&lt;"&amp;$C$328)</f>
        <v>0</v>
      </c>
      <c r="H381" s="45">
        <f>SUMIFS('1. Output sheet'!$F$2:$F$5000,'1. Output sheet'!$D$2:$D$5000,$B381,'1. Output sheet'!$C$2:$C$5000,H$27,'1. Output sheet'!$AC$2:$AC$5000,$B$22,'1. Output sheet'!$O$2:$O$5000,"&gt;="&amp;$B$328,'1. Output sheet'!$O$2:$O$5000,"&lt;"&amp;$C$328)+SUMIFS('1. Output sheet'!$F$2:$F$5000,'1. Output sheet'!$D$2:$D$5000,$B381,'1. Output sheet'!$C$2:$C$5000,H$27,'1. Output sheet'!$AC$2:$AC$5000,$B$23,'1. Output sheet'!$O$2:$O$5000,"&gt;="&amp;$B$328,'1. Output sheet'!$O$2:$O$5000,"&lt;"&amp;$C$328)</f>
        <v>0</v>
      </c>
      <c r="I381" s="45">
        <f>SUMIFS('1. Output sheet'!$F$2:$F$5000,'1. Output sheet'!$D$2:$D$5000,$B381,'1. Output sheet'!$C$2:$C$5000,I$27,'1. Output sheet'!$AC$2:$AC$5000,$B$22,'1. Output sheet'!$O$2:$O$5000,"&gt;="&amp;$B$328,'1. Output sheet'!$O$2:$O$5000,"&lt;"&amp;$C$328)+SUMIFS('1. Output sheet'!$F$2:$F$5000,'1. Output sheet'!$D$2:$D$5000,$B381,'1. Output sheet'!$C$2:$C$5000,I$27,'1. Output sheet'!$AC$2:$AC$5000,$B$23,'1. Output sheet'!$O$2:$O$5000,"&gt;="&amp;$B$328,'1. Output sheet'!$O$2:$O$5000,"&lt;"&amp;$C$328)</f>
        <v>0</v>
      </c>
      <c r="J381" s="45">
        <f>SUMIFS('1. Output sheet'!$F$2:$F$5000,'1. Output sheet'!$D$2:$D$5000,$B381,'1. Output sheet'!$C$2:$C$5000,J$27,'1. Output sheet'!$AC$2:$AC$5000,$B$22,'1. Output sheet'!$O$2:$O$5000,"&gt;="&amp;$B$328,'1. Output sheet'!$O$2:$O$5000,"&lt;"&amp;$C$328)+SUMIFS('1. Output sheet'!$F$2:$F$5000,'1. Output sheet'!$D$2:$D$5000,$B381,'1. Output sheet'!$C$2:$C$5000,J$27,'1. Output sheet'!$AC$2:$AC$5000,$B$23,'1. Output sheet'!$O$2:$O$5000,"&gt;="&amp;$B$328,'1. Output sheet'!$O$2:$O$5000,"&lt;"&amp;$C$328)</f>
        <v>0</v>
      </c>
      <c r="K381" s="45">
        <f>SUMIFS('1. Output sheet'!$F$2:$F$5000,'1. Output sheet'!$D$2:$D$5000,$B381,'1. Output sheet'!$C$2:$C$5000,K$27,'1. Output sheet'!$AC$2:$AC$5000,$B$22,'1. Output sheet'!$O$2:$O$5000,"&gt;="&amp;$B$328,'1. Output sheet'!$O$2:$O$5000,"&lt;"&amp;$C$328)+SUMIFS('1. Output sheet'!$F$2:$F$5000,'1. Output sheet'!$D$2:$D$5000,$B381,'1. Output sheet'!$C$2:$C$5000,K$27,'1. Output sheet'!$AC$2:$AC$5000,$B$23,'1. Output sheet'!$O$2:$O$5000,"&gt;="&amp;$B$328,'1. Output sheet'!$O$2:$O$5000,"&lt;"&amp;$C$328)</f>
        <v>0</v>
      </c>
      <c r="L381" s="45">
        <f>SUMIFS('1. Output sheet'!$F$2:$F$5000,'1. Output sheet'!$D$2:$D$5000,$B381,'1. Output sheet'!$C$2:$C$5000,L$27,'1. Output sheet'!$AC$2:$AC$5000,$B$22,'1. Output sheet'!$O$2:$O$5000,"&gt;="&amp;$B$328,'1. Output sheet'!$O$2:$O$5000,"&lt;"&amp;$C$328)+SUMIFS('1. Output sheet'!$F$2:$F$5000,'1. Output sheet'!$D$2:$D$5000,$B381,'1. Output sheet'!$C$2:$C$5000,L$27,'1. Output sheet'!$AC$2:$AC$5000,$B$23,'1. Output sheet'!$O$2:$O$5000,"&gt;="&amp;$B$328,'1. Output sheet'!$O$2:$O$5000,"&lt;"&amp;$C$328)</f>
        <v>0</v>
      </c>
      <c r="M381" s="45">
        <f>SUMIFS('1. Output sheet'!$F$2:$F$5000,'1. Output sheet'!$D$2:$D$5000,$B381,'1. Output sheet'!$C$2:$C$5000,M$27,'1. Output sheet'!$AC$2:$AC$5000,$B$22,'1. Output sheet'!$O$2:$O$5000,"&gt;="&amp;$B$328,'1. Output sheet'!$O$2:$O$5000,"&lt;"&amp;$C$328)+SUMIFS('1. Output sheet'!$F$2:$F$5000,'1. Output sheet'!$D$2:$D$5000,$B381,'1. Output sheet'!$C$2:$C$5000,M$27,'1. Output sheet'!$AC$2:$AC$5000,$B$23,'1. Output sheet'!$O$2:$O$5000,"&gt;="&amp;$B$328,'1. Output sheet'!$O$2:$O$5000,"&lt;"&amp;$C$328)</f>
        <v>0</v>
      </c>
      <c r="N381" s="45">
        <f>SUMIFS('1. Output sheet'!$F$2:$F$5000,'1. Output sheet'!$D$2:$D$5000,$B381,'1. Output sheet'!$C$2:$C$5000,N$27,'1. Output sheet'!$AC$2:$AC$5000,$B$22,'1. Output sheet'!$O$2:$O$5000,"&gt;="&amp;$B$328,'1. Output sheet'!$O$2:$O$5000,"&lt;"&amp;$C$328)+SUMIFS('1. Output sheet'!$F$2:$F$5000,'1. Output sheet'!$D$2:$D$5000,$B381,'1. Output sheet'!$C$2:$C$5000,N$27,'1. Output sheet'!$AC$2:$AC$5000,$B$23,'1. Output sheet'!$O$2:$O$5000,"&gt;="&amp;$B$328,'1. Output sheet'!$O$2:$O$5000,"&lt;"&amp;$C$328)</f>
        <v>0</v>
      </c>
      <c r="O381" s="45">
        <f>SUMIFS('1. Output sheet'!$F$2:$F$5000,'1. Output sheet'!$D$2:$D$5000,$B381,'1. Output sheet'!$C$2:$C$5000,O$27,'1. Output sheet'!$AC$2:$AC$5000,$B$22,'1. Output sheet'!$O$2:$O$5000,"&gt;="&amp;$B$328,'1. Output sheet'!$O$2:$O$5000,"&lt;"&amp;$C$328)+SUMIFS('1. Output sheet'!$F$2:$F$5000,'1. Output sheet'!$D$2:$D$5000,$B381,'1. Output sheet'!$C$2:$C$5000,O$27,'1. Output sheet'!$AC$2:$AC$5000,$B$23,'1. Output sheet'!$O$2:$O$5000,"&gt;="&amp;$B$328,'1. Output sheet'!$O$2:$O$5000,"&lt;"&amp;$C$328)</f>
        <v>0</v>
      </c>
      <c r="P381" s="14">
        <f t="shared" si="160"/>
        <v>0</v>
      </c>
      <c r="Q381" s="14">
        <f>SUMIFS('1. Output sheet'!$F$2:$F$5000,'1. Output sheet'!$D$2:$D$5000,$B381,'1. Output sheet'!$AC$2:$AC$5000,$B$22,'1. Output sheet'!$O$2:$O$5000,"&gt;="&amp;$B$328,'1. Output sheet'!$O$2:$O$5000,"&lt;"&amp;$C$328)+SUMIFS('1. Output sheet'!$F$2:$F$5000,'1. Output sheet'!$D$2:$D$5000,$B381,'1. Output sheet'!$AC$2:$AC$5000,$B$23,'1. Output sheet'!$O$2:$O$5000,"&gt;="&amp;$B$328,'1. Output sheet'!$O$2:$O$5000,"&lt;"&amp;$C$328)</f>
        <v>0</v>
      </c>
      <c r="R381" s="14"/>
      <c r="T381" s="21" t="s">
        <v>2837</v>
      </c>
      <c r="U381" s="20"/>
      <c r="V381" s="45">
        <f t="shared" si="161"/>
        <v>0</v>
      </c>
      <c r="W381" s="45">
        <f t="shared" si="162"/>
        <v>0</v>
      </c>
      <c r="X381" s="45">
        <f t="shared" si="163"/>
        <v>0</v>
      </c>
      <c r="Y381" s="45">
        <f t="shared" si="164"/>
        <v>0</v>
      </c>
      <c r="Z381" s="45">
        <f t="shared" si="165"/>
        <v>0</v>
      </c>
      <c r="AA381" s="45">
        <f t="shared" si="166"/>
        <v>0</v>
      </c>
      <c r="AB381" s="45">
        <f t="shared" si="167"/>
        <v>0</v>
      </c>
      <c r="AC381" s="45">
        <f t="shared" si="168"/>
        <v>0</v>
      </c>
      <c r="AD381" s="45">
        <f t="shared" si="169"/>
        <v>0</v>
      </c>
      <c r="AE381" s="45">
        <f t="shared" si="170"/>
        <v>0</v>
      </c>
      <c r="AF381" s="45">
        <f t="shared" si="171"/>
        <v>0</v>
      </c>
      <c r="AG381" s="45">
        <f t="shared" si="172"/>
        <v>0</v>
      </c>
      <c r="AH381" s="45">
        <f t="shared" si="173"/>
        <v>0</v>
      </c>
      <c r="AI381" s="45">
        <f t="shared" si="174"/>
        <v>0</v>
      </c>
      <c r="AJ381" s="14"/>
    </row>
    <row r="382" spans="2:36" ht="14.4" x14ac:dyDescent="0.3">
      <c r="B382" s="21" t="s">
        <v>749</v>
      </c>
      <c r="C382" s="20"/>
      <c r="D382" s="45">
        <f>SUMIFS('1. Output sheet'!$F$2:$F$5000,'1. Output sheet'!$D$2:$D$5000,$B382,'1. Output sheet'!$C$2:$C$5000,D$27,'1. Output sheet'!$AC$2:$AC$5000,$B$22,'1. Output sheet'!$O$2:$O$5000,"&gt;="&amp;$B$328,'1. Output sheet'!$O$2:$O$5000,"&lt;"&amp;$C$328)+SUMIFS('1. Output sheet'!$F$2:$F$5000,'1. Output sheet'!$D$2:$D$5000,$B382,'1. Output sheet'!$C$2:$C$5000,D$27,'1. Output sheet'!$AC$2:$AC$5000,$B$23,'1. Output sheet'!$O$2:$O$5000,"&gt;="&amp;$B$328,'1. Output sheet'!$O$2:$O$5000,"&lt;"&amp;$C$328)</f>
        <v>0</v>
      </c>
      <c r="E382" s="45">
        <f>SUMIFS('1. Output sheet'!$F$2:$F$5000,'1. Output sheet'!$D$2:$D$5000,$B382,'1. Output sheet'!$C$2:$C$5000,E$27,'1. Output sheet'!$AC$2:$AC$5000,$B$22,'1. Output sheet'!$O$2:$O$5000,"&gt;="&amp;$B$328,'1. Output sheet'!$O$2:$O$5000,"&lt;"&amp;$C$328)+SUMIFS('1. Output sheet'!$F$2:$F$5000,'1. Output sheet'!$D$2:$D$5000,$B382,'1. Output sheet'!$C$2:$C$5000,E$27,'1. Output sheet'!$AC$2:$AC$5000,$B$23,'1. Output sheet'!$O$2:$O$5000,"&gt;="&amp;$B$328,'1. Output sheet'!$O$2:$O$5000,"&lt;"&amp;$C$328)</f>
        <v>0</v>
      </c>
      <c r="F382" s="45">
        <f>SUMIFS('1. Output sheet'!$F$2:$F$5000,'1. Output sheet'!$D$2:$D$5000,$B382,'1. Output sheet'!$C$2:$C$5000,F$27,'1. Output sheet'!$AC$2:$AC$5000,$B$22,'1. Output sheet'!$O$2:$O$5000,"&gt;="&amp;$B$328,'1. Output sheet'!$O$2:$O$5000,"&lt;"&amp;$C$328)+SUMIFS('1. Output sheet'!$F$2:$F$5000,'1. Output sheet'!$D$2:$D$5000,$B382,'1. Output sheet'!$C$2:$C$5000,F$27,'1. Output sheet'!$AC$2:$AC$5000,$B$23,'1. Output sheet'!$O$2:$O$5000,"&gt;="&amp;$B$328,'1. Output sheet'!$O$2:$O$5000,"&lt;"&amp;$C$328)</f>
        <v>0</v>
      </c>
      <c r="G382" s="45">
        <f>SUMIFS('1. Output sheet'!$F$2:$F$5000,'1. Output sheet'!$D$2:$D$5000,$B382,'1. Output sheet'!$C$2:$C$5000,G$27,'1. Output sheet'!$AC$2:$AC$5000,$B$22,'1. Output sheet'!$O$2:$O$5000,"&gt;="&amp;$B$328,'1. Output sheet'!$O$2:$O$5000,"&lt;"&amp;$C$328)+SUMIFS('1. Output sheet'!$F$2:$F$5000,'1. Output sheet'!$D$2:$D$5000,$B382,'1. Output sheet'!$C$2:$C$5000,G$27,'1. Output sheet'!$AC$2:$AC$5000,$B$23,'1. Output sheet'!$O$2:$O$5000,"&gt;="&amp;$B$328,'1. Output sheet'!$O$2:$O$5000,"&lt;"&amp;$C$328)</f>
        <v>0</v>
      </c>
      <c r="H382" s="45">
        <f>SUMIFS('1. Output sheet'!$F$2:$F$5000,'1. Output sheet'!$D$2:$D$5000,$B382,'1. Output sheet'!$C$2:$C$5000,H$27,'1. Output sheet'!$AC$2:$AC$5000,$B$22,'1. Output sheet'!$O$2:$O$5000,"&gt;="&amp;$B$328,'1. Output sheet'!$O$2:$O$5000,"&lt;"&amp;$C$328)+SUMIFS('1. Output sheet'!$F$2:$F$5000,'1. Output sheet'!$D$2:$D$5000,$B382,'1. Output sheet'!$C$2:$C$5000,H$27,'1. Output sheet'!$AC$2:$AC$5000,$B$23,'1. Output sheet'!$O$2:$O$5000,"&gt;="&amp;$B$328,'1. Output sheet'!$O$2:$O$5000,"&lt;"&amp;$C$328)</f>
        <v>0</v>
      </c>
      <c r="I382" s="45">
        <f>SUMIFS('1. Output sheet'!$F$2:$F$5000,'1. Output sheet'!$D$2:$D$5000,$B382,'1. Output sheet'!$C$2:$C$5000,I$27,'1. Output sheet'!$AC$2:$AC$5000,$B$22,'1. Output sheet'!$O$2:$O$5000,"&gt;="&amp;$B$328,'1. Output sheet'!$O$2:$O$5000,"&lt;"&amp;$C$328)+SUMIFS('1. Output sheet'!$F$2:$F$5000,'1. Output sheet'!$D$2:$D$5000,$B382,'1. Output sheet'!$C$2:$C$5000,I$27,'1. Output sheet'!$AC$2:$AC$5000,$B$23,'1. Output sheet'!$O$2:$O$5000,"&gt;="&amp;$B$328,'1. Output sheet'!$O$2:$O$5000,"&lt;"&amp;$C$328)</f>
        <v>0</v>
      </c>
      <c r="J382" s="45">
        <f>SUMIFS('1. Output sheet'!$F$2:$F$5000,'1. Output sheet'!$D$2:$D$5000,$B382,'1. Output sheet'!$C$2:$C$5000,J$27,'1. Output sheet'!$AC$2:$AC$5000,$B$22,'1. Output sheet'!$O$2:$O$5000,"&gt;="&amp;$B$328,'1. Output sheet'!$O$2:$O$5000,"&lt;"&amp;$C$328)+SUMIFS('1. Output sheet'!$F$2:$F$5000,'1. Output sheet'!$D$2:$D$5000,$B382,'1. Output sheet'!$C$2:$C$5000,J$27,'1. Output sheet'!$AC$2:$AC$5000,$B$23,'1. Output sheet'!$O$2:$O$5000,"&gt;="&amp;$B$328,'1. Output sheet'!$O$2:$O$5000,"&lt;"&amp;$C$328)</f>
        <v>0</v>
      </c>
      <c r="K382" s="45">
        <f>SUMIFS('1. Output sheet'!$F$2:$F$5000,'1. Output sheet'!$D$2:$D$5000,$B382,'1. Output sheet'!$C$2:$C$5000,K$27,'1. Output sheet'!$AC$2:$AC$5000,$B$22,'1. Output sheet'!$O$2:$O$5000,"&gt;="&amp;$B$328,'1. Output sheet'!$O$2:$O$5000,"&lt;"&amp;$C$328)+SUMIFS('1. Output sheet'!$F$2:$F$5000,'1. Output sheet'!$D$2:$D$5000,$B382,'1. Output sheet'!$C$2:$C$5000,K$27,'1. Output sheet'!$AC$2:$AC$5000,$B$23,'1. Output sheet'!$O$2:$O$5000,"&gt;="&amp;$B$328,'1. Output sheet'!$O$2:$O$5000,"&lt;"&amp;$C$328)</f>
        <v>0</v>
      </c>
      <c r="L382" s="45">
        <f>SUMIFS('1. Output sheet'!$F$2:$F$5000,'1. Output sheet'!$D$2:$D$5000,$B382,'1. Output sheet'!$C$2:$C$5000,L$27,'1. Output sheet'!$AC$2:$AC$5000,$B$22,'1. Output sheet'!$O$2:$O$5000,"&gt;="&amp;$B$328,'1. Output sheet'!$O$2:$O$5000,"&lt;"&amp;$C$328)+SUMIFS('1. Output sheet'!$F$2:$F$5000,'1. Output sheet'!$D$2:$D$5000,$B382,'1. Output sheet'!$C$2:$C$5000,L$27,'1. Output sheet'!$AC$2:$AC$5000,$B$23,'1. Output sheet'!$O$2:$O$5000,"&gt;="&amp;$B$328,'1. Output sheet'!$O$2:$O$5000,"&lt;"&amp;$C$328)</f>
        <v>0</v>
      </c>
      <c r="M382" s="45">
        <f>SUMIFS('1. Output sheet'!$F$2:$F$5000,'1. Output sheet'!$D$2:$D$5000,$B382,'1. Output sheet'!$C$2:$C$5000,M$27,'1. Output sheet'!$AC$2:$AC$5000,$B$22,'1. Output sheet'!$O$2:$O$5000,"&gt;="&amp;$B$328,'1. Output sheet'!$O$2:$O$5000,"&lt;"&amp;$C$328)+SUMIFS('1. Output sheet'!$F$2:$F$5000,'1. Output sheet'!$D$2:$D$5000,$B382,'1. Output sheet'!$C$2:$C$5000,M$27,'1. Output sheet'!$AC$2:$AC$5000,$B$23,'1. Output sheet'!$O$2:$O$5000,"&gt;="&amp;$B$328,'1. Output sheet'!$O$2:$O$5000,"&lt;"&amp;$C$328)</f>
        <v>0</v>
      </c>
      <c r="N382" s="45">
        <f>SUMIFS('1. Output sheet'!$F$2:$F$5000,'1. Output sheet'!$D$2:$D$5000,$B382,'1. Output sheet'!$C$2:$C$5000,N$27,'1. Output sheet'!$AC$2:$AC$5000,$B$22,'1. Output sheet'!$O$2:$O$5000,"&gt;="&amp;$B$328,'1. Output sheet'!$O$2:$O$5000,"&lt;"&amp;$C$328)+SUMIFS('1. Output sheet'!$F$2:$F$5000,'1. Output sheet'!$D$2:$D$5000,$B382,'1. Output sheet'!$C$2:$C$5000,N$27,'1. Output sheet'!$AC$2:$AC$5000,$B$23,'1. Output sheet'!$O$2:$O$5000,"&gt;="&amp;$B$328,'1. Output sheet'!$O$2:$O$5000,"&lt;"&amp;$C$328)</f>
        <v>0</v>
      </c>
      <c r="O382" s="45">
        <f>SUMIFS('1. Output sheet'!$F$2:$F$5000,'1. Output sheet'!$D$2:$D$5000,$B382,'1. Output sheet'!$C$2:$C$5000,O$27,'1. Output sheet'!$AC$2:$AC$5000,$B$22,'1. Output sheet'!$O$2:$O$5000,"&gt;="&amp;$B$328,'1. Output sheet'!$O$2:$O$5000,"&lt;"&amp;$C$328)+SUMIFS('1. Output sheet'!$F$2:$F$5000,'1. Output sheet'!$D$2:$D$5000,$B382,'1. Output sheet'!$C$2:$C$5000,O$27,'1. Output sheet'!$AC$2:$AC$5000,$B$23,'1. Output sheet'!$O$2:$O$5000,"&gt;="&amp;$B$328,'1. Output sheet'!$O$2:$O$5000,"&lt;"&amp;$C$328)</f>
        <v>0</v>
      </c>
      <c r="P382" s="14">
        <f t="shared" si="160"/>
        <v>0</v>
      </c>
      <c r="Q382" s="14">
        <f>SUMIFS('1. Output sheet'!$F$2:$F$5000,'1. Output sheet'!$D$2:$D$5000,$B382,'1. Output sheet'!$AC$2:$AC$5000,$B$22,'1. Output sheet'!$O$2:$O$5000,"&gt;="&amp;$B$328,'1. Output sheet'!$O$2:$O$5000,"&lt;"&amp;$C$328)+SUMIFS('1. Output sheet'!$F$2:$F$5000,'1. Output sheet'!$D$2:$D$5000,$B382,'1. Output sheet'!$AC$2:$AC$5000,$B$23,'1. Output sheet'!$O$2:$O$5000,"&gt;="&amp;$B$328,'1. Output sheet'!$O$2:$O$5000,"&lt;"&amp;$C$328)</f>
        <v>0</v>
      </c>
      <c r="R382" s="14"/>
      <c r="T382" s="21" t="s">
        <v>749</v>
      </c>
      <c r="U382" s="20"/>
      <c r="V382" s="45">
        <f t="shared" si="161"/>
        <v>0</v>
      </c>
      <c r="W382" s="45">
        <f t="shared" si="162"/>
        <v>0</v>
      </c>
      <c r="X382" s="45">
        <f t="shared" si="163"/>
        <v>0</v>
      </c>
      <c r="Y382" s="45">
        <f t="shared" si="164"/>
        <v>0</v>
      </c>
      <c r="Z382" s="45">
        <f t="shared" si="165"/>
        <v>0</v>
      </c>
      <c r="AA382" s="45">
        <f t="shared" si="166"/>
        <v>0</v>
      </c>
      <c r="AB382" s="45">
        <f t="shared" si="167"/>
        <v>0</v>
      </c>
      <c r="AC382" s="45">
        <f t="shared" si="168"/>
        <v>0</v>
      </c>
      <c r="AD382" s="45">
        <f t="shared" si="169"/>
        <v>0</v>
      </c>
      <c r="AE382" s="45">
        <f t="shared" si="170"/>
        <v>0</v>
      </c>
      <c r="AF382" s="45">
        <f t="shared" si="171"/>
        <v>0</v>
      </c>
      <c r="AG382" s="45">
        <f t="shared" si="172"/>
        <v>0</v>
      </c>
      <c r="AH382" s="45">
        <f t="shared" si="173"/>
        <v>0</v>
      </c>
      <c r="AI382" s="45">
        <f t="shared" si="174"/>
        <v>0</v>
      </c>
      <c r="AJ382" s="14"/>
    </row>
    <row r="383" spans="2:36" ht="14.4" x14ac:dyDescent="0.3">
      <c r="B383" s="21" t="s">
        <v>318</v>
      </c>
      <c r="C383" s="20"/>
      <c r="D383" s="45">
        <f>SUMIFS('1. Output sheet'!$F$2:$F$5000,'1. Output sheet'!$D$2:$D$5000,$B383,'1. Output sheet'!$C$2:$C$5000,D$27,'1. Output sheet'!$AC$2:$AC$5000,$B$22,'1. Output sheet'!$O$2:$O$5000,"&gt;="&amp;$B$328,'1. Output sheet'!$O$2:$O$5000,"&lt;"&amp;$C$328)+SUMIFS('1. Output sheet'!$F$2:$F$5000,'1. Output sheet'!$D$2:$D$5000,$B383,'1. Output sheet'!$C$2:$C$5000,D$27,'1. Output sheet'!$AC$2:$AC$5000,$B$23,'1. Output sheet'!$O$2:$O$5000,"&gt;="&amp;$B$328,'1. Output sheet'!$O$2:$O$5000,"&lt;"&amp;$C$328)</f>
        <v>0</v>
      </c>
      <c r="E383" s="45">
        <f>SUMIFS('1. Output sheet'!$F$2:$F$5000,'1. Output sheet'!$D$2:$D$5000,$B383,'1. Output sheet'!$C$2:$C$5000,E$27,'1. Output sheet'!$AC$2:$AC$5000,$B$22,'1. Output sheet'!$O$2:$O$5000,"&gt;="&amp;$B$328,'1. Output sheet'!$O$2:$O$5000,"&lt;"&amp;$C$328)+SUMIFS('1. Output sheet'!$F$2:$F$5000,'1. Output sheet'!$D$2:$D$5000,$B383,'1. Output sheet'!$C$2:$C$5000,E$27,'1. Output sheet'!$AC$2:$AC$5000,$B$23,'1. Output sheet'!$O$2:$O$5000,"&gt;="&amp;$B$328,'1. Output sheet'!$O$2:$O$5000,"&lt;"&amp;$C$328)</f>
        <v>0</v>
      </c>
      <c r="F383" s="45">
        <f>SUMIFS('1. Output sheet'!$F$2:$F$5000,'1. Output sheet'!$D$2:$D$5000,$B383,'1. Output sheet'!$C$2:$C$5000,F$27,'1. Output sheet'!$AC$2:$AC$5000,$B$22,'1. Output sheet'!$O$2:$O$5000,"&gt;="&amp;$B$328,'1. Output sheet'!$O$2:$O$5000,"&lt;"&amp;$C$328)+SUMIFS('1. Output sheet'!$F$2:$F$5000,'1. Output sheet'!$D$2:$D$5000,$B383,'1. Output sheet'!$C$2:$C$5000,F$27,'1. Output sheet'!$AC$2:$AC$5000,$B$23,'1. Output sheet'!$O$2:$O$5000,"&gt;="&amp;$B$328,'1. Output sheet'!$O$2:$O$5000,"&lt;"&amp;$C$328)</f>
        <v>0</v>
      </c>
      <c r="G383" s="45">
        <f>SUMIFS('1. Output sheet'!$F$2:$F$5000,'1. Output sheet'!$D$2:$D$5000,$B383,'1. Output sheet'!$C$2:$C$5000,G$27,'1. Output sheet'!$AC$2:$AC$5000,$B$22,'1. Output sheet'!$O$2:$O$5000,"&gt;="&amp;$B$328,'1. Output sheet'!$O$2:$O$5000,"&lt;"&amp;$C$328)+SUMIFS('1. Output sheet'!$F$2:$F$5000,'1. Output sheet'!$D$2:$D$5000,$B383,'1. Output sheet'!$C$2:$C$5000,G$27,'1. Output sheet'!$AC$2:$AC$5000,$B$23,'1. Output sheet'!$O$2:$O$5000,"&gt;="&amp;$B$328,'1. Output sheet'!$O$2:$O$5000,"&lt;"&amp;$C$328)</f>
        <v>0</v>
      </c>
      <c r="H383" s="45">
        <f>SUMIFS('1. Output sheet'!$F$2:$F$5000,'1. Output sheet'!$D$2:$D$5000,$B383,'1. Output sheet'!$C$2:$C$5000,H$27,'1. Output sheet'!$AC$2:$AC$5000,$B$22,'1. Output sheet'!$O$2:$O$5000,"&gt;="&amp;$B$328,'1. Output sheet'!$O$2:$O$5000,"&lt;"&amp;$C$328)+SUMIFS('1. Output sheet'!$F$2:$F$5000,'1. Output sheet'!$D$2:$D$5000,$B383,'1. Output sheet'!$C$2:$C$5000,H$27,'1. Output sheet'!$AC$2:$AC$5000,$B$23,'1. Output sheet'!$O$2:$O$5000,"&gt;="&amp;$B$328,'1. Output sheet'!$O$2:$O$5000,"&lt;"&amp;$C$328)</f>
        <v>0</v>
      </c>
      <c r="I383" s="45">
        <f>SUMIFS('1. Output sheet'!$F$2:$F$5000,'1. Output sheet'!$D$2:$D$5000,$B383,'1. Output sheet'!$C$2:$C$5000,I$27,'1. Output sheet'!$AC$2:$AC$5000,$B$22,'1. Output sheet'!$O$2:$O$5000,"&gt;="&amp;$B$328,'1. Output sheet'!$O$2:$O$5000,"&lt;"&amp;$C$328)+SUMIFS('1. Output sheet'!$F$2:$F$5000,'1. Output sheet'!$D$2:$D$5000,$B383,'1. Output sheet'!$C$2:$C$5000,I$27,'1. Output sheet'!$AC$2:$AC$5000,$B$23,'1. Output sheet'!$O$2:$O$5000,"&gt;="&amp;$B$328,'1. Output sheet'!$O$2:$O$5000,"&lt;"&amp;$C$328)</f>
        <v>0</v>
      </c>
      <c r="J383" s="45">
        <f>SUMIFS('1. Output sheet'!$F$2:$F$5000,'1. Output sheet'!$D$2:$D$5000,$B383,'1. Output sheet'!$C$2:$C$5000,J$27,'1. Output sheet'!$AC$2:$AC$5000,$B$22,'1. Output sheet'!$O$2:$O$5000,"&gt;="&amp;$B$328,'1. Output sheet'!$O$2:$O$5000,"&lt;"&amp;$C$328)+SUMIFS('1. Output sheet'!$F$2:$F$5000,'1. Output sheet'!$D$2:$D$5000,$B383,'1. Output sheet'!$C$2:$C$5000,J$27,'1. Output sheet'!$AC$2:$AC$5000,$B$23,'1. Output sheet'!$O$2:$O$5000,"&gt;="&amp;$B$328,'1. Output sheet'!$O$2:$O$5000,"&lt;"&amp;$C$328)</f>
        <v>0</v>
      </c>
      <c r="K383" s="45">
        <f>SUMIFS('1. Output sheet'!$F$2:$F$5000,'1. Output sheet'!$D$2:$D$5000,$B383,'1. Output sheet'!$C$2:$C$5000,K$27,'1. Output sheet'!$AC$2:$AC$5000,$B$22,'1. Output sheet'!$O$2:$O$5000,"&gt;="&amp;$B$328,'1. Output sheet'!$O$2:$O$5000,"&lt;"&amp;$C$328)+SUMIFS('1. Output sheet'!$F$2:$F$5000,'1. Output sheet'!$D$2:$D$5000,$B383,'1. Output sheet'!$C$2:$C$5000,K$27,'1. Output sheet'!$AC$2:$AC$5000,$B$23,'1. Output sheet'!$O$2:$O$5000,"&gt;="&amp;$B$328,'1. Output sheet'!$O$2:$O$5000,"&lt;"&amp;$C$328)</f>
        <v>0</v>
      </c>
      <c r="L383" s="45">
        <f>SUMIFS('1. Output sheet'!$F$2:$F$5000,'1. Output sheet'!$D$2:$D$5000,$B383,'1. Output sheet'!$C$2:$C$5000,L$27,'1. Output sheet'!$AC$2:$AC$5000,$B$22,'1. Output sheet'!$O$2:$O$5000,"&gt;="&amp;$B$328,'1. Output sheet'!$O$2:$O$5000,"&lt;"&amp;$C$328)+SUMIFS('1. Output sheet'!$F$2:$F$5000,'1. Output sheet'!$D$2:$D$5000,$B383,'1. Output sheet'!$C$2:$C$5000,L$27,'1. Output sheet'!$AC$2:$AC$5000,$B$23,'1. Output sheet'!$O$2:$O$5000,"&gt;="&amp;$B$328,'1. Output sheet'!$O$2:$O$5000,"&lt;"&amp;$C$328)</f>
        <v>0</v>
      </c>
      <c r="M383" s="45">
        <f>SUMIFS('1. Output sheet'!$F$2:$F$5000,'1. Output sheet'!$D$2:$D$5000,$B383,'1. Output sheet'!$C$2:$C$5000,M$27,'1. Output sheet'!$AC$2:$AC$5000,$B$22,'1. Output sheet'!$O$2:$O$5000,"&gt;="&amp;$B$328,'1. Output sheet'!$O$2:$O$5000,"&lt;"&amp;$C$328)+SUMIFS('1. Output sheet'!$F$2:$F$5000,'1. Output sheet'!$D$2:$D$5000,$B383,'1. Output sheet'!$C$2:$C$5000,M$27,'1. Output sheet'!$AC$2:$AC$5000,$B$23,'1. Output sheet'!$O$2:$O$5000,"&gt;="&amp;$B$328,'1. Output sheet'!$O$2:$O$5000,"&lt;"&amp;$C$328)</f>
        <v>0</v>
      </c>
      <c r="N383" s="45">
        <f>SUMIFS('1. Output sheet'!$F$2:$F$5000,'1. Output sheet'!$D$2:$D$5000,$B383,'1. Output sheet'!$C$2:$C$5000,N$27,'1. Output sheet'!$AC$2:$AC$5000,$B$22,'1. Output sheet'!$O$2:$O$5000,"&gt;="&amp;$B$328,'1. Output sheet'!$O$2:$O$5000,"&lt;"&amp;$C$328)+SUMIFS('1. Output sheet'!$F$2:$F$5000,'1. Output sheet'!$D$2:$D$5000,$B383,'1. Output sheet'!$C$2:$C$5000,N$27,'1. Output sheet'!$AC$2:$AC$5000,$B$23,'1. Output sheet'!$O$2:$O$5000,"&gt;="&amp;$B$328,'1. Output sheet'!$O$2:$O$5000,"&lt;"&amp;$C$328)</f>
        <v>3428</v>
      </c>
      <c r="O383" s="45">
        <f>SUMIFS('1. Output sheet'!$F$2:$F$5000,'1. Output sheet'!$D$2:$D$5000,$B383,'1. Output sheet'!$C$2:$C$5000,O$27,'1. Output sheet'!$AC$2:$AC$5000,$B$22,'1. Output sheet'!$O$2:$O$5000,"&gt;="&amp;$B$328,'1. Output sheet'!$O$2:$O$5000,"&lt;"&amp;$C$328)+SUMIFS('1. Output sheet'!$F$2:$F$5000,'1. Output sheet'!$D$2:$D$5000,$B383,'1. Output sheet'!$C$2:$C$5000,O$27,'1. Output sheet'!$AC$2:$AC$5000,$B$23,'1. Output sheet'!$O$2:$O$5000,"&gt;="&amp;$B$328,'1. Output sheet'!$O$2:$O$5000,"&lt;"&amp;$C$328)</f>
        <v>0</v>
      </c>
      <c r="P383" s="14">
        <f t="shared" si="160"/>
        <v>3428</v>
      </c>
      <c r="Q383" s="14">
        <f>SUMIFS('1. Output sheet'!$F$2:$F$5000,'1. Output sheet'!$D$2:$D$5000,$B383,'1. Output sheet'!$AC$2:$AC$5000,$B$22,'1. Output sheet'!$O$2:$O$5000,"&gt;="&amp;$B$328,'1. Output sheet'!$O$2:$O$5000,"&lt;"&amp;$C$328)+SUMIFS('1. Output sheet'!$F$2:$F$5000,'1. Output sheet'!$D$2:$D$5000,$B383,'1. Output sheet'!$AC$2:$AC$5000,$B$23,'1. Output sheet'!$O$2:$O$5000,"&gt;="&amp;$B$328,'1. Output sheet'!$O$2:$O$5000,"&lt;"&amp;$C$328)</f>
        <v>3428</v>
      </c>
      <c r="R383" s="14"/>
      <c r="T383" s="21" t="s">
        <v>318</v>
      </c>
      <c r="U383" s="20"/>
      <c r="V383" s="45">
        <f t="shared" si="161"/>
        <v>0</v>
      </c>
      <c r="W383" s="45">
        <f t="shared" si="162"/>
        <v>0</v>
      </c>
      <c r="X383" s="45">
        <f t="shared" si="163"/>
        <v>0</v>
      </c>
      <c r="Y383" s="45">
        <f t="shared" si="164"/>
        <v>0</v>
      </c>
      <c r="Z383" s="45">
        <f t="shared" si="165"/>
        <v>0</v>
      </c>
      <c r="AA383" s="45">
        <f t="shared" si="166"/>
        <v>0</v>
      </c>
      <c r="AB383" s="45">
        <f t="shared" si="167"/>
        <v>0</v>
      </c>
      <c r="AC383" s="45">
        <f t="shared" si="168"/>
        <v>0</v>
      </c>
      <c r="AD383" s="45">
        <f t="shared" si="169"/>
        <v>0</v>
      </c>
      <c r="AE383" s="45">
        <f t="shared" si="170"/>
        <v>0</v>
      </c>
      <c r="AF383" s="45">
        <f t="shared" si="171"/>
        <v>459.62216590912129</v>
      </c>
      <c r="AG383" s="45">
        <f t="shared" si="172"/>
        <v>0</v>
      </c>
      <c r="AH383" s="45">
        <f t="shared" si="173"/>
        <v>459.62216590912129</v>
      </c>
      <c r="AI383" s="45">
        <f t="shared" si="174"/>
        <v>459.62216590912129</v>
      </c>
      <c r="AJ383" s="14"/>
    </row>
    <row r="384" spans="2:36" ht="14.4" x14ac:dyDescent="0.3">
      <c r="B384" s="21" t="s">
        <v>72</v>
      </c>
      <c r="C384" s="20"/>
      <c r="D384" s="45">
        <f>SUMIFS('1. Output sheet'!$F$2:$F$5000,'1. Output sheet'!$D$2:$D$5000,$B384,'1. Output sheet'!$C$2:$C$5000,D$27,'1. Output sheet'!$AC$2:$AC$5000,$B$22,'1. Output sheet'!$O$2:$O$5000,"&gt;="&amp;$B$328,'1. Output sheet'!$O$2:$O$5000,"&lt;"&amp;$C$328)+SUMIFS('1. Output sheet'!$F$2:$F$5000,'1. Output sheet'!$D$2:$D$5000,$B384,'1. Output sheet'!$C$2:$C$5000,D$27,'1. Output sheet'!$AC$2:$AC$5000,$B$23,'1. Output sheet'!$O$2:$O$5000,"&gt;="&amp;$B$328,'1. Output sheet'!$O$2:$O$5000,"&lt;"&amp;$C$328)</f>
        <v>0</v>
      </c>
      <c r="E384" s="45">
        <f>SUMIFS('1. Output sheet'!$F$2:$F$5000,'1. Output sheet'!$D$2:$D$5000,$B384,'1. Output sheet'!$C$2:$C$5000,E$27,'1. Output sheet'!$AC$2:$AC$5000,$B$22,'1. Output sheet'!$O$2:$O$5000,"&gt;="&amp;$B$328,'1. Output sheet'!$O$2:$O$5000,"&lt;"&amp;$C$328)+SUMIFS('1. Output sheet'!$F$2:$F$5000,'1. Output sheet'!$D$2:$D$5000,$B384,'1. Output sheet'!$C$2:$C$5000,E$27,'1. Output sheet'!$AC$2:$AC$5000,$B$23,'1. Output sheet'!$O$2:$O$5000,"&gt;="&amp;$B$328,'1. Output sheet'!$O$2:$O$5000,"&lt;"&amp;$C$328)</f>
        <v>0</v>
      </c>
      <c r="F384" s="45">
        <f>SUMIFS('1. Output sheet'!$F$2:$F$5000,'1. Output sheet'!$D$2:$D$5000,$B384,'1. Output sheet'!$C$2:$C$5000,F$27,'1. Output sheet'!$AC$2:$AC$5000,$B$22,'1. Output sheet'!$O$2:$O$5000,"&gt;="&amp;$B$328,'1. Output sheet'!$O$2:$O$5000,"&lt;"&amp;$C$328)+SUMIFS('1. Output sheet'!$F$2:$F$5000,'1. Output sheet'!$D$2:$D$5000,$B384,'1. Output sheet'!$C$2:$C$5000,F$27,'1. Output sheet'!$AC$2:$AC$5000,$B$23,'1. Output sheet'!$O$2:$O$5000,"&gt;="&amp;$B$328,'1. Output sheet'!$O$2:$O$5000,"&lt;"&amp;$C$328)</f>
        <v>0</v>
      </c>
      <c r="G384" s="45">
        <f>SUMIFS('1. Output sheet'!$F$2:$F$5000,'1. Output sheet'!$D$2:$D$5000,$B384,'1. Output sheet'!$C$2:$C$5000,G$27,'1. Output sheet'!$AC$2:$AC$5000,$B$22,'1. Output sheet'!$O$2:$O$5000,"&gt;="&amp;$B$328,'1. Output sheet'!$O$2:$O$5000,"&lt;"&amp;$C$328)+SUMIFS('1. Output sheet'!$F$2:$F$5000,'1. Output sheet'!$D$2:$D$5000,$B384,'1. Output sheet'!$C$2:$C$5000,G$27,'1. Output sheet'!$AC$2:$AC$5000,$B$23,'1. Output sheet'!$O$2:$O$5000,"&gt;="&amp;$B$328,'1. Output sheet'!$O$2:$O$5000,"&lt;"&amp;$C$328)</f>
        <v>0</v>
      </c>
      <c r="H384" s="45">
        <f>SUMIFS('1. Output sheet'!$F$2:$F$5000,'1. Output sheet'!$D$2:$D$5000,$B384,'1. Output sheet'!$C$2:$C$5000,H$27,'1. Output sheet'!$AC$2:$AC$5000,$B$22,'1. Output sheet'!$O$2:$O$5000,"&gt;="&amp;$B$328,'1. Output sheet'!$O$2:$O$5000,"&lt;"&amp;$C$328)+SUMIFS('1. Output sheet'!$F$2:$F$5000,'1. Output sheet'!$D$2:$D$5000,$B384,'1. Output sheet'!$C$2:$C$5000,H$27,'1. Output sheet'!$AC$2:$AC$5000,$B$23,'1. Output sheet'!$O$2:$O$5000,"&gt;="&amp;$B$328,'1. Output sheet'!$O$2:$O$5000,"&lt;"&amp;$C$328)</f>
        <v>0</v>
      </c>
      <c r="I384" s="45">
        <f>SUMIFS('1. Output sheet'!$F$2:$F$5000,'1. Output sheet'!$D$2:$D$5000,$B384,'1. Output sheet'!$C$2:$C$5000,I$27,'1. Output sheet'!$AC$2:$AC$5000,$B$22,'1. Output sheet'!$O$2:$O$5000,"&gt;="&amp;$B$328,'1. Output sheet'!$O$2:$O$5000,"&lt;"&amp;$C$328)+SUMIFS('1. Output sheet'!$F$2:$F$5000,'1. Output sheet'!$D$2:$D$5000,$B384,'1. Output sheet'!$C$2:$C$5000,I$27,'1. Output sheet'!$AC$2:$AC$5000,$B$23,'1. Output sheet'!$O$2:$O$5000,"&gt;="&amp;$B$328,'1. Output sheet'!$O$2:$O$5000,"&lt;"&amp;$C$328)</f>
        <v>0</v>
      </c>
      <c r="J384" s="45">
        <f>SUMIFS('1. Output sheet'!$F$2:$F$5000,'1. Output sheet'!$D$2:$D$5000,$B384,'1. Output sheet'!$C$2:$C$5000,J$27,'1. Output sheet'!$AC$2:$AC$5000,$B$22,'1. Output sheet'!$O$2:$O$5000,"&gt;="&amp;$B$328,'1. Output sheet'!$O$2:$O$5000,"&lt;"&amp;$C$328)+SUMIFS('1. Output sheet'!$F$2:$F$5000,'1. Output sheet'!$D$2:$D$5000,$B384,'1. Output sheet'!$C$2:$C$5000,J$27,'1. Output sheet'!$AC$2:$AC$5000,$B$23,'1. Output sheet'!$O$2:$O$5000,"&gt;="&amp;$B$328,'1. Output sheet'!$O$2:$O$5000,"&lt;"&amp;$C$328)</f>
        <v>0</v>
      </c>
      <c r="K384" s="45">
        <f>SUMIFS('1. Output sheet'!$F$2:$F$5000,'1. Output sheet'!$D$2:$D$5000,$B384,'1. Output sheet'!$C$2:$C$5000,K$27,'1. Output sheet'!$AC$2:$AC$5000,$B$22,'1. Output sheet'!$O$2:$O$5000,"&gt;="&amp;$B$328,'1. Output sheet'!$O$2:$O$5000,"&lt;"&amp;$C$328)+SUMIFS('1. Output sheet'!$F$2:$F$5000,'1. Output sheet'!$D$2:$D$5000,$B384,'1. Output sheet'!$C$2:$C$5000,K$27,'1. Output sheet'!$AC$2:$AC$5000,$B$23,'1. Output sheet'!$O$2:$O$5000,"&gt;="&amp;$B$328,'1. Output sheet'!$O$2:$O$5000,"&lt;"&amp;$C$328)</f>
        <v>0</v>
      </c>
      <c r="L384" s="45">
        <f>SUMIFS('1. Output sheet'!$F$2:$F$5000,'1. Output sheet'!$D$2:$D$5000,$B384,'1. Output sheet'!$C$2:$C$5000,L$27,'1. Output sheet'!$AC$2:$AC$5000,$B$22,'1. Output sheet'!$O$2:$O$5000,"&gt;="&amp;$B$328,'1. Output sheet'!$O$2:$O$5000,"&lt;"&amp;$C$328)+SUMIFS('1. Output sheet'!$F$2:$F$5000,'1. Output sheet'!$D$2:$D$5000,$B384,'1. Output sheet'!$C$2:$C$5000,L$27,'1. Output sheet'!$AC$2:$AC$5000,$B$23,'1. Output sheet'!$O$2:$O$5000,"&gt;="&amp;$B$328,'1. Output sheet'!$O$2:$O$5000,"&lt;"&amp;$C$328)</f>
        <v>0</v>
      </c>
      <c r="M384" s="45">
        <f>SUMIFS('1. Output sheet'!$F$2:$F$5000,'1. Output sheet'!$D$2:$D$5000,$B384,'1. Output sheet'!$C$2:$C$5000,M$27,'1. Output sheet'!$AC$2:$AC$5000,$B$22,'1. Output sheet'!$O$2:$O$5000,"&gt;="&amp;$B$328,'1. Output sheet'!$O$2:$O$5000,"&lt;"&amp;$C$328)+SUMIFS('1. Output sheet'!$F$2:$F$5000,'1. Output sheet'!$D$2:$D$5000,$B384,'1. Output sheet'!$C$2:$C$5000,M$27,'1. Output sheet'!$AC$2:$AC$5000,$B$23,'1. Output sheet'!$O$2:$O$5000,"&gt;="&amp;$B$328,'1. Output sheet'!$O$2:$O$5000,"&lt;"&amp;$C$328)</f>
        <v>0</v>
      </c>
      <c r="N384" s="45">
        <f>SUMIFS('1. Output sheet'!$F$2:$F$5000,'1. Output sheet'!$D$2:$D$5000,$B384,'1. Output sheet'!$C$2:$C$5000,N$27,'1. Output sheet'!$AC$2:$AC$5000,$B$22,'1. Output sheet'!$O$2:$O$5000,"&gt;="&amp;$B$328,'1. Output sheet'!$O$2:$O$5000,"&lt;"&amp;$C$328)+SUMIFS('1. Output sheet'!$F$2:$F$5000,'1. Output sheet'!$D$2:$D$5000,$B384,'1. Output sheet'!$C$2:$C$5000,N$27,'1. Output sheet'!$AC$2:$AC$5000,$B$23,'1. Output sheet'!$O$2:$O$5000,"&gt;="&amp;$B$328,'1. Output sheet'!$O$2:$O$5000,"&lt;"&amp;$C$328)</f>
        <v>0</v>
      </c>
      <c r="O384" s="45">
        <f>SUMIFS('1. Output sheet'!$F$2:$F$5000,'1. Output sheet'!$D$2:$D$5000,$B384,'1. Output sheet'!$C$2:$C$5000,O$27,'1. Output sheet'!$AC$2:$AC$5000,$B$22,'1. Output sheet'!$O$2:$O$5000,"&gt;="&amp;$B$328,'1. Output sheet'!$O$2:$O$5000,"&lt;"&amp;$C$328)+SUMIFS('1. Output sheet'!$F$2:$F$5000,'1. Output sheet'!$D$2:$D$5000,$B384,'1. Output sheet'!$C$2:$C$5000,O$27,'1. Output sheet'!$AC$2:$AC$5000,$B$23,'1. Output sheet'!$O$2:$O$5000,"&gt;="&amp;$B$328,'1. Output sheet'!$O$2:$O$5000,"&lt;"&amp;$C$328)</f>
        <v>0</v>
      </c>
      <c r="P384" s="14">
        <f t="shared" si="160"/>
        <v>0</v>
      </c>
      <c r="Q384" s="14">
        <f>SUMIFS('1. Output sheet'!$F$2:$F$5000,'1. Output sheet'!$D$2:$D$5000,$B384,'1. Output sheet'!$AC$2:$AC$5000,$B$22,'1. Output sheet'!$O$2:$O$5000,"&gt;="&amp;$B$328,'1. Output sheet'!$O$2:$O$5000,"&lt;"&amp;$C$328)+SUMIFS('1. Output sheet'!$F$2:$F$5000,'1. Output sheet'!$D$2:$D$5000,$B384,'1. Output sheet'!$AC$2:$AC$5000,$B$23,'1. Output sheet'!$O$2:$O$5000,"&gt;="&amp;$B$328,'1. Output sheet'!$O$2:$O$5000,"&lt;"&amp;$C$328)</f>
        <v>0</v>
      </c>
      <c r="R384" s="14"/>
      <c r="T384" s="21" t="s">
        <v>72</v>
      </c>
      <c r="U384" s="20"/>
      <c r="V384" s="45">
        <f t="shared" si="161"/>
        <v>0</v>
      </c>
      <c r="W384" s="45">
        <f t="shared" si="162"/>
        <v>0</v>
      </c>
      <c r="X384" s="45">
        <f t="shared" si="163"/>
        <v>0</v>
      </c>
      <c r="Y384" s="45">
        <f t="shared" si="164"/>
        <v>0</v>
      </c>
      <c r="Z384" s="45">
        <f t="shared" si="165"/>
        <v>0</v>
      </c>
      <c r="AA384" s="45">
        <f t="shared" si="166"/>
        <v>0</v>
      </c>
      <c r="AB384" s="45">
        <f t="shared" si="167"/>
        <v>0</v>
      </c>
      <c r="AC384" s="45">
        <f t="shared" si="168"/>
        <v>0</v>
      </c>
      <c r="AD384" s="45">
        <f t="shared" si="169"/>
        <v>0</v>
      </c>
      <c r="AE384" s="45">
        <f t="shared" si="170"/>
        <v>0</v>
      </c>
      <c r="AF384" s="45">
        <f t="shared" si="171"/>
        <v>0</v>
      </c>
      <c r="AG384" s="45">
        <f t="shared" si="172"/>
        <v>0</v>
      </c>
      <c r="AH384" s="45">
        <f t="shared" si="173"/>
        <v>0</v>
      </c>
      <c r="AI384" s="45">
        <f t="shared" si="174"/>
        <v>0</v>
      </c>
      <c r="AJ384" s="14"/>
    </row>
    <row r="385" spans="2:36" ht="14.4" x14ac:dyDescent="0.3">
      <c r="B385" s="21" t="s">
        <v>4361</v>
      </c>
      <c r="C385" s="20"/>
      <c r="D385" s="45">
        <f t="shared" ref="D385:O385" si="175">D361-SUM(D368:D384)</f>
        <v>0</v>
      </c>
      <c r="E385" s="45">
        <f t="shared" si="175"/>
        <v>0</v>
      </c>
      <c r="F385" s="45">
        <f t="shared" si="175"/>
        <v>0</v>
      </c>
      <c r="G385" s="45">
        <f t="shared" si="175"/>
        <v>0</v>
      </c>
      <c r="H385" s="45">
        <f t="shared" si="175"/>
        <v>0</v>
      </c>
      <c r="I385" s="45">
        <f t="shared" si="175"/>
        <v>0</v>
      </c>
      <c r="J385" s="45">
        <f t="shared" si="175"/>
        <v>0</v>
      </c>
      <c r="K385" s="45">
        <f t="shared" si="175"/>
        <v>0</v>
      </c>
      <c r="L385" s="45">
        <f t="shared" si="175"/>
        <v>0</v>
      </c>
      <c r="M385" s="45">
        <f t="shared" si="175"/>
        <v>0</v>
      </c>
      <c r="N385" s="45">
        <f t="shared" si="175"/>
        <v>0</v>
      </c>
      <c r="O385" s="45">
        <f t="shared" si="175"/>
        <v>0</v>
      </c>
      <c r="P385" s="14">
        <f t="shared" si="160"/>
        <v>0</v>
      </c>
      <c r="Q385" s="14">
        <f>SUM(D385:O385)</f>
        <v>0</v>
      </c>
      <c r="R385" s="14"/>
      <c r="T385" s="21" t="s">
        <v>4361</v>
      </c>
      <c r="U385" s="20"/>
      <c r="V385" s="45">
        <f t="shared" si="161"/>
        <v>0</v>
      </c>
      <c r="W385" s="45">
        <f t="shared" si="162"/>
        <v>0</v>
      </c>
      <c r="X385" s="45">
        <f t="shared" si="163"/>
        <v>0</v>
      </c>
      <c r="Y385" s="45">
        <f t="shared" si="164"/>
        <v>0</v>
      </c>
      <c r="Z385" s="45">
        <f t="shared" si="165"/>
        <v>0</v>
      </c>
      <c r="AA385" s="45">
        <f t="shared" si="166"/>
        <v>0</v>
      </c>
      <c r="AB385" s="45">
        <f t="shared" si="167"/>
        <v>0</v>
      </c>
      <c r="AC385" s="45">
        <f t="shared" si="168"/>
        <v>0</v>
      </c>
      <c r="AD385" s="45">
        <f t="shared" si="169"/>
        <v>0</v>
      </c>
      <c r="AE385" s="45">
        <f t="shared" si="170"/>
        <v>0</v>
      </c>
      <c r="AF385" s="45">
        <f t="shared" si="171"/>
        <v>0</v>
      </c>
      <c r="AG385" s="45">
        <f t="shared" si="172"/>
        <v>0</v>
      </c>
      <c r="AH385" s="45">
        <f t="shared" si="173"/>
        <v>0</v>
      </c>
      <c r="AI385" s="45">
        <f t="shared" si="174"/>
        <v>0</v>
      </c>
      <c r="AJ385" s="14"/>
    </row>
    <row r="386" spans="2:36" ht="14.4" x14ac:dyDescent="0.3">
      <c r="B386" s="19" t="s">
        <v>4346</v>
      </c>
      <c r="C386" s="20"/>
      <c r="D386" s="45">
        <f t="shared" ref="D386:Q386" si="176">SUM(D368:D385)</f>
        <v>0</v>
      </c>
      <c r="E386" s="45">
        <f t="shared" si="176"/>
        <v>26545.4</v>
      </c>
      <c r="F386" s="45">
        <f t="shared" si="176"/>
        <v>2375</v>
      </c>
      <c r="G386" s="45">
        <f t="shared" si="176"/>
        <v>70421</v>
      </c>
      <c r="H386" s="45">
        <f t="shared" si="176"/>
        <v>9750</v>
      </c>
      <c r="I386" s="45">
        <f t="shared" si="176"/>
        <v>1450</v>
      </c>
      <c r="J386" s="45">
        <f t="shared" si="176"/>
        <v>1075</v>
      </c>
      <c r="K386" s="45">
        <f t="shared" si="176"/>
        <v>0</v>
      </c>
      <c r="L386" s="45">
        <f t="shared" si="176"/>
        <v>0</v>
      </c>
      <c r="M386" s="45">
        <f t="shared" si="176"/>
        <v>0</v>
      </c>
      <c r="N386" s="45">
        <f t="shared" si="176"/>
        <v>3428</v>
      </c>
      <c r="O386" s="45">
        <f t="shared" si="176"/>
        <v>0</v>
      </c>
      <c r="P386" s="14">
        <f t="shared" si="176"/>
        <v>115044.4</v>
      </c>
      <c r="Q386" s="14">
        <f t="shared" si="176"/>
        <v>115044.4</v>
      </c>
      <c r="R386" s="14"/>
      <c r="T386" s="19" t="s">
        <v>4346</v>
      </c>
      <c r="U386" s="20"/>
      <c r="V386" s="45">
        <f t="shared" si="161"/>
        <v>0</v>
      </c>
      <c r="W386" s="45">
        <f t="shared" si="162"/>
        <v>3559.1756834667412</v>
      </c>
      <c r="X386" s="45">
        <f t="shared" si="163"/>
        <v>318.43717737285971</v>
      </c>
      <c r="Y386" s="45">
        <f t="shared" si="164"/>
        <v>9441.963986431223</v>
      </c>
      <c r="Z386" s="45">
        <f t="shared" si="165"/>
        <v>1307.2684123727925</v>
      </c>
      <c r="AA386" s="45">
        <f t="shared" si="166"/>
        <v>194.41427671185119</v>
      </c>
      <c r="AB386" s="45">
        <f t="shared" si="167"/>
        <v>144.13472238982072</v>
      </c>
      <c r="AC386" s="45">
        <f t="shared" si="168"/>
        <v>0</v>
      </c>
      <c r="AD386" s="45">
        <f t="shared" si="169"/>
        <v>0</v>
      </c>
      <c r="AE386" s="45">
        <f t="shared" si="170"/>
        <v>0</v>
      </c>
      <c r="AF386" s="45">
        <f t="shared" si="171"/>
        <v>459.62216590912129</v>
      </c>
      <c r="AG386" s="45">
        <f t="shared" si="172"/>
        <v>0</v>
      </c>
      <c r="AH386" s="45">
        <f t="shared" si="173"/>
        <v>15425.016424654408</v>
      </c>
      <c r="AI386" s="45">
        <f t="shared" si="174"/>
        <v>15425.016424654408</v>
      </c>
      <c r="AJ386" s="14"/>
    </row>
  </sheetData>
  <conditionalFormatting sqref="D21:O21">
    <cfRule type="colorScale" priority="49">
      <colorScale>
        <cfvo type="min"/>
        <cfvo type="max"/>
        <color rgb="FFFCFCFF"/>
        <color rgb="FF63BE7B"/>
      </colorScale>
    </cfRule>
  </conditionalFormatting>
  <conditionalFormatting sqref="D28:O45">
    <cfRule type="colorScale" priority="48">
      <colorScale>
        <cfvo type="min"/>
        <cfvo type="max"/>
        <color rgb="FFFCFCFF"/>
        <color rgb="FF63BE7B"/>
      </colorScale>
    </cfRule>
  </conditionalFormatting>
  <conditionalFormatting sqref="D51:O51">
    <cfRule type="colorScale" priority="47">
      <colorScale>
        <cfvo type="min"/>
        <cfvo type="max"/>
        <color rgb="FFFCFCFF"/>
        <color rgb="FF63BE7B"/>
      </colorScale>
    </cfRule>
  </conditionalFormatting>
  <conditionalFormatting sqref="D58:O74">
    <cfRule type="colorScale" priority="17">
      <colorScale>
        <cfvo type="min"/>
        <cfvo type="max"/>
        <color rgb="FFFCFCFF"/>
        <color rgb="FF63BE7B"/>
      </colorScale>
    </cfRule>
  </conditionalFormatting>
  <conditionalFormatting sqref="D83:O83">
    <cfRule type="colorScale" priority="46">
      <colorScale>
        <cfvo type="min"/>
        <cfvo type="max"/>
        <color rgb="FFFCFCFF"/>
        <color rgb="FF63BE7B"/>
      </colorScale>
    </cfRule>
  </conditionalFormatting>
  <conditionalFormatting sqref="D90:O107">
    <cfRule type="colorScale" priority="45">
      <colorScale>
        <cfvo type="min"/>
        <cfvo type="max"/>
        <color rgb="FFFCFCFF"/>
        <color rgb="FF63BE7B"/>
      </colorScale>
    </cfRule>
  </conditionalFormatting>
  <conditionalFormatting sqref="D113:O113">
    <cfRule type="colorScale" priority="44">
      <colorScale>
        <cfvo type="min"/>
        <cfvo type="max"/>
        <color rgb="FFFCFCFF"/>
        <color rgb="FF63BE7B"/>
      </colorScale>
    </cfRule>
  </conditionalFormatting>
  <conditionalFormatting sqref="D120:O136">
    <cfRule type="colorScale" priority="15">
      <colorScale>
        <cfvo type="min"/>
        <cfvo type="max"/>
        <color rgb="FFFCFCFF"/>
        <color rgb="FF63BE7B"/>
      </colorScale>
    </cfRule>
  </conditionalFormatting>
  <conditionalFormatting sqref="D145:O145">
    <cfRule type="colorScale" priority="43">
      <colorScale>
        <cfvo type="min"/>
        <cfvo type="max"/>
        <color rgb="FFFCFCFF"/>
        <color rgb="FF63BE7B"/>
      </colorScale>
    </cfRule>
  </conditionalFormatting>
  <conditionalFormatting sqref="D153:O169">
    <cfRule type="colorScale" priority="42">
      <colorScale>
        <cfvo type="min"/>
        <cfvo type="max"/>
        <color rgb="FFFCFCFF"/>
        <color rgb="FF63BE7B"/>
      </colorScale>
    </cfRule>
  </conditionalFormatting>
  <conditionalFormatting sqref="D175:O175">
    <cfRule type="colorScale" priority="41">
      <colorScale>
        <cfvo type="min"/>
        <cfvo type="max"/>
        <color rgb="FFFCFCFF"/>
        <color rgb="FF63BE7B"/>
      </colorScale>
    </cfRule>
  </conditionalFormatting>
  <conditionalFormatting sqref="D182:O198">
    <cfRule type="colorScale" priority="14">
      <colorScale>
        <cfvo type="min"/>
        <cfvo type="max"/>
        <color rgb="FFFCFCFF"/>
        <color rgb="FF63BE7B"/>
      </colorScale>
    </cfRule>
  </conditionalFormatting>
  <conditionalFormatting sqref="D207:O207">
    <cfRule type="colorScale" priority="36">
      <colorScale>
        <cfvo type="min"/>
        <cfvo type="max"/>
        <color rgb="FFFCFCFF"/>
        <color rgb="FF63BE7B"/>
      </colorScale>
    </cfRule>
  </conditionalFormatting>
  <conditionalFormatting sqref="D231:O231">
    <cfRule type="colorScale" priority="29">
      <colorScale>
        <cfvo type="min"/>
        <cfvo type="max"/>
        <color rgb="FFFCFCFF"/>
        <color rgb="FF63BE7B"/>
      </colorScale>
    </cfRule>
  </conditionalFormatting>
  <conditionalFormatting sqref="D237:O237">
    <cfRule type="colorScale" priority="34">
      <colorScale>
        <cfvo type="min"/>
        <cfvo type="max"/>
        <color rgb="FFFCFCFF"/>
        <color rgb="FF63BE7B"/>
      </colorScale>
    </cfRule>
  </conditionalFormatting>
  <conditionalFormatting sqref="D244:O260">
    <cfRule type="colorScale" priority="13">
      <colorScale>
        <cfvo type="min"/>
        <cfvo type="max"/>
        <color rgb="FFFCFCFF"/>
        <color rgb="FF63BE7B"/>
      </colorScale>
    </cfRule>
  </conditionalFormatting>
  <conditionalFormatting sqref="D269:O269">
    <cfRule type="colorScale" priority="32">
      <colorScale>
        <cfvo type="min"/>
        <cfvo type="max"/>
        <color rgb="FFFCFCFF"/>
        <color rgb="FF63BE7B"/>
      </colorScale>
    </cfRule>
  </conditionalFormatting>
  <conditionalFormatting sqref="D276:O293">
    <cfRule type="colorScale" priority="12">
      <colorScale>
        <cfvo type="min"/>
        <cfvo type="max"/>
        <color rgb="FFFCFCFF"/>
        <color rgb="FF63BE7B"/>
      </colorScale>
    </cfRule>
  </conditionalFormatting>
  <conditionalFormatting sqref="D299:O299">
    <cfRule type="colorScale" priority="31">
      <colorScale>
        <cfvo type="min"/>
        <cfvo type="max"/>
        <color rgb="FFFCFCFF"/>
        <color rgb="FF63BE7B"/>
      </colorScale>
    </cfRule>
  </conditionalFormatting>
  <conditionalFormatting sqref="D306:O322">
    <cfRule type="colorScale" priority="10">
      <colorScale>
        <cfvo type="min"/>
        <cfvo type="max"/>
        <color rgb="FFFCFCFF"/>
        <color rgb="FF63BE7B"/>
      </colorScale>
    </cfRule>
  </conditionalFormatting>
  <conditionalFormatting sqref="D331:O331">
    <cfRule type="colorScale" priority="27">
      <colorScale>
        <cfvo type="min"/>
        <cfvo type="max"/>
        <color rgb="FFFCFCFF"/>
        <color rgb="FF63BE7B"/>
      </colorScale>
    </cfRule>
  </conditionalFormatting>
  <conditionalFormatting sqref="D338:O355">
    <cfRule type="colorScale" priority="9">
      <colorScale>
        <cfvo type="min"/>
        <cfvo type="max"/>
        <color rgb="FFFCFCFF"/>
        <color rgb="FF63BE7B"/>
      </colorScale>
    </cfRule>
  </conditionalFormatting>
  <conditionalFormatting sqref="D361:O361">
    <cfRule type="colorScale" priority="26">
      <colorScale>
        <cfvo type="min"/>
        <cfvo type="max"/>
        <color rgb="FFFCFCFF"/>
        <color rgb="FF63BE7B"/>
      </colorScale>
    </cfRule>
  </conditionalFormatting>
  <conditionalFormatting sqref="D368:O384">
    <cfRule type="colorScale" priority="8">
      <colorScale>
        <cfvo type="min"/>
        <cfvo type="max"/>
        <color rgb="FFFCFCFF"/>
        <color rgb="FF63BE7B"/>
      </colorScale>
    </cfRule>
  </conditionalFormatting>
  <conditionalFormatting sqref="V51:AG51">
    <cfRule type="colorScale" priority="40">
      <colorScale>
        <cfvo type="min"/>
        <cfvo type="max"/>
        <color rgb="FFFCFCFF"/>
        <color rgb="FF63BE7B"/>
      </colorScale>
    </cfRule>
  </conditionalFormatting>
  <conditionalFormatting sqref="V58:AG75">
    <cfRule type="colorScale" priority="6">
      <colorScale>
        <cfvo type="min"/>
        <cfvo type="max"/>
        <color rgb="FFFCFCFF"/>
        <color rgb="FF63BE7B"/>
      </colorScale>
    </cfRule>
  </conditionalFormatting>
  <conditionalFormatting sqref="V113:AG113">
    <cfRule type="colorScale" priority="39">
      <colorScale>
        <cfvo type="min"/>
        <cfvo type="max"/>
        <color rgb="FFFCFCFF"/>
        <color rgb="FF63BE7B"/>
      </colorScale>
    </cfRule>
  </conditionalFormatting>
  <conditionalFormatting sqref="V120:AG137">
    <cfRule type="colorScale" priority="5">
      <colorScale>
        <cfvo type="min"/>
        <cfvo type="max"/>
        <color rgb="FFFCFCFF"/>
        <color rgb="FF63BE7B"/>
      </colorScale>
    </cfRule>
  </conditionalFormatting>
  <conditionalFormatting sqref="V175:AG175">
    <cfRule type="colorScale" priority="38">
      <colorScale>
        <cfvo type="min"/>
        <cfvo type="max"/>
        <color rgb="FFFCFCFF"/>
        <color rgb="FF63BE7B"/>
      </colorScale>
    </cfRule>
  </conditionalFormatting>
  <conditionalFormatting sqref="V182:AG199">
    <cfRule type="colorScale" priority="4">
      <colorScale>
        <cfvo type="min"/>
        <cfvo type="max"/>
        <color rgb="FFFCFCFF"/>
        <color rgb="FF63BE7B"/>
      </colorScale>
    </cfRule>
  </conditionalFormatting>
  <conditionalFormatting sqref="V237:AG237">
    <cfRule type="colorScale" priority="33">
      <colorScale>
        <cfvo type="min"/>
        <cfvo type="max"/>
        <color rgb="FFFCFCFF"/>
        <color rgb="FF63BE7B"/>
      </colorScale>
    </cfRule>
  </conditionalFormatting>
  <conditionalFormatting sqref="V244:AG261">
    <cfRule type="colorScale" priority="3">
      <colorScale>
        <cfvo type="min"/>
        <cfvo type="max"/>
        <color rgb="FFFCFCFF"/>
        <color rgb="FF63BE7B"/>
      </colorScale>
    </cfRule>
  </conditionalFormatting>
  <conditionalFormatting sqref="V299:AG299">
    <cfRule type="colorScale" priority="30">
      <colorScale>
        <cfvo type="min"/>
        <cfvo type="max"/>
        <color rgb="FFFCFCFF"/>
        <color rgb="FF63BE7B"/>
      </colorScale>
    </cfRule>
  </conditionalFormatting>
  <conditionalFormatting sqref="V306:AG323">
    <cfRule type="colorScale" priority="2">
      <colorScale>
        <cfvo type="min"/>
        <cfvo type="max"/>
        <color rgb="FFFCFCFF"/>
        <color rgb="FF63BE7B"/>
      </colorScale>
    </cfRule>
  </conditionalFormatting>
  <conditionalFormatting sqref="V361:AG361">
    <cfRule type="colorScale" priority="25">
      <colorScale>
        <cfvo type="min"/>
        <cfvo type="max"/>
        <color rgb="FFFCFCFF"/>
        <color rgb="FF63BE7B"/>
      </colorScale>
    </cfRule>
  </conditionalFormatting>
  <conditionalFormatting sqref="V368:AG385">
    <cfRule type="colorScale" priority="1">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topLeftCell="A306" zoomScale="90" zoomScaleNormal="85" workbookViewId="0">
      <selection activeCell="F345" sqref="F345"/>
    </sheetView>
  </sheetViews>
  <sheetFormatPr defaultColWidth="8.69921875" defaultRowHeight="13.8" x14ac:dyDescent="0.25"/>
  <cols>
    <col min="1" max="1" width="17.19921875" customWidth="1"/>
    <col min="2" max="2" width="31.5" customWidth="1"/>
    <col min="3" max="3" width="38.19921875" customWidth="1"/>
    <col min="4" max="6" width="15.69921875" customWidth="1"/>
    <col min="7" max="7" width="20.19921875" customWidth="1"/>
    <col min="8" max="15" width="15.69921875" customWidth="1"/>
    <col min="16" max="16" width="30.19921875" customWidth="1"/>
    <col min="17" max="17" width="20.5" customWidth="1"/>
    <col min="18" max="18" width="18.69921875" customWidth="1"/>
    <col min="19" max="19" width="29.19921875" customWidth="1"/>
    <col min="20" max="36" width="15.69921875" customWidth="1"/>
  </cols>
  <sheetData>
    <row r="1" spans="1:36" x14ac:dyDescent="0.25">
      <c r="A1" s="44"/>
      <c r="C1" s="9"/>
    </row>
    <row r="2" spans="1:36" x14ac:dyDescent="0.25">
      <c r="C2" s="8"/>
    </row>
    <row r="3" spans="1:36" x14ac:dyDescent="0.25">
      <c r="A3" s="36" t="s">
        <v>4345</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4345</v>
      </c>
      <c r="C5" s="5"/>
      <c r="D5" s="5"/>
      <c r="E5" s="5"/>
      <c r="F5" s="5"/>
      <c r="G5" s="5"/>
      <c r="H5" s="5"/>
      <c r="I5" s="5"/>
      <c r="J5" s="5"/>
    </row>
    <row r="6" spans="1:36" ht="14.4" x14ac:dyDescent="0.3">
      <c r="B6" s="6" t="s">
        <v>12</v>
      </c>
      <c r="C6" s="6"/>
      <c r="D6" s="41">
        <v>45778</v>
      </c>
      <c r="E6" s="41">
        <f>EOMONTH(D6,0)+1</f>
        <v>45809</v>
      </c>
      <c r="F6" s="41">
        <f t="shared" ref="F6:I6" si="0">EOMONTH(E6,0)+1</f>
        <v>45839</v>
      </c>
      <c r="G6" s="41">
        <f t="shared" si="0"/>
        <v>45870</v>
      </c>
      <c r="H6" s="41">
        <f t="shared" si="0"/>
        <v>45901</v>
      </c>
      <c r="I6" s="41">
        <f t="shared" si="0"/>
        <v>45931</v>
      </c>
      <c r="J6" s="42" t="s">
        <v>4346</v>
      </c>
    </row>
    <row r="7" spans="1:36" ht="14.4" x14ac:dyDescent="0.3">
      <c r="B7" s="37" t="s">
        <v>4347</v>
      </c>
      <c r="C7" s="37"/>
      <c r="D7" s="14">
        <f>SUM(D8:D36)</f>
        <v>156</v>
      </c>
      <c r="E7" s="14">
        <f t="shared" ref="E7:H7" si="1">SUM(E8:E36)</f>
        <v>577</v>
      </c>
      <c r="F7" s="14">
        <f t="shared" si="1"/>
        <v>282</v>
      </c>
      <c r="G7" s="14">
        <f t="shared" si="1"/>
        <v>177</v>
      </c>
      <c r="H7" s="14">
        <f t="shared" si="1"/>
        <v>30</v>
      </c>
      <c r="I7" s="13"/>
      <c r="J7" s="14">
        <f>SUM(D7:H7)</f>
        <v>1222</v>
      </c>
    </row>
    <row r="8" spans="1:36" ht="14.4" x14ac:dyDescent="0.3">
      <c r="B8" s="39" t="s">
        <v>340</v>
      </c>
      <c r="C8" s="39"/>
      <c r="D8" s="13">
        <f>COUNTIFS('1. Output sheet'!$K$2:$K$5000,$B8,'1. Output sheet'!$O$2:$O$5000,"&gt;="&amp;D$6,'1. Output sheet'!$O$2:$O$5000,"&lt;"&amp;E$6)</f>
        <v>8</v>
      </c>
      <c r="E8" s="13">
        <f>COUNTIFS('1. Output sheet'!$K$2:$K$5000,$B8,'1. Output sheet'!$O$2:$O$5000,"&gt;="&amp;E$6,'1. Output sheet'!$O$2:$O$5000,"&lt;"&amp;F$6)</f>
        <v>4</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15</v>
      </c>
    </row>
    <row r="9" spans="1:36" ht="14.4" x14ac:dyDescent="0.3">
      <c r="B9" s="39" t="s">
        <v>2407</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557</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1933</v>
      </c>
      <c r="C11" s="39"/>
      <c r="D11" s="13">
        <f>COUNTIFS('1. Output sheet'!$K$2:$K$5000,$B11,'1. Output sheet'!$O$2:$O$5000,"&gt;="&amp;D$6,'1. Output sheet'!$O$2:$O$5000,"&lt;"&amp;E$6)</f>
        <v>3</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5</v>
      </c>
    </row>
    <row r="12" spans="1:36" ht="14.4" x14ac:dyDescent="0.3">
      <c r="B12" s="39" t="s">
        <v>530</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34</v>
      </c>
      <c r="C13" s="39"/>
      <c r="D13" s="13">
        <f>COUNTIFS('1. Output sheet'!$K$2:$K$5000,$B13,'1. Output sheet'!$O$2:$O$5000,"&gt;="&amp;D$6,'1. Output sheet'!$O$2:$O$5000,"&lt;"&amp;E$6)</f>
        <v>3</v>
      </c>
      <c r="E13" s="13">
        <f>COUNTIFS('1. Output sheet'!$K$2:$K$5000,$B13,'1. Output sheet'!$O$2:$O$5000,"&gt;="&amp;E$6,'1. Output sheet'!$O$2:$O$5000,"&lt;"&amp;F$6)</f>
        <v>19</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28</v>
      </c>
    </row>
    <row r="14" spans="1:36" ht="14.4" x14ac:dyDescent="0.3">
      <c r="B14" s="39" t="s">
        <v>473</v>
      </c>
      <c r="C14" s="39"/>
      <c r="D14" s="13">
        <f>COUNTIFS('1. Output sheet'!$K$2:$K$5000,$B14,'1. Output sheet'!$O$2:$O$5000,"&gt;="&amp;D$6,'1. Output sheet'!$O$2:$O$5000,"&lt;"&amp;E$6)</f>
        <v>0</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13</v>
      </c>
    </row>
    <row r="15" spans="1:36" ht="14.4" x14ac:dyDescent="0.3">
      <c r="B15" s="39" t="s">
        <v>210</v>
      </c>
      <c r="C15" s="39"/>
      <c r="D15" s="13">
        <f>COUNTIFS('1. Output sheet'!$K$2:$K$5000,$B15,'1. Output sheet'!$O$2:$O$5000,"&gt;="&amp;D$6,'1. Output sheet'!$O$2:$O$5000,"&lt;"&amp;E$6)</f>
        <v>0</v>
      </c>
      <c r="E15" s="13">
        <f>COUNTIFS('1. Output sheet'!$K$2:$K$5000,$B15,'1. Output sheet'!$O$2:$O$5000,"&gt;="&amp;E$6,'1. Output sheet'!$O$2:$O$5000,"&lt;"&amp;F$6)</f>
        <v>0</v>
      </c>
      <c r="F15" s="13">
        <f>COUNTIFS('1. Output sheet'!$K$2:$K$5000,$B15,'1. Output sheet'!$O$2:$O$5000,"&gt;="&amp;F$6,'1. Output sheet'!$O$2:$O$5000,"&lt;"&amp;G$6)</f>
        <v>0</v>
      </c>
      <c r="G15" s="13">
        <f>COUNTIFS('1. Output sheet'!$K$2:$K$5000,$B15,'1. Output sheet'!$O$2:$O$5000,"&gt;="&amp;G$6,'1. Output sheet'!$O$2:$O$5000,"&lt;"&amp;H$6)</f>
        <v>0</v>
      </c>
      <c r="H15" s="13">
        <f>COUNTIFS('1. Output sheet'!$K$2:$K$5000,$B15,'1. Output sheet'!$O$2:$O$5000,"&gt;="&amp;H$6,'1. Output sheet'!$O$2:$O$5000,"&lt;"&amp;I$6)</f>
        <v>3</v>
      </c>
      <c r="I15" s="13"/>
      <c r="J15" s="14">
        <f t="shared" si="2"/>
        <v>3</v>
      </c>
    </row>
    <row r="16" spans="1:36" ht="14.4" x14ac:dyDescent="0.3">
      <c r="B16" s="39" t="s">
        <v>333</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229</v>
      </c>
      <c r="C17" s="39"/>
      <c r="D17" s="13">
        <f>COUNTIFS('1. Output sheet'!$K$2:$K$5000,$B17,'1. Output sheet'!$O$2:$O$5000,"&gt;="&amp;D$6,'1. Output sheet'!$O$2:$O$5000,"&lt;"&amp;E$6)</f>
        <v>13</v>
      </c>
      <c r="E17" s="13">
        <f>COUNTIFS('1. Output sheet'!$K$2:$K$5000,$B17,'1. Output sheet'!$O$2:$O$5000,"&gt;="&amp;E$6,'1. Output sheet'!$O$2:$O$5000,"&lt;"&amp;F$6)</f>
        <v>56</v>
      </c>
      <c r="F17" s="13">
        <f>COUNTIFS('1. Output sheet'!$K$2:$K$5000,$B17,'1. Output sheet'!$O$2:$O$5000,"&gt;="&amp;F$6,'1. Output sheet'!$O$2:$O$5000,"&lt;"&amp;G$6)</f>
        <v>11</v>
      </c>
      <c r="G17" s="13">
        <f>COUNTIFS('1. Output sheet'!$K$2:$K$5000,$B17,'1. Output sheet'!$O$2:$O$5000,"&gt;="&amp;G$6,'1. Output sheet'!$O$2:$O$5000,"&lt;"&amp;H$6)</f>
        <v>6</v>
      </c>
      <c r="H17" s="13">
        <f>COUNTIFS('1. Output sheet'!$K$2:$K$5000,$B17,'1. Output sheet'!$O$2:$O$5000,"&gt;="&amp;H$6,'1. Output sheet'!$O$2:$O$5000,"&lt;"&amp;I$6)</f>
        <v>4</v>
      </c>
      <c r="I17" s="13"/>
      <c r="J17" s="14">
        <f t="shared" si="2"/>
        <v>90</v>
      </c>
    </row>
    <row r="18" spans="2:10" ht="14.4" x14ac:dyDescent="0.3">
      <c r="B18" s="39" t="s">
        <v>407</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54</v>
      </c>
      <c r="C19" s="39"/>
      <c r="D19" s="13">
        <f>COUNTIFS('1. Output sheet'!$K$2:$K$5000,$B19,'1. Output sheet'!$O$2:$O$5000,"&gt;="&amp;D$6,'1. Output sheet'!$O$2:$O$5000,"&lt;"&amp;E$6)</f>
        <v>3</v>
      </c>
      <c r="E19" s="13">
        <f>COUNTIFS('1. Output sheet'!$K$2:$K$5000,$B19,'1. Output sheet'!$O$2:$O$5000,"&gt;="&amp;E$6,'1. Output sheet'!$O$2:$O$5000,"&lt;"&amp;F$6)</f>
        <v>29</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40</v>
      </c>
    </row>
    <row r="20" spans="2:10" ht="14.4" x14ac:dyDescent="0.3">
      <c r="B20" s="39" t="s">
        <v>126</v>
      </c>
      <c r="C20" s="39"/>
      <c r="D20" s="13">
        <f>COUNTIFS('1. Output sheet'!$K$2:$K$5000,$B20,'1. Output sheet'!$O$2:$O$5000,"&gt;="&amp;D$6,'1. Output sheet'!$O$2:$O$5000,"&lt;"&amp;E$6)</f>
        <v>2</v>
      </c>
      <c r="E20" s="13">
        <f>COUNTIFS('1. Output sheet'!$K$2:$K$5000,$B20,'1. Output sheet'!$O$2:$O$5000,"&gt;="&amp;E$6,'1. Output sheet'!$O$2:$O$5000,"&lt;"&amp;F$6)</f>
        <v>3</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64</v>
      </c>
    </row>
    <row r="21" spans="2:10" ht="14.4" x14ac:dyDescent="0.3">
      <c r="B21" s="39" t="s">
        <v>737</v>
      </c>
      <c r="C21" s="39"/>
      <c r="D21" s="13">
        <f>COUNTIFS('1. Output sheet'!$K$2:$K$5000,$B21,'1. Output sheet'!$O$2:$O$5000,"&gt;="&amp;D$6,'1. Output sheet'!$O$2:$O$5000,"&lt;"&amp;E$6)</f>
        <v>4</v>
      </c>
      <c r="E21" s="13">
        <f>COUNTIFS('1. Output sheet'!$K$2:$K$5000,$B21,'1. Output sheet'!$O$2:$O$5000,"&gt;="&amp;E$6,'1. Output sheet'!$O$2:$O$5000,"&lt;"&amp;F$6)</f>
        <v>9</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22</v>
      </c>
    </row>
    <row r="22" spans="2:10" ht="14.4" x14ac:dyDescent="0.3">
      <c r="B22" s="39" t="s">
        <v>362</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76</v>
      </c>
      <c r="C23" s="39"/>
      <c r="D23" s="13">
        <f>COUNTIFS('1. Output sheet'!$K$2:$K$5000,$B23,'1. Output sheet'!$O$2:$O$5000,"&gt;="&amp;D$6,'1. Output sheet'!$O$2:$O$5000,"&lt;"&amp;E$6)</f>
        <v>5</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2</v>
      </c>
      <c r="H23" s="13">
        <f>COUNTIFS('1. Output sheet'!$K$2:$K$5000,$B23,'1. Output sheet'!$O$2:$O$5000,"&gt;="&amp;H$6,'1. Output sheet'!$O$2:$O$5000,"&lt;"&amp;I$6)</f>
        <v>0</v>
      </c>
      <c r="I23" s="13"/>
      <c r="J23" s="14">
        <f t="shared" si="2"/>
        <v>24</v>
      </c>
    </row>
    <row r="24" spans="2:10" ht="14.4" x14ac:dyDescent="0.3">
      <c r="B24" s="39" t="s">
        <v>3770</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724</v>
      </c>
      <c r="C25" s="39"/>
      <c r="D25" s="13">
        <f>COUNTIFS('1. Output sheet'!$K$2:$K$5000,$B25,'1. Output sheet'!$O$2:$O$5000,"&gt;="&amp;D$6,'1. Output sheet'!$O$2:$O$5000,"&lt;"&amp;E$6)</f>
        <v>1</v>
      </c>
      <c r="E25" s="13">
        <f>COUNTIFS('1. Output sheet'!$K$2:$K$5000,$B25,'1. Output sheet'!$O$2:$O$5000,"&gt;="&amp;E$6,'1. Output sheet'!$O$2:$O$5000,"&lt;"&amp;F$6)</f>
        <v>41</v>
      </c>
      <c r="F25" s="13">
        <f>COUNTIFS('1. Output sheet'!$K$2:$K$5000,$B25,'1. Output sheet'!$O$2:$O$5000,"&gt;="&amp;F$6,'1. Output sheet'!$O$2:$O$5000,"&lt;"&amp;G$6)</f>
        <v>12</v>
      </c>
      <c r="G25" s="13">
        <f>COUNTIFS('1. Output sheet'!$K$2:$K$5000,$B25,'1. Output sheet'!$O$2:$O$5000,"&gt;="&amp;G$6,'1. Output sheet'!$O$2:$O$5000,"&lt;"&amp;H$6)</f>
        <v>0</v>
      </c>
      <c r="H25" s="13">
        <f>COUNTIFS('1. Output sheet'!$K$2:$K$5000,$B25,'1. Output sheet'!$O$2:$O$5000,"&gt;="&amp;H$6,'1. Output sheet'!$O$2:$O$5000,"&lt;"&amp;I$6)</f>
        <v>0</v>
      </c>
      <c r="I25" s="13"/>
      <c r="J25" s="14">
        <f t="shared" si="2"/>
        <v>54</v>
      </c>
    </row>
    <row r="26" spans="2:10" ht="14.4" x14ac:dyDescent="0.3">
      <c r="B26" s="39" t="s">
        <v>285</v>
      </c>
      <c r="C26" s="39"/>
      <c r="D26" s="13">
        <f>COUNTIFS('1. Output sheet'!$K$2:$K$5000,$B26,'1. Output sheet'!$O$2:$O$5000,"&gt;="&amp;D$6,'1. Output sheet'!$O$2:$O$5000,"&lt;"&amp;E$6)</f>
        <v>8</v>
      </c>
      <c r="E26" s="13">
        <f>COUNTIFS('1. Output sheet'!$K$2:$K$5000,$B26,'1. Output sheet'!$O$2:$O$5000,"&gt;="&amp;E$6,'1. Output sheet'!$O$2:$O$5000,"&lt;"&amp;F$6)</f>
        <v>10</v>
      </c>
      <c r="F26" s="13">
        <f>COUNTIFS('1. Output sheet'!$K$2:$K$5000,$B26,'1. Output sheet'!$O$2:$O$5000,"&gt;="&amp;F$6,'1. Output sheet'!$O$2:$O$5000,"&lt;"&amp;G$6)</f>
        <v>0</v>
      </c>
      <c r="G26" s="13">
        <f>COUNTIFS('1. Output sheet'!$K$2:$K$5000,$B26,'1. Output sheet'!$O$2:$O$5000,"&gt;="&amp;G$6,'1. Output sheet'!$O$2:$O$5000,"&lt;"&amp;H$6)</f>
        <v>0</v>
      </c>
      <c r="H26" s="13">
        <f>COUNTIFS('1. Output sheet'!$K$2:$K$5000,$B26,'1. Output sheet'!$O$2:$O$5000,"&gt;="&amp;H$6,'1. Output sheet'!$O$2:$O$5000,"&lt;"&amp;I$6)</f>
        <v>0</v>
      </c>
      <c r="I26" s="13"/>
      <c r="J26" s="14">
        <f t="shared" si="2"/>
        <v>18</v>
      </c>
    </row>
    <row r="27" spans="2:10" ht="14.4" x14ac:dyDescent="0.3">
      <c r="B27" s="39" t="s">
        <v>717</v>
      </c>
      <c r="C27" s="39"/>
      <c r="D27" s="13">
        <f>COUNTIFS('1. Output sheet'!$K$2:$K$5000,$B27,'1. Output sheet'!$O$2:$O$5000,"&gt;="&amp;D$6,'1. Output sheet'!$O$2:$O$5000,"&lt;"&amp;E$6)</f>
        <v>5</v>
      </c>
      <c r="E27" s="13">
        <f>COUNTIFS('1. Output sheet'!$K$2:$K$5000,$B27,'1. Output sheet'!$O$2:$O$5000,"&gt;="&amp;E$6,'1. Output sheet'!$O$2:$O$5000,"&lt;"&amp;F$6)</f>
        <v>43</v>
      </c>
      <c r="F27" s="13">
        <f>COUNTIFS('1. Output sheet'!$K$2:$K$5000,$B27,'1. Output sheet'!$O$2:$O$5000,"&gt;="&amp;F$6,'1. Output sheet'!$O$2:$O$5000,"&lt;"&amp;G$6)</f>
        <v>12</v>
      </c>
      <c r="G27" s="13">
        <f>COUNTIFS('1. Output sheet'!$K$2:$K$5000,$B27,'1. Output sheet'!$O$2:$O$5000,"&gt;="&amp;G$6,'1. Output sheet'!$O$2:$O$5000,"&lt;"&amp;H$6)</f>
        <v>7</v>
      </c>
      <c r="H27" s="13">
        <f>COUNTIFS('1. Output sheet'!$K$2:$K$5000,$B27,'1. Output sheet'!$O$2:$O$5000,"&gt;="&amp;H$6,'1. Output sheet'!$O$2:$O$5000,"&lt;"&amp;I$6)</f>
        <v>0</v>
      </c>
      <c r="I27" s="13"/>
      <c r="J27" s="14">
        <f t="shared" si="2"/>
        <v>67</v>
      </c>
    </row>
    <row r="28" spans="2:10" ht="14.4" x14ac:dyDescent="0.3">
      <c r="B28" s="39" t="s">
        <v>1095</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427</v>
      </c>
      <c r="C29" s="39"/>
      <c r="D29" s="13">
        <f>COUNTIFS('1. Output sheet'!$K$2:$K$5000,$B29,'1. Output sheet'!$O$2:$O$5000,"&gt;="&amp;D$6,'1. Output sheet'!$O$2:$O$5000,"&lt;"&amp;E$6)</f>
        <v>2</v>
      </c>
      <c r="E29" s="13">
        <f>COUNTIFS('1. Output sheet'!$K$2:$K$5000,$B29,'1. Output sheet'!$O$2:$O$5000,"&gt;="&amp;E$6,'1. Output sheet'!$O$2:$O$5000,"&lt;"&amp;F$6)</f>
        <v>49</v>
      </c>
      <c r="F29" s="13">
        <f>COUNTIFS('1. Output sheet'!$K$2:$K$5000,$B29,'1. Output sheet'!$O$2:$O$5000,"&gt;="&amp;F$6,'1. Output sheet'!$O$2:$O$5000,"&lt;"&amp;G$6)</f>
        <v>25</v>
      </c>
      <c r="G29" s="13">
        <f>COUNTIFS('1. Output sheet'!$K$2:$K$5000,$B29,'1. Output sheet'!$O$2:$O$5000,"&gt;="&amp;G$6,'1. Output sheet'!$O$2:$O$5000,"&lt;"&amp;H$6)</f>
        <v>4</v>
      </c>
      <c r="H29" s="13">
        <f>COUNTIFS('1. Output sheet'!$K$2:$K$5000,$B29,'1. Output sheet'!$O$2:$O$5000,"&gt;="&amp;H$6,'1. Output sheet'!$O$2:$O$5000,"&lt;"&amp;I$6)</f>
        <v>1</v>
      </c>
      <c r="I29" s="13"/>
      <c r="J29" s="14">
        <f t="shared" si="2"/>
        <v>81</v>
      </c>
    </row>
    <row r="30" spans="2:10" ht="14.4" x14ac:dyDescent="0.3">
      <c r="B30" s="39" t="s">
        <v>84</v>
      </c>
      <c r="C30" s="39"/>
      <c r="D30" s="13">
        <f>COUNTIFS('1. Output sheet'!$K$2:$K$5000,$B30,'1. Output sheet'!$O$2:$O$5000,"&gt;="&amp;D$6,'1. Output sheet'!$O$2:$O$5000,"&lt;"&amp;E$6)</f>
        <v>6</v>
      </c>
      <c r="E30" s="13">
        <f>COUNTIFS('1. Output sheet'!$K$2:$K$5000,$B30,'1. Output sheet'!$O$2:$O$5000,"&gt;="&amp;E$6,'1. Output sheet'!$O$2:$O$5000,"&lt;"&amp;F$6)</f>
        <v>9</v>
      </c>
      <c r="F30" s="13">
        <f>COUNTIFS('1. Output sheet'!$K$2:$K$5000,$B30,'1. Output sheet'!$O$2:$O$5000,"&gt;="&amp;F$6,'1. Output sheet'!$O$2:$O$5000,"&lt;"&amp;G$6)</f>
        <v>16</v>
      </c>
      <c r="G30" s="13">
        <f>COUNTIFS('1. Output sheet'!$K$2:$K$5000,$B30,'1. Output sheet'!$O$2:$O$5000,"&gt;="&amp;G$6,'1. Output sheet'!$O$2:$O$5000,"&lt;"&amp;H$6)</f>
        <v>0</v>
      </c>
      <c r="H30" s="13">
        <f>COUNTIFS('1. Output sheet'!$K$2:$K$5000,$B30,'1. Output sheet'!$O$2:$O$5000,"&gt;="&amp;H$6,'1. Output sheet'!$O$2:$O$5000,"&lt;"&amp;I$6)</f>
        <v>0</v>
      </c>
      <c r="I30" s="13"/>
      <c r="J30" s="14">
        <f t="shared" si="2"/>
        <v>31</v>
      </c>
    </row>
    <row r="31" spans="2:10" ht="14.4" x14ac:dyDescent="0.3">
      <c r="B31" s="39" t="s">
        <v>204</v>
      </c>
      <c r="C31" s="39"/>
      <c r="D31" s="13">
        <f>COUNTIFS('1. Output sheet'!$K$2:$K$5000,$B31,'1. Output sheet'!$O$2:$O$5000,"&gt;="&amp;D$6,'1. Output sheet'!$O$2:$O$5000,"&lt;"&amp;E$6)</f>
        <v>31</v>
      </c>
      <c r="E31" s="13">
        <f>COUNTIFS('1. Output sheet'!$K$2:$K$5000,$B31,'1. Output sheet'!$O$2:$O$5000,"&gt;="&amp;E$6,'1. Output sheet'!$O$2:$O$5000,"&lt;"&amp;F$6)</f>
        <v>108</v>
      </c>
      <c r="F31" s="13">
        <f>COUNTIFS('1. Output sheet'!$K$2:$K$5000,$B31,'1. Output sheet'!$O$2:$O$5000,"&gt;="&amp;F$6,'1. Output sheet'!$O$2:$O$5000,"&lt;"&amp;G$6)</f>
        <v>113</v>
      </c>
      <c r="G31" s="13">
        <f>COUNTIFS('1. Output sheet'!$K$2:$K$5000,$B31,'1. Output sheet'!$O$2:$O$5000,"&gt;="&amp;G$6,'1. Output sheet'!$O$2:$O$5000,"&lt;"&amp;H$6)</f>
        <v>47</v>
      </c>
      <c r="H31" s="13">
        <f>COUNTIFS('1. Output sheet'!$K$2:$K$5000,$B31,'1. Output sheet'!$O$2:$O$5000,"&gt;="&amp;H$6,'1. Output sheet'!$O$2:$O$5000,"&lt;"&amp;I$6)</f>
        <v>6</v>
      </c>
      <c r="I31" s="13"/>
      <c r="J31" s="14">
        <f t="shared" si="2"/>
        <v>305</v>
      </c>
    </row>
    <row r="32" spans="2:10" ht="14.4" x14ac:dyDescent="0.3">
      <c r="B32" s="39" t="s">
        <v>216</v>
      </c>
      <c r="C32" s="39"/>
      <c r="D32" s="13">
        <f>COUNTIFS('1. Output sheet'!$K$2:$K$5000,$B32,'1. Output sheet'!$O$2:$O$5000,"&gt;="&amp;D$6,'1. Output sheet'!$O$2:$O$5000,"&lt;"&amp;E$6)</f>
        <v>30</v>
      </c>
      <c r="E32" s="13">
        <f>COUNTIFS('1. Output sheet'!$K$2:$K$5000,$B32,'1. Output sheet'!$O$2:$O$5000,"&gt;="&amp;E$6,'1. Output sheet'!$O$2:$O$5000,"&lt;"&amp;F$6)</f>
        <v>63</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124</v>
      </c>
    </row>
    <row r="33" spans="2:20" ht="14.4" x14ac:dyDescent="0.3">
      <c r="B33" s="39" t="s">
        <v>2425</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194</v>
      </c>
      <c r="C34" s="39"/>
      <c r="D34" s="13">
        <f>COUNTIFS('1. Output sheet'!$K$2:$K$5000,$B34,'1. Output sheet'!$O$2:$O$5000,"&gt;="&amp;D$6,'1. Output sheet'!$O$2:$O$5000,"&lt;"&amp;E$6)</f>
        <v>2</v>
      </c>
      <c r="E34" s="13">
        <f>COUNTIFS('1. Output sheet'!$K$2:$K$5000,$B34,'1. Output sheet'!$O$2:$O$5000,"&gt;="&amp;E$6,'1. Output sheet'!$O$2:$O$5000,"&lt;"&amp;F$6)</f>
        <v>28</v>
      </c>
      <c r="F34" s="13">
        <f>COUNTIFS('1. Output sheet'!$K$2:$K$5000,$B34,'1. Output sheet'!$O$2:$O$5000,"&gt;="&amp;F$6,'1. Output sheet'!$O$2:$O$5000,"&lt;"&amp;G$6)</f>
        <v>23</v>
      </c>
      <c r="G34" s="13">
        <f>COUNTIFS('1. Output sheet'!$K$2:$K$5000,$B34,'1. Output sheet'!$O$2:$O$5000,"&gt;="&amp;G$6,'1. Output sheet'!$O$2:$O$5000,"&lt;"&amp;H$6)</f>
        <v>5</v>
      </c>
      <c r="H34" s="13">
        <f>COUNTIFS('1. Output sheet'!$K$2:$K$5000,$B34,'1. Output sheet'!$O$2:$O$5000,"&gt;="&amp;H$6,'1. Output sheet'!$O$2:$O$5000,"&lt;"&amp;I$6)</f>
        <v>12</v>
      </c>
      <c r="I34" s="13"/>
      <c r="J34" s="14">
        <f t="shared" si="2"/>
        <v>70</v>
      </c>
    </row>
    <row r="35" spans="2:20" ht="14.4" x14ac:dyDescent="0.3">
      <c r="B35" s="39" t="s">
        <v>267</v>
      </c>
      <c r="C35" s="39"/>
      <c r="D35" s="13">
        <f>COUNTIFS('1. Output sheet'!$K$2:$K$5000,$B35,'1. Output sheet'!$O$2:$O$5000,"&gt;="&amp;D$6,'1. Output sheet'!$O$2:$O$5000,"&lt;"&amp;E$6)</f>
        <v>18</v>
      </c>
      <c r="E35" s="13">
        <f>COUNTIFS('1. Output sheet'!$K$2:$K$5000,$B35,'1. Output sheet'!$O$2:$O$5000,"&gt;="&amp;E$6,'1. Output sheet'!$O$2:$O$5000,"&lt;"&amp;F$6)</f>
        <v>37</v>
      </c>
      <c r="F35" s="13">
        <f>COUNTIFS('1. Output sheet'!$K$2:$K$5000,$B35,'1. Output sheet'!$O$2:$O$5000,"&gt;="&amp;F$6,'1. Output sheet'!$O$2:$O$5000,"&lt;"&amp;G$6)</f>
        <v>29</v>
      </c>
      <c r="G35" s="13">
        <f>COUNTIFS('1. Output sheet'!$K$2:$K$5000,$B35,'1. Output sheet'!$O$2:$O$5000,"&gt;="&amp;G$6,'1. Output sheet'!$O$2:$O$5000,"&lt;"&amp;H$6)</f>
        <v>7</v>
      </c>
      <c r="H35" s="13">
        <f>COUNTIFS('1. Output sheet'!$K$2:$K$5000,$B35,'1. Output sheet'!$O$2:$O$5000,"&gt;="&amp;H$6,'1. Output sheet'!$O$2:$O$5000,"&lt;"&amp;I$6)</f>
        <v>0</v>
      </c>
      <c r="I35" s="13"/>
      <c r="J35" s="14">
        <f t="shared" si="2"/>
        <v>91</v>
      </c>
      <c r="L35" s="5" t="s">
        <v>4345</v>
      </c>
      <c r="M35" s="5"/>
      <c r="N35" s="5"/>
      <c r="O35" s="5"/>
      <c r="P35" s="5"/>
      <c r="Q35" s="5"/>
      <c r="R35" s="5"/>
      <c r="S35" s="5"/>
      <c r="T35" s="5"/>
    </row>
    <row r="36" spans="2:20" ht="14.4" x14ac:dyDescent="0.3">
      <c r="B36" s="39" t="s">
        <v>710</v>
      </c>
      <c r="C36" s="39"/>
      <c r="D36" s="13">
        <f>COUNTIFS('1. Output sheet'!$K$2:$K$5000,$B36,'1. Output sheet'!$O$2:$O$5000,"&gt;="&amp;D$6,'1. Output sheet'!$O$2:$O$5000,"&lt;"&amp;E$6)</f>
        <v>6</v>
      </c>
      <c r="E36" s="13">
        <f>COUNTIFS('1. Output sheet'!$K$2:$K$5000,$B36,'1. Output sheet'!$O$2:$O$5000,"&gt;="&amp;E$6,'1. Output sheet'!$O$2:$O$5000,"&lt;"&amp;F$6)</f>
        <v>12</v>
      </c>
      <c r="F36" s="13">
        <f>COUNTIFS('1. Output sheet'!$K$2:$K$5000,$B36,'1. Output sheet'!$O$2:$O$5000,"&gt;="&amp;F$6,'1. Output sheet'!$O$2:$O$5000,"&lt;"&amp;G$6)</f>
        <v>8</v>
      </c>
      <c r="G36" s="13">
        <f>COUNTIFS('1. Output sheet'!$K$2:$K$5000,$B36,'1. Output sheet'!$O$2:$O$5000,"&gt;="&amp;G$6,'1. Output sheet'!$O$2:$O$5000,"&lt;"&amp;H$6)</f>
        <v>3</v>
      </c>
      <c r="H36" s="13">
        <f>COUNTIFS('1. Output sheet'!$K$2:$K$5000,$B36,'1. Output sheet'!$O$2:$O$5000,"&gt;="&amp;H$6,'1. Output sheet'!$O$2:$O$5000,"&lt;"&amp;I$6)</f>
        <v>0</v>
      </c>
      <c r="I36" s="13"/>
      <c r="J36" s="14">
        <f t="shared" si="2"/>
        <v>29</v>
      </c>
      <c r="L36" s="6" t="s">
        <v>12</v>
      </c>
      <c r="M36" s="6"/>
      <c r="N36" s="41">
        <v>45778</v>
      </c>
      <c r="O36" s="41">
        <v>45809</v>
      </c>
      <c r="P36" s="41">
        <v>45839</v>
      </c>
      <c r="Q36" s="41">
        <v>45870</v>
      </c>
      <c r="R36" s="41">
        <v>45901</v>
      </c>
      <c r="S36" s="41">
        <v>45931</v>
      </c>
      <c r="T36" s="42" t="s">
        <v>4346</v>
      </c>
    </row>
    <row r="37" spans="2:20" ht="14.4" x14ac:dyDescent="0.3">
      <c r="B37" s="43" t="s">
        <v>4349</v>
      </c>
      <c r="C37" s="12"/>
      <c r="D37" s="14">
        <f>SUM(D38:D66)</f>
        <v>169362.12333333332</v>
      </c>
      <c r="E37" s="14">
        <f t="shared" ref="E37:H37" si="3">SUM(E38:E66)</f>
        <v>543007.29333333345</v>
      </c>
      <c r="F37" s="14">
        <f t="shared" si="3"/>
        <v>243541.29666666666</v>
      </c>
      <c r="G37" s="14">
        <f t="shared" si="3"/>
        <v>209725.75</v>
      </c>
      <c r="H37" s="14">
        <f t="shared" si="3"/>
        <v>115044.4</v>
      </c>
      <c r="I37" s="13"/>
      <c r="J37" s="14">
        <f t="shared" si="2"/>
        <v>1280680.8633333333</v>
      </c>
      <c r="L37" s="43" t="s">
        <v>4350</v>
      </c>
      <c r="M37" s="12"/>
      <c r="N37" s="14">
        <f>D37*$B$4</f>
        <v>22707.872213954026</v>
      </c>
      <c r="O37" s="14">
        <f t="shared" ref="O37:T52" si="4">E37*$B$4</f>
        <v>72805.772539765545</v>
      </c>
      <c r="P37" s="14">
        <f t="shared" si="4"/>
        <v>32653.727614425086</v>
      </c>
      <c r="Q37" s="14">
        <f t="shared" si="4"/>
        <v>28119.779306276225</v>
      </c>
      <c r="R37" s="14">
        <f t="shared" si="4"/>
        <v>15425.016424654408</v>
      </c>
      <c r="S37" s="13"/>
      <c r="T37" s="14">
        <f t="shared" si="4"/>
        <v>171712.16809907526</v>
      </c>
    </row>
    <row r="38" spans="2:20" ht="14.4" x14ac:dyDescent="0.3">
      <c r="B38" s="39" t="s">
        <v>340</v>
      </c>
      <c r="C38" s="12"/>
      <c r="D38" s="13">
        <f>SUMIFS('1. Output sheet'!$F$2:$F$5000,'1. Output sheet'!$K$2:$K$5000,$B38,'1. Output sheet'!$O$2:$O$5000,"&gt;="&amp;D$6,'1. Output sheet'!$O$2:$O$5000,"&lt;"&amp;E$6)</f>
        <v>9921.2000000000007</v>
      </c>
      <c r="E38" s="13">
        <f>SUMIFS('1. Output sheet'!$F$2:$F$5000,'1. Output sheet'!$K$2:$K$5000,$B38,'1. Output sheet'!$O$2:$O$5000,"&gt;="&amp;E$6,'1. Output sheet'!$O$2:$O$5000,"&lt;"&amp;F$6)</f>
        <v>7445</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28652.2</v>
      </c>
      <c r="L38" s="39" t="s">
        <v>340</v>
      </c>
      <c r="M38" s="12"/>
      <c r="N38" s="13">
        <f t="shared" ref="N38:N66" si="5">D38*$B$4</f>
        <v>1330.2227049059436</v>
      </c>
      <c r="O38" s="13">
        <f t="shared" ref="O38:O66" si="6">E38*$B$4</f>
        <v>998.21675180671184</v>
      </c>
      <c r="P38" s="13">
        <f t="shared" ref="P38:P66" si="7">F38*$B$4</f>
        <v>616.76253301690724</v>
      </c>
      <c r="Q38" s="13">
        <f t="shared" ref="Q38:Q66" si="8">G38*$B$4</f>
        <v>896.4509338589221</v>
      </c>
      <c r="R38" s="13">
        <f t="shared" ref="R38:R66" si="9">H38*$B$4</f>
        <v>0</v>
      </c>
      <c r="S38" s="13"/>
      <c r="T38" s="14">
        <f t="shared" si="4"/>
        <v>3841.652923588485</v>
      </c>
    </row>
    <row r="39" spans="2:20" ht="14.4" x14ac:dyDescent="0.3">
      <c r="B39" s="39" t="s">
        <v>2407</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2407</v>
      </c>
      <c r="M39" s="12"/>
      <c r="N39" s="13">
        <f t="shared" si="5"/>
        <v>0</v>
      </c>
      <c r="O39" s="13">
        <f t="shared" si="6"/>
        <v>0</v>
      </c>
      <c r="P39" s="13">
        <f t="shared" si="7"/>
        <v>0</v>
      </c>
      <c r="Q39" s="13">
        <f t="shared" si="8"/>
        <v>0</v>
      </c>
      <c r="R39" s="13">
        <f t="shared" si="9"/>
        <v>0</v>
      </c>
      <c r="S39" s="13"/>
      <c r="T39" s="14">
        <f t="shared" si="4"/>
        <v>0</v>
      </c>
    </row>
    <row r="40" spans="2:20" ht="14.4" x14ac:dyDescent="0.3">
      <c r="B40" s="39" t="s">
        <v>557</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557</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1933</v>
      </c>
      <c r="C41" s="12"/>
      <c r="D41" s="13">
        <f>SUMIFS('1. Output sheet'!$F$2:$F$5000,'1. Output sheet'!$K$2:$K$5000,$B41,'1. Output sheet'!$O$2:$O$5000,"&gt;="&amp;D$6,'1. Output sheet'!$O$2:$O$5000,"&lt;"&amp;E$6)</f>
        <v>1250</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1250</v>
      </c>
      <c r="L41" s="39" t="s">
        <v>1933</v>
      </c>
      <c r="M41" s="12"/>
      <c r="N41" s="13">
        <f t="shared" si="5"/>
        <v>167.59851440676829</v>
      </c>
      <c r="O41" s="13">
        <f t="shared" si="6"/>
        <v>0</v>
      </c>
      <c r="P41" s="13">
        <f t="shared" si="7"/>
        <v>0</v>
      </c>
      <c r="Q41" s="13">
        <f t="shared" si="8"/>
        <v>0</v>
      </c>
      <c r="R41" s="13">
        <f t="shared" si="9"/>
        <v>0</v>
      </c>
      <c r="S41" s="13"/>
      <c r="T41" s="14">
        <f t="shared" si="4"/>
        <v>167.59851440676829</v>
      </c>
    </row>
    <row r="42" spans="2:20" ht="14.4" x14ac:dyDescent="0.3">
      <c r="B42" s="39" t="s">
        <v>530</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530</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34</v>
      </c>
      <c r="C43" s="12"/>
      <c r="D43" s="13">
        <f>SUMIFS('1. Output sheet'!$F$2:$F$5000,'1. Output sheet'!$K$2:$K$5000,$B43,'1. Output sheet'!$O$2:$O$5000,"&gt;="&amp;D$6,'1. Output sheet'!$O$2:$O$5000,"&lt;"&amp;E$6)</f>
        <v>1467.68</v>
      </c>
      <c r="E43" s="13">
        <f>SUMIFS('1. Output sheet'!$F$2:$F$5000,'1. Output sheet'!$K$2:$K$5000,$B43,'1. Output sheet'!$O$2:$O$5000,"&gt;="&amp;E$6,'1. Output sheet'!$O$2:$O$5000,"&lt;"&amp;F$6)</f>
        <v>16354.93</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21657.61</v>
      </c>
      <c r="L43" s="39" t="s">
        <v>34</v>
      </c>
      <c r="M43" s="12"/>
      <c r="N43" s="13">
        <f t="shared" si="5"/>
        <v>196.78479009962055</v>
      </c>
      <c r="O43" s="13">
        <f t="shared" si="6"/>
        <v>2192.8495769813494</v>
      </c>
      <c r="P43" s="13">
        <f t="shared" si="7"/>
        <v>514.19224219996511</v>
      </c>
      <c r="Q43" s="13">
        <f t="shared" si="8"/>
        <v>0</v>
      </c>
      <c r="R43" s="13">
        <f t="shared" si="9"/>
        <v>0</v>
      </c>
      <c r="S43" s="13"/>
      <c r="T43" s="14">
        <f t="shared" si="4"/>
        <v>2903.8266092809349</v>
      </c>
    </row>
    <row r="44" spans="2:20" ht="14.4" x14ac:dyDescent="0.3">
      <c r="B44" s="39" t="s">
        <v>473</v>
      </c>
      <c r="C44" s="12"/>
      <c r="D44" s="13">
        <f>SUMIFS('1. Output sheet'!$F$2:$F$5000,'1. Output sheet'!$K$2:$K$5000,$B44,'1. Output sheet'!$O$2:$O$5000,"&gt;="&amp;D$6,'1. Output sheet'!$O$2:$O$5000,"&lt;"&amp;E$6)</f>
        <v>0</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10380</v>
      </c>
      <c r="L44" s="39" t="s">
        <v>473</v>
      </c>
      <c r="M44" s="12"/>
      <c r="N44" s="13">
        <f t="shared" si="5"/>
        <v>0</v>
      </c>
      <c r="O44" s="13">
        <f t="shared" si="6"/>
        <v>593.96913505758675</v>
      </c>
      <c r="P44" s="13">
        <f t="shared" si="7"/>
        <v>547.04155102369168</v>
      </c>
      <c r="Q44" s="13">
        <f t="shared" si="8"/>
        <v>250.72737755252535</v>
      </c>
      <c r="R44" s="13">
        <f t="shared" si="9"/>
        <v>0</v>
      </c>
      <c r="S44" s="13"/>
      <c r="T44" s="14">
        <f t="shared" si="4"/>
        <v>1391.7380636338037</v>
      </c>
    </row>
    <row r="45" spans="2:20" ht="14.4" x14ac:dyDescent="0.3">
      <c r="B45" s="39" t="s">
        <v>210</v>
      </c>
      <c r="C45" s="12"/>
      <c r="D45" s="13">
        <f>SUMIFS('1. Output sheet'!$F$2:$F$5000,'1. Output sheet'!$K$2:$K$5000,$B45,'1. Output sheet'!$O$2:$O$5000,"&gt;="&amp;D$6,'1. Output sheet'!$O$2:$O$5000,"&lt;"&amp;E$6)</f>
        <v>0</v>
      </c>
      <c r="E45" s="13">
        <f>SUMIFS('1. Output sheet'!$F$2:$F$5000,'1. Output sheet'!$K$2:$K$5000,$B45,'1. Output sheet'!$O$2:$O$5000,"&gt;="&amp;E$6,'1. Output sheet'!$O$2:$O$5000,"&lt;"&amp;F$6)</f>
        <v>0</v>
      </c>
      <c r="F45" s="13">
        <f>SUMIFS('1. Output sheet'!$F$2:$F$5000,'1. Output sheet'!$K$2:$K$5000,$B45,'1. Output sheet'!$O$2:$O$5000,"&gt;="&amp;F$6,'1. Output sheet'!$O$2:$O$5000,"&lt;"&amp;G$6)</f>
        <v>0</v>
      </c>
      <c r="G45" s="13">
        <f>SUMIFS('1. Output sheet'!$F$2:$F$5000,'1. Output sheet'!$K$2:$K$5000,$B45,'1. Output sheet'!$O$2:$O$5000,"&gt;="&amp;G$6,'1. Output sheet'!$O$2:$O$5000,"&lt;"&amp;H$6)</f>
        <v>0</v>
      </c>
      <c r="H45" s="13">
        <f>SUMIFS('1. Output sheet'!$F$2:$F$5000,'1. Output sheet'!$K$2:$K$5000,$B45,'1. Output sheet'!$O$2:$O$5000,"&gt;="&amp;H$6,'1. Output sheet'!$O$2:$O$5000,"&lt;"&amp;I$6)</f>
        <v>26545.4</v>
      </c>
      <c r="I45" s="13"/>
      <c r="J45" s="14">
        <f t="shared" si="2"/>
        <v>26545.4</v>
      </c>
      <c r="L45" s="39" t="s">
        <v>210</v>
      </c>
      <c r="M45" s="12"/>
      <c r="N45" s="13">
        <f t="shared" si="5"/>
        <v>0</v>
      </c>
      <c r="O45" s="13">
        <f t="shared" si="6"/>
        <v>0</v>
      </c>
      <c r="P45" s="13">
        <f t="shared" si="7"/>
        <v>0</v>
      </c>
      <c r="Q45" s="13">
        <f t="shared" si="8"/>
        <v>0</v>
      </c>
      <c r="R45" s="13">
        <f t="shared" si="9"/>
        <v>3559.1756834667412</v>
      </c>
      <c r="S45" s="13"/>
      <c r="T45" s="14">
        <f t="shared" si="4"/>
        <v>3559.1756834667412</v>
      </c>
    </row>
    <row r="46" spans="2:20" ht="14.4" x14ac:dyDescent="0.3">
      <c r="B46" s="39" t="s">
        <v>333</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333</v>
      </c>
      <c r="M46" s="12"/>
      <c r="N46" s="13">
        <f t="shared" si="5"/>
        <v>0</v>
      </c>
      <c r="O46" s="13">
        <f t="shared" si="6"/>
        <v>0</v>
      </c>
      <c r="P46" s="13">
        <f t="shared" si="7"/>
        <v>0</v>
      </c>
      <c r="Q46" s="13">
        <f t="shared" si="8"/>
        <v>0</v>
      </c>
      <c r="R46" s="13">
        <f t="shared" si="9"/>
        <v>0</v>
      </c>
      <c r="S46" s="13"/>
      <c r="T46" s="14">
        <f t="shared" si="4"/>
        <v>0</v>
      </c>
    </row>
    <row r="47" spans="2:20" ht="14.4" x14ac:dyDescent="0.3">
      <c r="B47" s="39" t="s">
        <v>229</v>
      </c>
      <c r="C47" s="12"/>
      <c r="D47" s="13">
        <f>SUMIFS('1. Output sheet'!$F$2:$F$5000,'1. Output sheet'!$K$2:$K$5000,$B47,'1. Output sheet'!$O$2:$O$5000,"&gt;="&amp;D$6,'1. Output sheet'!$O$2:$O$5000,"&lt;"&amp;E$6)</f>
        <v>28334</v>
      </c>
      <c r="E47" s="13">
        <f>SUMIFS('1. Output sheet'!$F$2:$F$5000,'1. Output sheet'!$K$2:$K$5000,$B47,'1. Output sheet'!$O$2:$O$5000,"&gt;="&amp;E$6,'1. Output sheet'!$O$2:$O$5000,"&lt;"&amp;F$6)</f>
        <v>43563.283333333333</v>
      </c>
      <c r="F47" s="13">
        <f>SUMIFS('1. Output sheet'!$F$2:$F$5000,'1. Output sheet'!$K$2:$K$5000,$B47,'1. Output sheet'!$O$2:$O$5000,"&gt;="&amp;F$6,'1. Output sheet'!$O$2:$O$5000,"&lt;"&amp;G$6)</f>
        <v>11064.753333333334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128362.03666666665</v>
      </c>
      <c r="L47" s="39" t="s">
        <v>229</v>
      </c>
      <c r="M47" s="12"/>
      <c r="N47" s="13">
        <f t="shared" si="5"/>
        <v>3798.9890457610977</v>
      </c>
      <c r="O47" s="13">
        <f t="shared" si="6"/>
        <v>5840.9132554782364</v>
      </c>
      <c r="P47" s="13">
        <f t="shared" si="7"/>
        <v>1483.5489767552033</v>
      </c>
      <c r="Q47" s="13">
        <f t="shared" si="8"/>
        <v>3660.3515546438193</v>
      </c>
      <c r="R47" s="13">
        <f t="shared" si="9"/>
        <v>2426.8264886100046</v>
      </c>
      <c r="S47" s="13"/>
      <c r="T47" s="14">
        <f t="shared" si="4"/>
        <v>17210.629321248358</v>
      </c>
    </row>
    <row r="48" spans="2:20" ht="14.4" x14ac:dyDescent="0.3">
      <c r="B48" s="39" t="s">
        <v>407</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407</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54</v>
      </c>
      <c r="C49" s="12"/>
      <c r="D49" s="13">
        <f>SUMIFS('1. Output sheet'!$F$2:$F$5000,'1. Output sheet'!$K$2:$K$5000,$B49,'1. Output sheet'!$O$2:$O$5000,"&gt;="&amp;D$6,'1. Output sheet'!$O$2:$O$5000,"&lt;"&amp;E$6)</f>
        <v>5320</v>
      </c>
      <c r="E49" s="13">
        <f>SUMIFS('1. Output sheet'!$F$2:$F$5000,'1. Output sheet'!$K$2:$K$5000,$B49,'1. Output sheet'!$O$2:$O$5000,"&gt;="&amp;E$6,'1. Output sheet'!$O$2:$O$5000,"&lt;"&amp;F$6)</f>
        <v>37522</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50797</v>
      </c>
      <c r="L49" s="39" t="s">
        <v>54</v>
      </c>
      <c r="M49" s="12"/>
      <c r="N49" s="13">
        <f t="shared" si="5"/>
        <v>713.29927731520581</v>
      </c>
      <c r="O49" s="13">
        <f t="shared" si="6"/>
        <v>5030.9051660566074</v>
      </c>
      <c r="P49" s="13">
        <f t="shared" si="7"/>
        <v>953.30034994569792</v>
      </c>
      <c r="Q49" s="13">
        <f t="shared" si="8"/>
        <v>113.29659573897536</v>
      </c>
      <c r="R49" s="13">
        <f t="shared" si="9"/>
        <v>0</v>
      </c>
      <c r="S49" s="13"/>
      <c r="T49" s="14">
        <f t="shared" si="4"/>
        <v>6810.8013890564862</v>
      </c>
    </row>
    <row r="50" spans="2:20" ht="14.4" x14ac:dyDescent="0.3">
      <c r="B50" s="39" t="s">
        <v>126</v>
      </c>
      <c r="C50" s="12"/>
      <c r="D50" s="13">
        <f>SUMIFS('1. Output sheet'!$F$2:$F$5000,'1. Output sheet'!$K$2:$K$5000,$B50,'1. Output sheet'!$O$2:$O$5000,"&gt;="&amp;D$6,'1. Output sheet'!$O$2:$O$5000,"&lt;"&amp;E$6)</f>
        <v>835</v>
      </c>
      <c r="E50" s="13">
        <f>SUMIFS('1. Output sheet'!$F$2:$F$5000,'1. Output sheet'!$K$2:$K$5000,$B50,'1. Output sheet'!$O$2:$O$5000,"&gt;="&amp;E$6,'1. Output sheet'!$O$2:$O$5000,"&lt;"&amp;F$6)</f>
        <v>3510</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48942.06</v>
      </c>
      <c r="L50" s="39" t="s">
        <v>126</v>
      </c>
      <c r="M50" s="12"/>
      <c r="N50" s="13">
        <f t="shared" si="5"/>
        <v>111.95580762372121</v>
      </c>
      <c r="O50" s="13">
        <f t="shared" si="6"/>
        <v>470.61662845420534</v>
      </c>
      <c r="P50" s="13">
        <f t="shared" si="7"/>
        <v>0</v>
      </c>
      <c r="Q50" s="13">
        <f t="shared" si="8"/>
        <v>5979.5208023276073</v>
      </c>
      <c r="R50" s="13">
        <f t="shared" si="9"/>
        <v>0</v>
      </c>
      <c r="S50" s="13"/>
      <c r="T50" s="14">
        <f t="shared" si="4"/>
        <v>6562.0932384055332</v>
      </c>
    </row>
    <row r="51" spans="2:20" ht="14.4" x14ac:dyDescent="0.3">
      <c r="B51" s="39" t="s">
        <v>737</v>
      </c>
      <c r="C51" s="12"/>
      <c r="D51" s="13">
        <f>SUMIFS('1. Output sheet'!$F$2:$F$5000,'1. Output sheet'!$K$2:$K$5000,$B51,'1. Output sheet'!$O$2:$O$5000,"&gt;="&amp;D$6,'1. Output sheet'!$O$2:$O$5000,"&lt;"&amp;E$6)</f>
        <v>5680</v>
      </c>
      <c r="E51" s="13">
        <f>SUMIFS('1. Output sheet'!$F$2:$F$5000,'1. Output sheet'!$K$2:$K$5000,$B51,'1. Output sheet'!$O$2:$O$5000,"&gt;="&amp;E$6,'1. Output sheet'!$O$2:$O$5000,"&lt;"&amp;F$6)</f>
        <v>10066</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23263</v>
      </c>
      <c r="L51" s="39" t="s">
        <v>737</v>
      </c>
      <c r="M51" s="12"/>
      <c r="N51" s="13">
        <f t="shared" si="5"/>
        <v>761.5676494643551</v>
      </c>
      <c r="O51" s="13">
        <f t="shared" si="6"/>
        <v>1349.6373168148236</v>
      </c>
      <c r="P51" s="13">
        <f t="shared" si="7"/>
        <v>355.30885054234875</v>
      </c>
      <c r="Q51" s="13">
        <f t="shared" si="8"/>
        <v>354.37029886167085</v>
      </c>
      <c r="R51" s="13">
        <f t="shared" si="9"/>
        <v>298.19127683252214</v>
      </c>
      <c r="S51" s="13"/>
      <c r="T51" s="14">
        <f t="shared" si="4"/>
        <v>3119.0753925157205</v>
      </c>
    </row>
    <row r="52" spans="2:20" ht="14.4" x14ac:dyDescent="0.3">
      <c r="B52" s="39" t="s">
        <v>362</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362</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76</v>
      </c>
      <c r="C53" s="12"/>
      <c r="D53" s="13">
        <f>SUMIFS('1. Output sheet'!$F$2:$F$5000,'1. Output sheet'!$K$2:$K$5000,$B53,'1. Output sheet'!$O$2:$O$5000,"&gt;="&amp;D$6,'1. Output sheet'!$O$2:$O$5000,"&lt;"&amp;E$6)</f>
        <v>920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1040</v>
      </c>
      <c r="H53" s="13">
        <f>SUMIFS('1. Output sheet'!$F$2:$F$5000,'1. Output sheet'!$K$2:$K$5000,$B53,'1. Output sheet'!$O$2:$O$5000,"&gt;="&amp;H$6,'1. Output sheet'!$O$2:$O$5000,"&lt;"&amp;I$6)</f>
        <v>0</v>
      </c>
      <c r="I53" s="13"/>
      <c r="J53" s="14">
        <f t="shared" si="2"/>
        <v>7895</v>
      </c>
      <c r="L53" s="39" t="s">
        <v>76</v>
      </c>
      <c r="M53" s="12"/>
      <c r="N53" s="13">
        <f t="shared" si="5"/>
        <v>123.35250660338146</v>
      </c>
      <c r="O53" s="13">
        <f t="shared" si="6"/>
        <v>795.75774640333577</v>
      </c>
      <c r="P53" s="13">
        <f t="shared" si="7"/>
        <v>0</v>
      </c>
      <c r="Q53" s="13">
        <f t="shared" si="8"/>
        <v>139.4419639864312</v>
      </c>
      <c r="R53" s="13">
        <f t="shared" si="9"/>
        <v>0</v>
      </c>
      <c r="S53" s="13"/>
      <c r="T53" s="14">
        <f t="shared" ref="T53:T66" si="10">J53*$B$4</f>
        <v>1058.5522169931485</v>
      </c>
    </row>
    <row r="54" spans="2:20" ht="14.4" x14ac:dyDescent="0.3">
      <c r="B54" s="39" t="s">
        <v>3770</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3770</v>
      </c>
      <c r="M54" s="12"/>
      <c r="N54" s="13">
        <f t="shared" si="5"/>
        <v>0</v>
      </c>
      <c r="O54" s="13">
        <f t="shared" si="6"/>
        <v>0</v>
      </c>
      <c r="P54" s="13">
        <f t="shared" si="7"/>
        <v>0</v>
      </c>
      <c r="Q54" s="13">
        <f t="shared" si="8"/>
        <v>0</v>
      </c>
      <c r="R54" s="13">
        <f t="shared" si="9"/>
        <v>0</v>
      </c>
      <c r="S54" s="13"/>
      <c r="T54" s="14">
        <f t="shared" si="10"/>
        <v>0</v>
      </c>
    </row>
    <row r="55" spans="2:20" ht="14.4" x14ac:dyDescent="0.3">
      <c r="B55" s="39" t="s">
        <v>724</v>
      </c>
      <c r="C55" s="12"/>
      <c r="D55" s="13">
        <f>SUMIFS('1. Output sheet'!$F$2:$F$5000,'1. Output sheet'!$K$2:$K$5000,$B55,'1. Output sheet'!$O$2:$O$5000,"&gt;="&amp;D$6,'1. Output sheet'!$O$2:$O$5000,"&lt;"&amp;E$6)</f>
        <v>1900</v>
      </c>
      <c r="E55" s="13">
        <f>SUMIFS('1. Output sheet'!$F$2:$F$5000,'1. Output sheet'!$K$2:$K$5000,$B55,'1. Output sheet'!$O$2:$O$5000,"&gt;="&amp;E$6,'1. Output sheet'!$O$2:$O$5000,"&lt;"&amp;F$6)</f>
        <v>42088</v>
      </c>
      <c r="F55" s="13">
        <f>SUMIFS('1. Output sheet'!$F$2:$F$5000,'1. Output sheet'!$K$2:$K$5000,$B55,'1. Output sheet'!$O$2:$O$5000,"&gt;="&amp;F$6,'1. Output sheet'!$O$2:$O$5000,"&lt;"&amp;G$6)</f>
        <v>15630</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59618</v>
      </c>
      <c r="L55" s="39" t="s">
        <v>724</v>
      </c>
      <c r="M55" s="12"/>
      <c r="N55" s="13">
        <f t="shared" si="5"/>
        <v>254.74974189828777</v>
      </c>
      <c r="O55" s="13">
        <f t="shared" si="6"/>
        <v>5643.1090194816506</v>
      </c>
      <c r="P55" s="13">
        <f t="shared" si="7"/>
        <v>2095.6518241422305</v>
      </c>
      <c r="Q55" s="13">
        <f t="shared" si="8"/>
        <v>0</v>
      </c>
      <c r="R55" s="13">
        <f t="shared" si="9"/>
        <v>0</v>
      </c>
      <c r="S55" s="13"/>
      <c r="T55" s="14">
        <f t="shared" si="10"/>
        <v>7993.5105855221691</v>
      </c>
    </row>
    <row r="56" spans="2:20" ht="14.4" x14ac:dyDescent="0.3">
      <c r="B56" s="39" t="s">
        <v>285</v>
      </c>
      <c r="C56" s="12"/>
      <c r="D56" s="13">
        <f>SUMIFS('1. Output sheet'!$F$2:$F$5000,'1. Output sheet'!$K$2:$K$5000,$B56,'1. Output sheet'!$O$2:$O$5000,"&gt;="&amp;D$6,'1. Output sheet'!$O$2:$O$5000,"&lt;"&amp;E$6)</f>
        <v>9315</v>
      </c>
      <c r="E56" s="13">
        <f>SUMIFS('1. Output sheet'!$F$2:$F$5000,'1. Output sheet'!$K$2:$K$5000,$B56,'1. Output sheet'!$O$2:$O$5000,"&gt;="&amp;E$6,'1. Output sheet'!$O$2:$O$5000,"&lt;"&amp;F$6)</f>
        <v>29541.309999999998</v>
      </c>
      <c r="F56" s="13">
        <f>SUMIFS('1. Output sheet'!$F$2:$F$5000,'1. Output sheet'!$K$2:$K$5000,$B56,'1. Output sheet'!$O$2:$O$5000,"&gt;="&amp;F$6,'1. Output sheet'!$O$2:$O$5000,"&lt;"&amp;G$6)</f>
        <v>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38856.31</v>
      </c>
      <c r="L56" s="39" t="s">
        <v>285</v>
      </c>
      <c r="M56" s="12"/>
      <c r="N56" s="13">
        <f t="shared" si="5"/>
        <v>1248.9441293592372</v>
      </c>
      <c r="O56" s="13">
        <f t="shared" si="6"/>
        <v>3960.863735703846</v>
      </c>
      <c r="P56" s="13">
        <f t="shared" si="7"/>
        <v>0</v>
      </c>
      <c r="Q56" s="13">
        <f t="shared" si="8"/>
        <v>0</v>
      </c>
      <c r="R56" s="13">
        <f t="shared" si="9"/>
        <v>0</v>
      </c>
      <c r="S56" s="13"/>
      <c r="T56" s="14">
        <f t="shared" si="10"/>
        <v>5209.8078650630832</v>
      </c>
    </row>
    <row r="57" spans="2:20" ht="14.4" x14ac:dyDescent="0.3">
      <c r="B57" s="39" t="s">
        <v>717</v>
      </c>
      <c r="C57" s="12"/>
      <c r="D57" s="13">
        <f>SUMIFS('1. Output sheet'!$F$2:$F$5000,'1. Output sheet'!$K$2:$K$5000,$B57,'1. Output sheet'!$O$2:$O$5000,"&gt;="&amp;D$6,'1. Output sheet'!$O$2:$O$5000,"&lt;"&amp;E$6)</f>
        <v>8243.5300000000007</v>
      </c>
      <c r="E57" s="13">
        <f>SUMIFS('1. Output sheet'!$F$2:$F$5000,'1. Output sheet'!$K$2:$K$5000,$B57,'1. Output sheet'!$O$2:$O$5000,"&gt;="&amp;E$6,'1. Output sheet'!$O$2:$O$5000,"&lt;"&amp;F$6)</f>
        <v>39873.49</v>
      </c>
      <c r="F57" s="13">
        <f>SUMIFS('1. Output sheet'!$F$2:$F$5000,'1. Output sheet'!$K$2:$K$5000,$B57,'1. Output sheet'!$O$2:$O$5000,"&gt;="&amp;F$6,'1. Output sheet'!$O$2:$O$5000,"&lt;"&amp;G$6)</f>
        <v>11910</v>
      </c>
      <c r="G57" s="13">
        <f>SUMIFS('1. Output sheet'!$F$2:$F$5000,'1. Output sheet'!$K$2:$K$5000,$B57,'1. Output sheet'!$O$2:$O$5000,"&gt;="&amp;G$6,'1. Output sheet'!$O$2:$O$5000,"&lt;"&amp;H$6)</f>
        <v>9229</v>
      </c>
      <c r="H57" s="13">
        <f>SUMIFS('1. Output sheet'!$F$2:$F$5000,'1. Output sheet'!$K$2:$K$5000,$B57,'1. Output sheet'!$O$2:$O$5000,"&gt;="&amp;H$6,'1. Output sheet'!$O$2:$O$5000,"&lt;"&amp;I$6)</f>
        <v>0</v>
      </c>
      <c r="I57" s="13"/>
      <c r="J57" s="14">
        <f t="shared" si="2"/>
        <v>69256.01999999999</v>
      </c>
      <c r="L57" s="39" t="s">
        <v>717</v>
      </c>
      <c r="M57" s="12"/>
      <c r="N57" s="13">
        <f t="shared" si="5"/>
        <v>1105.2827051741012</v>
      </c>
      <c r="O57" s="13">
        <f t="shared" si="6"/>
        <v>5346.1901505705046</v>
      </c>
      <c r="P57" s="13">
        <f t="shared" si="7"/>
        <v>1596.8786452676882</v>
      </c>
      <c r="Q57" s="13">
        <f t="shared" si="8"/>
        <v>1237.4133515680514</v>
      </c>
      <c r="R57" s="13">
        <f t="shared" si="9"/>
        <v>0</v>
      </c>
      <c r="S57" s="13"/>
      <c r="T57" s="14">
        <f t="shared" si="10"/>
        <v>9285.7648525803434</v>
      </c>
    </row>
    <row r="58" spans="2:20" ht="14.4" x14ac:dyDescent="0.3">
      <c r="B58" s="39" t="s">
        <v>1095</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1095</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427</v>
      </c>
      <c r="C59" s="12"/>
      <c r="D59" s="13">
        <f>SUMIFS('1. Output sheet'!$F$2:$F$5000,'1. Output sheet'!$K$2:$K$5000,$B59,'1. Output sheet'!$O$2:$O$5000,"&gt;="&amp;D$6,'1. Output sheet'!$O$2:$O$5000,"&lt;"&amp;E$6)</f>
        <v>16980</v>
      </c>
      <c r="E59" s="13">
        <f>SUMIFS('1. Output sheet'!$F$2:$F$5000,'1. Output sheet'!$K$2:$K$5000,$B59,'1. Output sheet'!$O$2:$O$5000,"&gt;="&amp;E$6,'1. Output sheet'!$O$2:$O$5000,"&lt;"&amp;F$6)</f>
        <v>64613.866666666669</v>
      </c>
      <c r="F59" s="13">
        <f>SUMIFS('1. Output sheet'!$F$2:$F$5000,'1. Output sheet'!$K$2:$K$5000,$B59,'1. Output sheet'!$O$2:$O$5000,"&gt;="&amp;F$6,'1. Output sheet'!$O$2:$O$5000,"&lt;"&amp;G$6)</f>
        <v>19336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153424.86666666667</v>
      </c>
      <c r="L59" s="39" t="s">
        <v>427</v>
      </c>
      <c r="M59" s="12"/>
      <c r="N59" s="13">
        <f t="shared" si="5"/>
        <v>2276.6582197015405</v>
      </c>
      <c r="O59" s="13">
        <f t="shared" si="6"/>
        <v>8663.3504507282705</v>
      </c>
      <c r="P59" s="13">
        <f t="shared" si="7"/>
        <v>2592.547899655417</v>
      </c>
      <c r="Q59" s="13">
        <f t="shared" si="8"/>
        <v>6720.0300336537812</v>
      </c>
      <c r="R59" s="13">
        <f t="shared" si="9"/>
        <v>318.43717737285971</v>
      </c>
      <c r="S59" s="13"/>
      <c r="T59" s="14">
        <f t="shared" si="10"/>
        <v>20571.023781111868</v>
      </c>
    </row>
    <row r="60" spans="2:20" ht="14.4" x14ac:dyDescent="0.3">
      <c r="B60" s="39" t="s">
        <v>84</v>
      </c>
      <c r="C60" s="12"/>
      <c r="D60" s="13">
        <f>SUMIFS('1. Output sheet'!$F$2:$F$5000,'1. Output sheet'!$K$2:$K$5000,$B60,'1. Output sheet'!$O$2:$O$5000,"&gt;="&amp;D$6,'1. Output sheet'!$O$2:$O$5000,"&lt;"&amp;E$6)</f>
        <v>6407</v>
      </c>
      <c r="E60" s="13">
        <f>SUMIFS('1. Output sheet'!$F$2:$F$5000,'1. Output sheet'!$K$2:$K$5000,$B60,'1. Output sheet'!$O$2:$O$5000,"&gt;="&amp;E$6,'1. Output sheet'!$O$2:$O$5000,"&lt;"&amp;F$6)</f>
        <v>9185</v>
      </c>
      <c r="F60" s="13">
        <f>SUMIFS('1. Output sheet'!$F$2:$F$5000,'1. Output sheet'!$K$2:$K$5000,$B60,'1. Output sheet'!$O$2:$O$5000,"&gt;="&amp;F$6,'1. Output sheet'!$O$2:$O$5000,"&lt;"&amp;G$6)</f>
        <v>12296.5</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27888.5</v>
      </c>
      <c r="L60" s="39" t="s">
        <v>84</v>
      </c>
      <c r="M60" s="12"/>
      <c r="N60" s="13">
        <f t="shared" si="5"/>
        <v>859.04294544333152</v>
      </c>
      <c r="O60" s="13">
        <f t="shared" si="6"/>
        <v>1231.5138838609332</v>
      </c>
      <c r="P60" s="13">
        <f t="shared" si="7"/>
        <v>1648.7001059222609</v>
      </c>
      <c r="Q60" s="13">
        <f t="shared" si="8"/>
        <v>0</v>
      </c>
      <c r="R60" s="13">
        <f t="shared" si="9"/>
        <v>0</v>
      </c>
      <c r="S60" s="13"/>
      <c r="T60" s="14">
        <f t="shared" si="10"/>
        <v>3739.2569352265255</v>
      </c>
    </row>
    <row r="61" spans="2:20" ht="14.4" x14ac:dyDescent="0.3">
      <c r="B61" s="39" t="s">
        <v>204</v>
      </c>
      <c r="C61" s="12"/>
      <c r="D61" s="13">
        <f>SUMIFS('1. Output sheet'!$F$2:$F$5000,'1. Output sheet'!$K$2:$K$5000,$B61,'1. Output sheet'!$O$2:$O$5000,"&gt;="&amp;D$6,'1. Output sheet'!$O$2:$O$5000,"&lt;"&amp;E$6)</f>
        <v>27183</v>
      </c>
      <c r="E61" s="13">
        <f>SUMIFS('1. Output sheet'!$F$2:$F$5000,'1. Output sheet'!$K$2:$K$5000,$B61,'1. Output sheet'!$O$2:$O$5000,"&gt;="&amp;E$6,'1. Output sheet'!$O$2:$O$5000,"&lt;"&amp;F$6)</f>
        <v>97407.97</v>
      </c>
      <c r="F61" s="13">
        <f>SUMIFS('1. Output sheet'!$F$2:$F$5000,'1. Output sheet'!$K$2:$K$5000,$B61,'1. Output sheet'!$O$2:$O$5000,"&gt;="&amp;F$6,'1. Output sheet'!$O$2:$O$5000,"&lt;"&amp;G$6)</f>
        <v>97002</v>
      </c>
      <c r="G61" s="13">
        <f>SUMIFS('1. Output sheet'!$F$2:$F$5000,'1. Output sheet'!$K$2:$K$5000,$B61,'1. Output sheet'!$O$2:$O$5000,"&gt;="&amp;G$6,'1. Output sheet'!$O$2:$O$5000,"&lt;"&amp;H$6)</f>
        <v>40234</v>
      </c>
      <c r="H61" s="13">
        <f>SUMIFS('1. Output sheet'!$F$2:$F$5000,'1. Output sheet'!$K$2:$K$5000,$B61,'1. Output sheet'!$O$2:$O$5000,"&gt;="&amp;H$6,'1. Output sheet'!$O$2:$O$5000,"&lt;"&amp;I$6)</f>
        <v>5100</v>
      </c>
      <c r="I61" s="13"/>
      <c r="J61" s="14">
        <f t="shared" si="2"/>
        <v>266926.96999999997</v>
      </c>
      <c r="L61" s="39" t="s">
        <v>204</v>
      </c>
      <c r="M61" s="12"/>
      <c r="N61" s="13">
        <f t="shared" si="5"/>
        <v>3644.6643336953457</v>
      </c>
      <c r="O61" s="13">
        <f t="shared" si="6"/>
        <v>13060.344850703243</v>
      </c>
      <c r="P61" s="13">
        <f t="shared" si="7"/>
        <v>13005.912875588268</v>
      </c>
      <c r="Q61" s="13">
        <f t="shared" si="8"/>
        <v>5394.5269029135316</v>
      </c>
      <c r="R61" s="13">
        <f t="shared" si="9"/>
        <v>683.8019387796146</v>
      </c>
      <c r="S61" s="13"/>
      <c r="T61" s="14">
        <f t="shared" si="10"/>
        <v>35789.250901679996</v>
      </c>
    </row>
    <row r="62" spans="2:20" ht="14.4" x14ac:dyDescent="0.3">
      <c r="B62" s="39" t="s">
        <v>216</v>
      </c>
      <c r="C62" s="12"/>
      <c r="D62" s="13">
        <f>SUMIFS('1. Output sheet'!$F$2:$F$5000,'1. Output sheet'!$K$2:$K$5000,$B62,'1. Output sheet'!$O$2:$O$5000,"&gt;="&amp;D$6,'1. Output sheet'!$O$2:$O$5000,"&lt;"&amp;E$6)</f>
        <v>8657.5199999999986</v>
      </c>
      <c r="E62" s="13">
        <f>SUMIFS('1. Output sheet'!$F$2:$F$5000,'1. Output sheet'!$K$2:$K$5000,$B62,'1. Output sheet'!$O$2:$O$5000,"&gt;="&amp;E$6,'1. Output sheet'!$O$2:$O$5000,"&lt;"&amp;F$6)</f>
        <v>19495.680000000004</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46143.200000000004</v>
      </c>
      <c r="L62" s="39" t="s">
        <v>216</v>
      </c>
      <c r="M62" s="12"/>
      <c r="N62" s="13">
        <f t="shared" si="5"/>
        <v>1160.7899923575073</v>
      </c>
      <c r="O62" s="13">
        <f t="shared" si="6"/>
        <v>2613.9576042797958</v>
      </c>
      <c r="P62" s="13">
        <f t="shared" si="7"/>
        <v>4.0223643457624387</v>
      </c>
      <c r="Q62" s="13">
        <f t="shared" si="8"/>
        <v>2408.0554549964468</v>
      </c>
      <c r="R62" s="13">
        <f t="shared" si="9"/>
        <v>0</v>
      </c>
      <c r="S62" s="13"/>
      <c r="T62" s="14">
        <f t="shared" si="10"/>
        <v>6186.8254159795124</v>
      </c>
    </row>
    <row r="63" spans="2:20" ht="14.4" x14ac:dyDescent="0.3">
      <c r="B63" s="39" t="s">
        <v>2425</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2425</v>
      </c>
      <c r="M63" s="12"/>
      <c r="N63" s="13">
        <f t="shared" si="5"/>
        <v>0</v>
      </c>
      <c r="O63" s="13">
        <f t="shared" si="6"/>
        <v>0</v>
      </c>
      <c r="P63" s="13">
        <f t="shared" si="7"/>
        <v>0</v>
      </c>
      <c r="Q63" s="13">
        <f t="shared" si="8"/>
        <v>0</v>
      </c>
      <c r="R63" s="13">
        <f t="shared" si="9"/>
        <v>0</v>
      </c>
      <c r="S63" s="13"/>
      <c r="T63" s="14">
        <f t="shared" si="10"/>
        <v>0</v>
      </c>
    </row>
    <row r="64" spans="2:20" ht="14.4" x14ac:dyDescent="0.3">
      <c r="B64" s="39" t="s">
        <v>194</v>
      </c>
      <c r="C64" s="12"/>
      <c r="D64" s="13">
        <f>SUMIFS('1. Output sheet'!$F$2:$F$5000,'1. Output sheet'!$K$2:$K$5000,$B64,'1. Output sheet'!$O$2:$O$5000,"&gt;="&amp;D$6,'1. Output sheet'!$O$2:$O$5000,"&lt;"&amp;E$6)</f>
        <v>2855</v>
      </c>
      <c r="E64" s="13">
        <f>SUMIFS('1. Output sheet'!$F$2:$F$5000,'1. Output sheet'!$K$2:$K$5000,$B64,'1. Output sheet'!$O$2:$O$5000,"&gt;="&amp;E$6,'1. Output sheet'!$O$2:$O$5000,"&lt;"&amp;F$6)</f>
        <v>54979.839999999997</v>
      </c>
      <c r="F64" s="13">
        <f>SUMIFS('1. Output sheet'!$F$2:$F$5000,'1. Output sheet'!$K$2:$K$5000,$B64,'1. Output sheet'!$O$2:$O$5000,"&gt;="&amp;F$6,'1. Output sheet'!$O$2:$O$5000,"&lt;"&amp;G$6)</f>
        <v>27716.5</v>
      </c>
      <c r="G64" s="13">
        <f>SUMIFS('1. Output sheet'!$F$2:$F$5000,'1. Output sheet'!$K$2:$K$5000,$B64,'1. Output sheet'!$O$2:$O$5000,"&gt;="&amp;G$6,'1. Output sheet'!$O$2:$O$5000,"&lt;"&amp;H$6)</f>
        <v>4245</v>
      </c>
      <c r="H64" s="13">
        <f>SUMIFS('1. Output sheet'!$F$2:$F$5000,'1. Output sheet'!$K$2:$K$5000,$B64,'1. Output sheet'!$O$2:$O$5000,"&gt;="&amp;H$6,'1. Output sheet'!$O$2:$O$5000,"&lt;"&amp;I$6)</f>
        <v>60700</v>
      </c>
      <c r="I64" s="13"/>
      <c r="J64" s="14">
        <f t="shared" si="2"/>
        <v>150496.34</v>
      </c>
      <c r="L64" s="39" t="s">
        <v>194</v>
      </c>
      <c r="M64" s="12"/>
      <c r="N64" s="13">
        <f t="shared" si="5"/>
        <v>382.79500690505876</v>
      </c>
      <c r="O64" s="13">
        <f t="shared" si="6"/>
        <v>7371.6316050574515</v>
      </c>
      <c r="P64" s="13">
        <f t="shared" si="7"/>
        <v>3716.1953796441544</v>
      </c>
      <c r="Q64" s="13">
        <f t="shared" si="8"/>
        <v>569.16455492538512</v>
      </c>
      <c r="R64" s="13">
        <f t="shared" si="9"/>
        <v>8138.5838595926671</v>
      </c>
      <c r="S64" s="13"/>
      <c r="T64" s="14">
        <f t="shared" si="10"/>
        <v>20178.370406124715</v>
      </c>
    </row>
    <row r="65" spans="1:36" ht="14.4" x14ac:dyDescent="0.3">
      <c r="B65" s="39" t="s">
        <v>267</v>
      </c>
      <c r="C65" s="12"/>
      <c r="D65" s="13">
        <f>SUMIFS('1. Output sheet'!$F$2:$F$5000,'1. Output sheet'!$K$2:$K$5000,$B65,'1. Output sheet'!$O$2:$O$5000,"&gt;="&amp;D$6,'1. Output sheet'!$O$2:$O$5000,"&lt;"&amp;E$6)</f>
        <v>14001.513333333332</v>
      </c>
      <c r="E65" s="13">
        <f>SUMIFS('1. Output sheet'!$F$2:$F$5000,'1. Output sheet'!$K$2:$K$5000,$B65,'1. Output sheet'!$O$2:$O$5000,"&gt;="&amp;E$6,'1. Output sheet'!$O$2:$O$5000,"&lt;"&amp;F$6)</f>
        <v>21333.756666666664</v>
      </c>
      <c r="F65" s="13">
        <f>SUMIFS('1. Output sheet'!$F$2:$F$5000,'1. Output sheet'!$K$2:$K$5000,$B65,'1. Output sheet'!$O$2:$O$5000,"&gt;="&amp;F$6,'1. Output sheet'!$O$2:$O$5000,"&lt;"&amp;G$6)</f>
        <v>16529.043333333335</v>
      </c>
      <c r="G65" s="13">
        <f>SUMIFS('1. Output sheet'!$F$2:$F$5000,'1. Output sheet'!$K$2:$K$5000,$B65,'1. Output sheet'!$O$2:$O$5000,"&gt;="&amp;G$6,'1. Output sheet'!$O$2:$O$5000,"&lt;"&amp;H$6)</f>
        <v>414.9800000000007</v>
      </c>
      <c r="H65" s="13">
        <f>SUMIFS('1. Output sheet'!$F$2:$F$5000,'1. Output sheet'!$K$2:$K$5000,$B65,'1. Output sheet'!$O$2:$O$5000,"&gt;="&amp;H$6,'1. Output sheet'!$O$2:$O$5000,"&lt;"&amp;I$6)</f>
        <v>0</v>
      </c>
      <c r="I65" s="13"/>
      <c r="J65" s="14">
        <f t="shared" si="2"/>
        <v>52279.293333333335</v>
      </c>
      <c r="L65" s="39" t="s">
        <v>267</v>
      </c>
      <c r="M65" s="12"/>
      <c r="N65" s="13">
        <f t="shared" si="5"/>
        <v>1877.3062672905796</v>
      </c>
      <c r="O65" s="13">
        <f t="shared" si="6"/>
        <v>2860.4047392390576</v>
      </c>
      <c r="P65" s="13">
        <f t="shared" si="7"/>
        <v>2216.1944857854114</v>
      </c>
      <c r="Q65" s="13">
        <f t="shared" si="8"/>
        <v>55.640025206816652</v>
      </c>
      <c r="R65" s="13">
        <f t="shared" si="9"/>
        <v>0</v>
      </c>
      <c r="S65" s="13"/>
      <c r="T65" s="14">
        <f t="shared" si="10"/>
        <v>7009.5455175218649</v>
      </c>
    </row>
    <row r="66" spans="1:36" ht="14.4" x14ac:dyDescent="0.3">
      <c r="B66" s="39" t="s">
        <v>710</v>
      </c>
      <c r="C66" s="12"/>
      <c r="D66" s="13">
        <f>SUMIFS('1. Output sheet'!$F$2:$F$5000,'1. Output sheet'!$K$2:$K$5000,$B66,'1. Output sheet'!$O$2:$O$5000,"&gt;="&amp;D$6,'1. Output sheet'!$O$2:$O$5000,"&lt;"&amp;E$6)</f>
        <v>1735.56</v>
      </c>
      <c r="E66" s="13">
        <f>SUMIFS('1. Output sheet'!$F$2:$F$5000,'1. Output sheet'!$K$2:$K$5000,$B66,'1. Output sheet'!$O$2:$O$5000,"&gt;="&amp;E$6,'1. Output sheet'!$O$2:$O$5000,"&lt;"&amp;F$6)</f>
        <v>9483.81</v>
      </c>
      <c r="F66" s="13">
        <f>SUMIFS('1. Output sheet'!$F$2:$F$5000,'1. Output sheet'!$K$2:$K$5000,$B66,'1. Output sheet'!$O$2:$O$5000,"&gt;="&amp;F$6,'1. Output sheet'!$O$2:$O$5000,"&lt;"&amp;G$6)</f>
        <v>6451.5</v>
      </c>
      <c r="G66" s="13">
        <f>SUMIFS('1. Output sheet'!$F$2:$F$5000,'1. Output sheet'!$K$2:$K$5000,$B66,'1. Output sheet'!$O$2:$O$5000,"&gt;="&amp;G$6,'1. Output sheet'!$O$2:$O$5000,"&lt;"&amp;H$6)</f>
        <v>2447.96</v>
      </c>
      <c r="H66" s="13">
        <f>SUMIFS('1. Output sheet'!$F$2:$F$5000,'1. Output sheet'!$K$2:$K$5000,$B66,'1. Output sheet'!$O$2:$O$5000,"&gt;="&amp;H$6,'1. Output sheet'!$O$2:$O$5000,"&lt;"&amp;I$6)</f>
        <v>0</v>
      </c>
      <c r="I66" s="13"/>
      <c r="J66" s="14">
        <f t="shared" si="2"/>
        <v>20118.829999999998</v>
      </c>
      <c r="L66" s="39" t="s">
        <v>710</v>
      </c>
      <c r="M66" s="12"/>
      <c r="N66" s="13">
        <f t="shared" si="5"/>
        <v>232.7018221310486</v>
      </c>
      <c r="O66" s="13">
        <f t="shared" si="6"/>
        <v>1271.5779735328424</v>
      </c>
      <c r="P66" s="13">
        <f t="shared" si="7"/>
        <v>865.00945255621241</v>
      </c>
      <c r="Q66" s="13">
        <f t="shared" si="8"/>
        <v>328.21956746175397</v>
      </c>
      <c r="R66" s="13">
        <f t="shared" si="9"/>
        <v>0</v>
      </c>
      <c r="S66" s="13"/>
      <c r="T66" s="14">
        <f t="shared" si="10"/>
        <v>2697.508815681857</v>
      </c>
    </row>
    <row r="67" spans="1:36" x14ac:dyDescent="0.25">
      <c r="C67" s="8"/>
    </row>
    <row r="68" spans="1:36" x14ac:dyDescent="0.25">
      <c r="C68" s="8"/>
    </row>
    <row r="69" spans="1:36" x14ac:dyDescent="0.25">
      <c r="A69" s="34"/>
    </row>
    <row r="70" spans="1:36" x14ac:dyDescent="0.25">
      <c r="A70" s="36" t="s">
        <v>4351</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4352</v>
      </c>
      <c r="C72" s="5"/>
      <c r="D72" s="5"/>
      <c r="E72" s="5"/>
      <c r="F72" s="5"/>
      <c r="G72" s="5"/>
      <c r="H72" s="5"/>
      <c r="I72" s="5"/>
      <c r="J72" s="5"/>
      <c r="K72" s="5"/>
      <c r="L72" s="5"/>
      <c r="M72" s="5"/>
      <c r="N72" s="5"/>
      <c r="O72" s="5"/>
      <c r="P72" s="5"/>
    </row>
    <row r="73" spans="1:36" ht="43.2" x14ac:dyDescent="0.3">
      <c r="A73" s="34"/>
      <c r="B73" s="6"/>
      <c r="C73" s="6"/>
      <c r="D73" s="10" t="s">
        <v>705</v>
      </c>
      <c r="E73" s="10" t="s">
        <v>206</v>
      </c>
      <c r="F73" s="10" t="s">
        <v>198</v>
      </c>
      <c r="G73" s="11" t="s">
        <v>28</v>
      </c>
      <c r="H73" s="11" t="s">
        <v>795</v>
      </c>
      <c r="I73" s="11" t="s">
        <v>43</v>
      </c>
      <c r="J73" s="11" t="s">
        <v>104</v>
      </c>
      <c r="K73" s="11" t="s">
        <v>808</v>
      </c>
      <c r="L73" s="11" t="s">
        <v>755</v>
      </c>
      <c r="M73" s="11" t="s">
        <v>4353</v>
      </c>
      <c r="N73" s="11" t="s">
        <v>318</v>
      </c>
      <c r="O73" s="11" t="s">
        <v>71</v>
      </c>
      <c r="P73" s="29" t="s">
        <v>4354</v>
      </c>
    </row>
    <row r="74" spans="1:36" ht="14.4" x14ac:dyDescent="0.3">
      <c r="A74" s="34"/>
      <c r="B74" s="37" t="s">
        <v>4357</v>
      </c>
      <c r="C74" s="37" t="s">
        <v>4348</v>
      </c>
      <c r="D74" s="14">
        <f>D75+D105</f>
        <v>20</v>
      </c>
      <c r="E74" s="14">
        <f t="shared" ref="E74:O74" si="11">E75+E105</f>
        <v>316</v>
      </c>
      <c r="F74" s="14">
        <f t="shared" si="11"/>
        <v>332</v>
      </c>
      <c r="G74" s="14">
        <f t="shared" si="11"/>
        <v>256</v>
      </c>
      <c r="H74" s="14">
        <f t="shared" si="11"/>
        <v>65</v>
      </c>
      <c r="I74" s="14">
        <f t="shared" si="11"/>
        <v>248</v>
      </c>
      <c r="J74" s="14">
        <f t="shared" si="11"/>
        <v>283</v>
      </c>
      <c r="K74" s="14">
        <f t="shared" si="11"/>
        <v>55</v>
      </c>
      <c r="L74" s="14">
        <f t="shared" si="11"/>
        <v>35</v>
      </c>
      <c r="M74" s="14">
        <f t="shared" si="11"/>
        <v>0</v>
      </c>
      <c r="N74" s="14">
        <f t="shared" si="11"/>
        <v>33</v>
      </c>
      <c r="O74" s="14">
        <f t="shared" si="11"/>
        <v>18</v>
      </c>
      <c r="P74" s="14">
        <f>SUM(D74:O74)</f>
        <v>1661</v>
      </c>
    </row>
    <row r="75" spans="1:36" ht="14.4" x14ac:dyDescent="0.3">
      <c r="A75" s="34"/>
      <c r="B75" s="38" t="s">
        <v>41</v>
      </c>
      <c r="C75" s="37" t="s">
        <v>4348</v>
      </c>
      <c r="D75" s="14">
        <f>SUM(D76:D104)</f>
        <v>15</v>
      </c>
      <c r="E75" s="14">
        <f t="shared" ref="E75:O75" si="12">SUM(E76:E104)</f>
        <v>314</v>
      </c>
      <c r="F75" s="14">
        <f t="shared" si="12"/>
        <v>210</v>
      </c>
      <c r="G75" s="14">
        <f t="shared" si="12"/>
        <v>242</v>
      </c>
      <c r="H75" s="14">
        <f t="shared" si="12"/>
        <v>63</v>
      </c>
      <c r="I75" s="14">
        <f t="shared" si="12"/>
        <v>198</v>
      </c>
      <c r="J75" s="14">
        <f t="shared" si="12"/>
        <v>259</v>
      </c>
      <c r="K75" s="14">
        <f t="shared" si="12"/>
        <v>35</v>
      </c>
      <c r="L75" s="14">
        <f t="shared" si="12"/>
        <v>9</v>
      </c>
      <c r="M75" s="14">
        <f t="shared" si="12"/>
        <v>0</v>
      </c>
      <c r="N75" s="14">
        <f t="shared" si="12"/>
        <v>26</v>
      </c>
      <c r="O75" s="14">
        <f t="shared" si="12"/>
        <v>14</v>
      </c>
      <c r="P75" s="14">
        <f t="shared" ref="P75:P134" si="13">SUM(D75:O75)</f>
        <v>1385</v>
      </c>
    </row>
    <row r="76" spans="1:36" ht="14.4" x14ac:dyDescent="0.3">
      <c r="A76" s="34"/>
      <c r="B76" s="7"/>
      <c r="C76" s="39" t="s">
        <v>340</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7</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0</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17</v>
      </c>
    </row>
    <row r="77" spans="1:36" ht="14.4" x14ac:dyDescent="0.3">
      <c r="A77" s="34"/>
      <c r="B77" s="7"/>
      <c r="C77" s="39" t="s">
        <v>2407</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557</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1933</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0</v>
      </c>
      <c r="J79" s="13">
        <f>COUNTIFS('1. Output sheet'!$AC$2:$AC$5000,$B$75,'1. Output sheet'!$C$2:$C$5000,J$73,'1. Output sheet'!$K$2:$K$5000,$C79)</f>
        <v>1</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5</v>
      </c>
    </row>
    <row r="80" spans="1:36" ht="14.4" x14ac:dyDescent="0.3">
      <c r="A80" s="34"/>
      <c r="B80" s="7"/>
      <c r="C80" s="39" t="s">
        <v>530</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34</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39</v>
      </c>
      <c r="G81" s="13">
        <f>COUNTIFS('1. Output sheet'!$AC$2:$AC$5000,$B$75,'1. Output sheet'!$C$2:$C$5000,G$73,'1. Output sheet'!$K$2:$K$5000,$C81)</f>
        <v>6</v>
      </c>
      <c r="H81" s="13">
        <f>COUNTIFS('1. Output sheet'!$AC$2:$AC$5000,$B$75,'1. Output sheet'!$C$2:$C$5000,H$73,'1. Output sheet'!$K$2:$K$5000,$C81)</f>
        <v>3</v>
      </c>
      <c r="I81" s="13">
        <f>COUNTIFS('1. Output sheet'!$AC$2:$AC$5000,$B$75,'1. Output sheet'!$C$2:$C$5000,I$73,'1. Output sheet'!$K$2:$K$5000,$C81)</f>
        <v>6</v>
      </c>
      <c r="J81" s="13">
        <f>COUNTIFS('1. Output sheet'!$AC$2:$AC$5000,$B$75,'1. Output sheet'!$C$2:$C$5000,J$73,'1. Output sheet'!$K$2:$K$5000,$C81)</f>
        <v>4</v>
      </c>
      <c r="K81" s="13">
        <f>COUNTIFS('1. Output sheet'!$AC$2:$AC$5000,$B$75,'1. Output sheet'!$C$2:$C$5000,K$73,'1. Output sheet'!$K$2:$K$5000,$C81)</f>
        <v>0</v>
      </c>
      <c r="L81" s="13">
        <f>COUNTIFS('1. Output sheet'!$AC$2:$AC$5000,$B$75,'1. Output sheet'!$C$2:$C$5000,L$73,'1. Output sheet'!$K$2:$K$5000,$C81)</f>
        <v>0</v>
      </c>
      <c r="M81" s="13">
        <f>COUNTIFS('1. Output sheet'!$AC$2:$AC$5000,$B$75,'1. Output sheet'!$C$2:$C$5000,M$73,'1. Output sheet'!$K$2:$K$5000,$C81)</f>
        <v>0</v>
      </c>
      <c r="N81" s="13">
        <f>COUNTIFS('1. Output sheet'!$AC$2:$AC$5000,$B$75,'1. Output sheet'!$C$2:$C$5000,N$73,'1. Output sheet'!$K$2:$K$5000,$C81)</f>
        <v>0</v>
      </c>
      <c r="O81" s="13">
        <f>COUNTIFS('1. Output sheet'!$AC$2:$AC$5000,$B$75,'1. Output sheet'!$C$2:$C$5000,O$73,'1. Output sheet'!$K$2:$K$5000,$C81)</f>
        <v>0</v>
      </c>
      <c r="P81" s="14">
        <f t="shared" si="13"/>
        <v>59</v>
      </c>
    </row>
    <row r="82" spans="1:16" ht="14.4" x14ac:dyDescent="0.3">
      <c r="A82" s="34"/>
      <c r="B82" s="7"/>
      <c r="C82" s="39" t="s">
        <v>473</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1</v>
      </c>
      <c r="J82" s="13">
        <f>COUNTIFS('1. Output sheet'!$AC$2:$AC$5000,$B$75,'1. Output sheet'!$C$2:$C$5000,J$73,'1. Output sheet'!$K$2:$K$5000,$C82)</f>
        <v>4</v>
      </c>
      <c r="K82" s="13">
        <f>COUNTIFS('1. Output sheet'!$AC$2:$AC$5000,$B$75,'1. Output sheet'!$C$2:$C$5000,K$73,'1. Output sheet'!$K$2:$K$5000,$C82)</f>
        <v>0</v>
      </c>
      <c r="L82" s="13">
        <f>COUNTIFS('1. Output sheet'!$AC$2:$AC$5000,$B$75,'1. Output sheet'!$C$2:$C$5000,L$73,'1. Output sheet'!$K$2:$K$5000,$C82)</f>
        <v>1</v>
      </c>
      <c r="M82" s="13">
        <f>COUNTIFS('1. Output sheet'!$AC$2:$AC$5000,$B$75,'1. Output sheet'!$C$2:$C$5000,M$73,'1. Output sheet'!$K$2:$K$5000,$C82)</f>
        <v>0</v>
      </c>
      <c r="N82" s="13">
        <f>COUNTIFS('1. Output sheet'!$AC$2:$AC$5000,$B$75,'1. Output sheet'!$C$2:$C$5000,N$73,'1. Output sheet'!$K$2:$K$5000,$C82)</f>
        <v>0</v>
      </c>
      <c r="O82" s="13">
        <f>COUNTIFS('1. Output sheet'!$AC$2:$AC$5000,$B$75,'1. Output sheet'!$C$2:$C$5000,O$73,'1. Output sheet'!$K$2:$K$5000,$C82)</f>
        <v>0</v>
      </c>
      <c r="P82" s="14">
        <f t="shared" si="13"/>
        <v>14</v>
      </c>
    </row>
    <row r="83" spans="1:16" ht="14.4" x14ac:dyDescent="0.3">
      <c r="A83" s="34"/>
      <c r="B83" s="7"/>
      <c r="C83" s="39" t="s">
        <v>210</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333</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229</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6</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42</v>
      </c>
      <c r="K85" s="13">
        <f>COUNTIFS('1. Output sheet'!$AC$2:$AC$5000,$B$75,'1. Output sheet'!$C$2:$C$5000,K$73,'1. Output sheet'!$K$2:$K$5000,$C85)</f>
        <v>0</v>
      </c>
      <c r="L85" s="13">
        <f>COUNTIFS('1. Output sheet'!$AC$2:$AC$5000,$B$75,'1. Output sheet'!$C$2:$C$5000,L$73,'1. Output sheet'!$K$2:$K$5000,$C85)</f>
        <v>0</v>
      </c>
      <c r="M85" s="13">
        <f>COUNTIFS('1. Output sheet'!$AC$2:$AC$5000,$B$75,'1. Output sheet'!$C$2:$C$5000,M$73,'1. Output sheet'!$K$2:$K$5000,$C85)</f>
        <v>0</v>
      </c>
      <c r="N85" s="13">
        <f>COUNTIFS('1. Output sheet'!$AC$2:$AC$5000,$B$75,'1. Output sheet'!$C$2:$C$5000,N$73,'1. Output sheet'!$K$2:$K$5000,$C85)</f>
        <v>2</v>
      </c>
      <c r="O85" s="13">
        <f>COUNTIFS('1. Output sheet'!$AC$2:$AC$5000,$B$75,'1. Output sheet'!$C$2:$C$5000,O$73,'1. Output sheet'!$K$2:$K$5000,$C85)</f>
        <v>4</v>
      </c>
      <c r="P85" s="14">
        <f t="shared" si="13"/>
        <v>98</v>
      </c>
    </row>
    <row r="86" spans="1:16" ht="14.4" x14ac:dyDescent="0.3">
      <c r="A86" s="34"/>
      <c r="B86" s="7"/>
      <c r="C86" s="39" t="s">
        <v>407</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54</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14</v>
      </c>
      <c r="G87" s="13">
        <f>COUNTIFS('1. Output sheet'!$AC$2:$AC$5000,$B$75,'1. Output sheet'!$C$2:$C$5000,G$73,'1. Output sheet'!$K$2:$K$5000,$C87)</f>
        <v>22</v>
      </c>
      <c r="H87" s="13">
        <f>COUNTIFS('1. Output sheet'!$AC$2:$AC$5000,$B$75,'1. Output sheet'!$C$2:$C$5000,H$73,'1. Output sheet'!$K$2:$K$5000,$C87)</f>
        <v>2</v>
      </c>
      <c r="I87" s="13">
        <f>COUNTIFS('1. Output sheet'!$AC$2:$AC$5000,$B$75,'1. Output sheet'!$C$2:$C$5000,I$73,'1. Output sheet'!$K$2:$K$5000,$C87)</f>
        <v>8</v>
      </c>
      <c r="J87" s="13">
        <f>COUNTIFS('1. Output sheet'!$AC$2:$AC$5000,$B$75,'1. Output sheet'!$C$2:$C$5000,J$73,'1. Output sheet'!$K$2:$K$5000,$C87)</f>
        <v>6</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0</v>
      </c>
      <c r="O87" s="13">
        <f>COUNTIFS('1. Output sheet'!$AC$2:$AC$5000,$B$75,'1. Output sheet'!$C$2:$C$5000,O$73,'1. Output sheet'!$K$2:$K$5000,$C87)</f>
        <v>0</v>
      </c>
      <c r="P87" s="14">
        <f t="shared" si="13"/>
        <v>52</v>
      </c>
    </row>
    <row r="88" spans="1:16" ht="14.4" x14ac:dyDescent="0.3">
      <c r="A88" s="34"/>
      <c r="B88" s="7"/>
      <c r="C88" s="39" t="s">
        <v>126</v>
      </c>
      <c r="D88" s="13">
        <f>COUNTIFS('1. Output sheet'!$AC$2:$AC$5000,$B$75,'1. Output sheet'!$C$2:$C$5000,D$73,'1. Output sheet'!$K$2:$K$5000,$C88)</f>
        <v>0</v>
      </c>
      <c r="E88" s="13">
        <f>COUNTIFS('1. Output sheet'!$AC$2:$AC$5000,$B$75,'1. Output sheet'!$C$2:$C$5000,E$73,'1. Output sheet'!$K$2:$K$5000,$C88)</f>
        <v>0</v>
      </c>
      <c r="F88" s="13">
        <f>COUNTIFS('1. Output sheet'!$AC$2:$AC$5000,$B$75,'1. Output sheet'!$C$2:$C$5000,F$73,'1. Output sheet'!$K$2:$K$5000,$C88)</f>
        <v>4</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54</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3</v>
      </c>
      <c r="M88" s="13">
        <f>COUNTIFS('1. Output sheet'!$AC$2:$AC$5000,$B$75,'1. Output sheet'!$C$2:$C$5000,M$73,'1. Output sheet'!$K$2:$K$5000,$C88)</f>
        <v>0</v>
      </c>
      <c r="N88" s="13">
        <f>COUNTIFS('1. Output sheet'!$AC$2:$AC$5000,$B$75,'1. Output sheet'!$C$2:$C$5000,N$73,'1. Output sheet'!$K$2:$K$5000,$C88)</f>
        <v>2</v>
      </c>
      <c r="O88" s="13">
        <f>COUNTIFS('1. Output sheet'!$AC$2:$AC$5000,$B$75,'1. Output sheet'!$C$2:$C$5000,O$73,'1. Output sheet'!$K$2:$K$5000,$C88)</f>
        <v>1</v>
      </c>
      <c r="P88" s="14">
        <f t="shared" si="13"/>
        <v>72</v>
      </c>
    </row>
    <row r="89" spans="1:16" ht="14.4" x14ac:dyDescent="0.3">
      <c r="A89" s="34"/>
      <c r="B89" s="7"/>
      <c r="C89" s="39" t="s">
        <v>737</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10</v>
      </c>
      <c r="K89" s="13">
        <f>COUNTIFS('1. Output sheet'!$AC$2:$AC$5000,$B$75,'1. Output sheet'!$C$2:$C$5000,K$73,'1. Output sheet'!$K$2:$K$5000,$C89)</f>
        <v>1</v>
      </c>
      <c r="L89" s="13">
        <f>COUNTIFS('1. Output sheet'!$AC$2:$AC$5000,$B$75,'1. Output sheet'!$C$2:$C$5000,L$73,'1. Output sheet'!$K$2:$K$5000,$C89)</f>
        <v>0</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28</v>
      </c>
    </row>
    <row r="90" spans="1:16" ht="14.4" x14ac:dyDescent="0.3">
      <c r="A90" s="34"/>
      <c r="B90" s="7"/>
      <c r="C90" s="39" t="s">
        <v>362</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76</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27</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27</v>
      </c>
    </row>
    <row r="92" spans="1:16" ht="14.4" x14ac:dyDescent="0.3">
      <c r="A92" s="34"/>
      <c r="B92" s="7"/>
      <c r="C92" s="39" t="s">
        <v>3770</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724</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0</v>
      </c>
      <c r="G93" s="13">
        <f>COUNTIFS('1. Output sheet'!$AC$2:$AC$5000,$B$75,'1. Output sheet'!$C$2:$C$5000,G$73,'1. Output sheet'!$K$2:$K$5000,$C93)</f>
        <v>24</v>
      </c>
      <c r="H93" s="13">
        <f>COUNTIFS('1. Output sheet'!$AC$2:$AC$5000,$B$75,'1. Output sheet'!$C$2:$C$5000,H$73,'1. Output sheet'!$K$2:$K$5000,$C93)</f>
        <v>14</v>
      </c>
      <c r="I93" s="13">
        <f>COUNTIFS('1. Output sheet'!$AC$2:$AC$5000,$B$75,'1. Output sheet'!$C$2:$C$5000,I$73,'1. Output sheet'!$K$2:$K$5000,$C93)</f>
        <v>12</v>
      </c>
      <c r="J93" s="13">
        <f>COUNTIFS('1. Output sheet'!$AC$2:$AC$5000,$B$75,'1. Output sheet'!$C$2:$C$5000,J$73,'1. Output sheet'!$K$2:$K$5000,$C93)</f>
        <v>26</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6</v>
      </c>
      <c r="O93" s="13">
        <f>COUNTIFS('1. Output sheet'!$AC$2:$AC$5000,$B$75,'1. Output sheet'!$C$2:$C$5000,O$73,'1. Output sheet'!$K$2:$K$5000,$C93)</f>
        <v>1</v>
      </c>
      <c r="P93" s="14">
        <f t="shared" si="13"/>
        <v>84</v>
      </c>
    </row>
    <row r="94" spans="1:16" ht="14.4" x14ac:dyDescent="0.3">
      <c r="A94" s="34"/>
      <c r="B94" s="7"/>
      <c r="C94" s="39" t="s">
        <v>285</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8</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1</v>
      </c>
      <c r="O94" s="13">
        <f>COUNTIFS('1. Output sheet'!$AC$2:$AC$5000,$B$75,'1. Output sheet'!$C$2:$C$5000,O$73,'1. Output sheet'!$K$2:$K$5000,$C94)</f>
        <v>0</v>
      </c>
      <c r="P94" s="14">
        <f t="shared" si="13"/>
        <v>33</v>
      </c>
    </row>
    <row r="95" spans="1:16" ht="14.4" x14ac:dyDescent="0.3">
      <c r="A95" s="34"/>
      <c r="B95" s="7"/>
      <c r="C95" s="39" t="s">
        <v>717</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20</v>
      </c>
      <c r="H95" s="13">
        <f>COUNTIFS('1. Output sheet'!$AC$2:$AC$5000,$B$75,'1. Output sheet'!$C$2:$C$5000,H$73,'1. Output sheet'!$K$2:$K$5000,$C95)</f>
        <v>5</v>
      </c>
      <c r="I95" s="13">
        <f>COUNTIFS('1. Output sheet'!$AC$2:$AC$5000,$B$75,'1. Output sheet'!$C$2:$C$5000,I$73,'1. Output sheet'!$K$2:$K$5000,$C95)</f>
        <v>11</v>
      </c>
      <c r="J95" s="13">
        <f>COUNTIFS('1. Output sheet'!$AC$2:$AC$5000,$B$75,'1. Output sheet'!$C$2:$C$5000,J$73,'1. Output sheet'!$K$2:$K$5000,$C95)</f>
        <v>27</v>
      </c>
      <c r="K95" s="13">
        <f>COUNTIFS('1. Output sheet'!$AC$2:$AC$5000,$B$75,'1. Output sheet'!$C$2:$C$5000,K$73,'1. Output sheet'!$K$2:$K$5000,$C95)</f>
        <v>0</v>
      </c>
      <c r="L95" s="13">
        <f>COUNTIFS('1. Output sheet'!$AC$2:$AC$5000,$B$75,'1. Output sheet'!$C$2:$C$5000,L$73,'1. Output sheet'!$K$2:$K$5000,$C95)</f>
        <v>0</v>
      </c>
      <c r="M95" s="13">
        <f>COUNTIFS('1. Output sheet'!$AC$2:$AC$5000,$B$75,'1. Output sheet'!$C$2:$C$5000,M$73,'1. Output sheet'!$K$2:$K$5000,$C95)</f>
        <v>0</v>
      </c>
      <c r="N95" s="13">
        <f>COUNTIFS('1. Output sheet'!$AC$2:$AC$5000,$B$75,'1. Output sheet'!$C$2:$C$5000,N$73,'1. Output sheet'!$K$2:$K$5000,$C95)</f>
        <v>0</v>
      </c>
      <c r="O95" s="13">
        <f>COUNTIFS('1. Output sheet'!$AC$2:$AC$5000,$B$75,'1. Output sheet'!$C$2:$C$5000,O$73,'1. Output sheet'!$K$2:$K$5000,$C95)</f>
        <v>1</v>
      </c>
      <c r="P95" s="14">
        <f t="shared" si="13"/>
        <v>77</v>
      </c>
    </row>
    <row r="96" spans="1:16" ht="14.4" x14ac:dyDescent="0.3">
      <c r="A96" s="34"/>
      <c r="B96" s="7"/>
      <c r="C96" s="39" t="s">
        <v>1095</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427</v>
      </c>
      <c r="D97" s="13">
        <f>COUNTIFS('1. Output sheet'!$AC$2:$AC$5000,$B$75,'1. Output sheet'!$C$2:$C$5000,D$73,'1. Output sheet'!$K$2:$K$5000,$C97)</f>
        <v>1</v>
      </c>
      <c r="E97" s="13">
        <f>COUNTIFS('1. Output sheet'!$AC$2:$AC$5000,$B$75,'1. Output sheet'!$C$2:$C$5000,E$73,'1. Output sheet'!$K$2:$K$5000,$C97)</f>
        <v>0</v>
      </c>
      <c r="F97" s="13">
        <f>COUNTIFS('1. Output sheet'!$AC$2:$AC$5000,$B$75,'1. Output sheet'!$C$2:$C$5000,F$73,'1. Output sheet'!$K$2:$K$5000,$C97)</f>
        <v>16</v>
      </c>
      <c r="G97" s="13">
        <f>COUNTIFS('1. Output sheet'!$AC$2:$AC$5000,$B$75,'1. Output sheet'!$C$2:$C$5000,G$73,'1. Output sheet'!$K$2:$K$5000,$C97)</f>
        <v>33</v>
      </c>
      <c r="H97" s="13">
        <f>COUNTIFS('1. Output sheet'!$AC$2:$AC$5000,$B$75,'1. Output sheet'!$C$2:$C$5000,H$73,'1. Output sheet'!$K$2:$K$5000,$C97)</f>
        <v>7</v>
      </c>
      <c r="I97" s="13">
        <f>COUNTIFS('1. Output sheet'!$AC$2:$AC$5000,$B$75,'1. Output sheet'!$C$2:$C$5000,I$73,'1. Output sheet'!$K$2:$K$5000,$C97)</f>
        <v>22</v>
      </c>
      <c r="J97" s="13">
        <f>COUNTIFS('1. Output sheet'!$AC$2:$AC$5000,$B$75,'1. Output sheet'!$C$2:$C$5000,J$73,'1. Output sheet'!$K$2:$K$5000,$C97)</f>
        <v>30</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109</v>
      </c>
    </row>
    <row r="98" spans="1:16" ht="14.4" x14ac:dyDescent="0.3">
      <c r="A98" s="34"/>
      <c r="B98" s="7"/>
      <c r="C98" s="39" t="s">
        <v>84</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0</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28</v>
      </c>
    </row>
    <row r="99" spans="1:16" ht="14.4" x14ac:dyDescent="0.3">
      <c r="A99" s="34"/>
      <c r="B99" s="7"/>
      <c r="C99" s="39" t="s">
        <v>204</v>
      </c>
      <c r="D99" s="13">
        <f>COUNTIFS('1. Output sheet'!$AC$2:$AC$5000,$B$75,'1. Output sheet'!$C$2:$C$5000,D$73,'1. Output sheet'!$K$2:$K$5000,$C99)</f>
        <v>3</v>
      </c>
      <c r="E99" s="13">
        <f>COUNTIFS('1. Output sheet'!$AC$2:$AC$5000,$B$75,'1. Output sheet'!$C$2:$C$5000,E$73,'1. Output sheet'!$K$2:$K$5000,$C99)</f>
        <v>309</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6</v>
      </c>
      <c r="I99" s="13">
        <f>COUNTIFS('1. Output sheet'!$AC$2:$AC$5000,$B$75,'1. Output sheet'!$C$2:$C$5000,I$73,'1. Output sheet'!$K$2:$K$5000,$C99)</f>
        <v>8</v>
      </c>
      <c r="J99" s="13">
        <f>COUNTIFS('1. Output sheet'!$AC$2:$AC$5000,$B$75,'1. Output sheet'!$C$2:$C$5000,J$73,'1. Output sheet'!$K$2:$K$5000,$C99)</f>
        <v>11</v>
      </c>
      <c r="K99" s="13">
        <f>COUNTIFS('1. Output sheet'!$AC$2:$AC$5000,$B$75,'1. Output sheet'!$C$2:$C$5000,K$73,'1. Output sheet'!$K$2:$K$5000,$C99)</f>
        <v>2</v>
      </c>
      <c r="L99" s="13">
        <f>COUNTIFS('1. Output sheet'!$AC$2:$AC$5000,$B$75,'1. Output sheet'!$C$2:$C$5000,L$73,'1. Output sheet'!$K$2:$K$5000,$C99)</f>
        <v>0</v>
      </c>
      <c r="M99" s="13">
        <f>COUNTIFS('1. Output sheet'!$AC$2:$AC$5000,$B$75,'1. Output sheet'!$C$2:$C$5000,M$73,'1. Output sheet'!$K$2:$K$5000,$C99)</f>
        <v>0</v>
      </c>
      <c r="N99" s="13">
        <f>COUNTIFS('1. Output sheet'!$AC$2:$AC$5000,$B$75,'1. Output sheet'!$C$2:$C$5000,N$73,'1. Output sheet'!$K$2:$K$5000,$C99)</f>
        <v>0</v>
      </c>
      <c r="O99" s="13">
        <f>COUNTIFS('1. Output sheet'!$AC$2:$AC$5000,$B$75,'1. Output sheet'!$C$2:$C$5000,O$73,'1. Output sheet'!$K$2:$K$5000,$C99)</f>
        <v>0</v>
      </c>
      <c r="P99" s="14">
        <f t="shared" si="13"/>
        <v>376</v>
      </c>
    </row>
    <row r="100" spans="1:16" ht="14.4" x14ac:dyDescent="0.3">
      <c r="A100" s="34"/>
      <c r="B100" s="7"/>
      <c r="C100" s="39" t="s">
        <v>216</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13</v>
      </c>
      <c r="H100" s="13">
        <f>COUNTIFS('1. Output sheet'!$AC$2:$AC$5000,$B$75,'1. Output sheet'!$C$2:$C$5000,H$73,'1. Output sheet'!$K$2:$K$5000,$C100)</f>
        <v>7</v>
      </c>
      <c r="I100" s="13">
        <f>COUNTIFS('1. Output sheet'!$AC$2:$AC$5000,$B$75,'1. Output sheet'!$C$2:$C$5000,I$73,'1. Output sheet'!$K$2:$K$5000,$C100)</f>
        <v>11</v>
      </c>
      <c r="J100" s="13">
        <f>COUNTIFS('1. Output sheet'!$AC$2:$AC$5000,$B$75,'1. Output sheet'!$C$2:$C$5000,J$73,'1. Output sheet'!$K$2:$K$5000,$C100)</f>
        <v>7</v>
      </c>
      <c r="K100" s="13">
        <f>COUNTIFS('1. Output sheet'!$AC$2:$AC$5000,$B$75,'1. Output sheet'!$C$2:$C$5000,K$73,'1. Output sheet'!$K$2:$K$5000,$C100)</f>
        <v>30</v>
      </c>
      <c r="L100" s="13">
        <f>COUNTIFS('1. Output sheet'!$AC$2:$AC$5000,$B$75,'1. Output sheet'!$C$2:$C$5000,L$73,'1. Output sheet'!$K$2:$K$5000,$C100)</f>
        <v>0</v>
      </c>
      <c r="M100" s="13">
        <f>COUNTIFS('1. Output sheet'!$AC$2:$AC$5000,$B$75,'1. Output sheet'!$C$2:$C$5000,M$73,'1. Output sheet'!$K$2:$K$5000,$C100)</f>
        <v>0</v>
      </c>
      <c r="N100" s="13">
        <f>COUNTIFS('1. Output sheet'!$AC$2:$AC$5000,$B$75,'1. Output sheet'!$C$2:$C$5000,N$73,'1. Output sheet'!$K$2:$K$5000,$C100)</f>
        <v>2</v>
      </c>
      <c r="O100" s="13">
        <f>COUNTIFS('1. Output sheet'!$AC$2:$AC$5000,$B$75,'1. Output sheet'!$C$2:$C$5000,O$73,'1. Output sheet'!$K$2:$K$5000,$C100)</f>
        <v>0</v>
      </c>
      <c r="P100" s="14">
        <f t="shared" si="13"/>
        <v>102</v>
      </c>
    </row>
    <row r="101" spans="1:16" ht="14.4" x14ac:dyDescent="0.3">
      <c r="A101" s="34"/>
      <c r="B101" s="7"/>
      <c r="C101" s="39" t="s">
        <v>2425</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194</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8</v>
      </c>
      <c r="G102" s="13">
        <f>COUNTIFS('1. Output sheet'!$AC$2:$AC$5000,$B$75,'1. Output sheet'!$C$2:$C$5000,G$73,'1. Output sheet'!$K$2:$K$5000,$C102)</f>
        <v>19</v>
      </c>
      <c r="H102" s="13">
        <f>COUNTIFS('1. Output sheet'!$AC$2:$AC$5000,$B$75,'1. Output sheet'!$C$2:$C$5000,H$73,'1. Output sheet'!$K$2:$K$5000,$C102)</f>
        <v>5</v>
      </c>
      <c r="I102" s="13">
        <f>COUNTIFS('1. Output sheet'!$AC$2:$AC$5000,$B$75,'1. Output sheet'!$C$2:$C$5000,I$73,'1. Output sheet'!$K$2:$K$5000,$C102)</f>
        <v>4</v>
      </c>
      <c r="J102" s="13">
        <f>COUNTIFS('1. Output sheet'!$AC$2:$AC$5000,$B$75,'1. Output sheet'!$C$2:$C$5000,J$73,'1. Output sheet'!$K$2:$K$5000,$C102)</f>
        <v>21</v>
      </c>
      <c r="K102" s="13">
        <f>COUNTIFS('1. Output sheet'!$AC$2:$AC$5000,$B$75,'1. Output sheet'!$C$2:$C$5000,K$73,'1. Output sheet'!$K$2:$K$5000,$C102)</f>
        <v>0</v>
      </c>
      <c r="L102" s="13">
        <f>COUNTIFS('1. Output sheet'!$AC$2:$AC$5000,$B$75,'1. Output sheet'!$C$2:$C$5000,L$73,'1. Output sheet'!$K$2:$K$5000,$C102)</f>
        <v>0</v>
      </c>
      <c r="M102" s="13">
        <f>COUNTIFS('1. Output sheet'!$AC$2:$AC$5000,$B$75,'1. Output sheet'!$C$2:$C$5000,M$73,'1. Output sheet'!$K$2:$K$5000,$C102)</f>
        <v>0</v>
      </c>
      <c r="N102" s="13">
        <f>COUNTIFS('1. Output sheet'!$AC$2:$AC$5000,$B$75,'1. Output sheet'!$C$2:$C$5000,N$73,'1. Output sheet'!$K$2:$K$5000,$C102)</f>
        <v>6</v>
      </c>
      <c r="O102" s="13">
        <f>COUNTIFS('1. Output sheet'!$AC$2:$AC$5000,$B$75,'1. Output sheet'!$C$2:$C$5000,O$73,'1. Output sheet'!$K$2:$K$5000,$C102)</f>
        <v>0</v>
      </c>
      <c r="P102" s="14">
        <f t="shared" si="13"/>
        <v>63</v>
      </c>
    </row>
    <row r="103" spans="1:16" ht="14.4" x14ac:dyDescent="0.3">
      <c r="A103" s="34"/>
      <c r="B103" s="7"/>
      <c r="C103" s="39" t="s">
        <v>267</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18</v>
      </c>
      <c r="G103" s="13">
        <f>COUNTIFS('1. Output sheet'!$AC$2:$AC$5000,$B$75,'1. Output sheet'!$C$2:$C$5000,G$73,'1. Output sheet'!$K$2:$K$5000,$C103)</f>
        <v>41</v>
      </c>
      <c r="H103" s="13">
        <f>COUNTIFS('1. Output sheet'!$AC$2:$AC$5000,$B$75,'1. Output sheet'!$C$2:$C$5000,H$73,'1. Output sheet'!$K$2:$K$5000,$C103)</f>
        <v>1</v>
      </c>
      <c r="I103" s="13">
        <f>COUNTIFS('1. Output sheet'!$AC$2:$AC$5000,$B$75,'1. Output sheet'!$C$2:$C$5000,I$73,'1. Output sheet'!$K$2:$K$5000,$C103)</f>
        <v>2</v>
      </c>
      <c r="J103" s="13">
        <f>COUNTIFS('1. Output sheet'!$AC$2:$AC$5000,$B$75,'1. Output sheet'!$C$2:$C$5000,J$73,'1. Output sheet'!$K$2:$K$5000,$C103)</f>
        <v>5</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7</v>
      </c>
      <c r="O103" s="13">
        <f>COUNTIFS('1. Output sheet'!$AC$2:$AC$5000,$B$75,'1. Output sheet'!$C$2:$C$5000,O$73,'1. Output sheet'!$K$2:$K$5000,$C103)</f>
        <v>6</v>
      </c>
      <c r="P103" s="14">
        <f t="shared" si="13"/>
        <v>85</v>
      </c>
    </row>
    <row r="104" spans="1:16" ht="14.4" x14ac:dyDescent="0.3">
      <c r="A104" s="34"/>
      <c r="B104" s="7"/>
      <c r="C104" s="39" t="s">
        <v>710</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8</v>
      </c>
      <c r="G104" s="13">
        <f>COUNTIFS('1. Output sheet'!$AC$2:$AC$5000,$B$75,'1. Output sheet'!$C$2:$C$5000,G$73,'1. Output sheet'!$K$2:$K$5000,$C104)</f>
        <v>0</v>
      </c>
      <c r="H104" s="13">
        <f>COUNTIFS('1. Output sheet'!$AC$2:$AC$5000,$B$75,'1. Output sheet'!$C$2:$C$5000,H$73,'1. Output sheet'!$K$2:$K$5000,$C104)</f>
        <v>0</v>
      </c>
      <c r="I104" s="13">
        <f>COUNTIFS('1. Output sheet'!$AC$2:$AC$5000,$B$75,'1. Output sheet'!$C$2:$C$5000,I$73,'1. Output sheet'!$K$2:$K$5000,$C104)</f>
        <v>6</v>
      </c>
      <c r="J104" s="13">
        <f>COUNTIFS('1. Output sheet'!$AC$2:$AC$5000,$B$75,'1. Output sheet'!$C$2:$C$5000,J$73,'1. Output sheet'!$K$2:$K$5000,$C104)</f>
        <v>6</v>
      </c>
      <c r="K104" s="13">
        <f>COUNTIFS('1. Output sheet'!$AC$2:$AC$5000,$B$75,'1. Output sheet'!$C$2:$C$5000,K$73,'1. Output sheet'!$K$2:$K$5000,$C104)</f>
        <v>0</v>
      </c>
      <c r="L104" s="13">
        <f>COUNTIFS('1. Output sheet'!$AC$2:$AC$5000,$B$75,'1. Output sheet'!$C$2:$C$5000,L$73,'1. Output sheet'!$K$2:$K$5000,$C104)</f>
        <v>4</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0</v>
      </c>
      <c r="P104" s="14">
        <f t="shared" si="13"/>
        <v>27</v>
      </c>
    </row>
    <row r="105" spans="1:16" ht="14.4" x14ac:dyDescent="0.3">
      <c r="A105" s="34"/>
      <c r="B105" s="38" t="s">
        <v>64</v>
      </c>
      <c r="C105" s="37" t="s">
        <v>4348</v>
      </c>
      <c r="D105" s="14">
        <f>SUM(D106:D134)</f>
        <v>5</v>
      </c>
      <c r="E105" s="14">
        <f t="shared" ref="E105" si="14">SUM(E106:E134)</f>
        <v>2</v>
      </c>
      <c r="F105" s="14">
        <f t="shared" ref="F105" si="15">SUM(F106:F134)</f>
        <v>122</v>
      </c>
      <c r="G105" s="14">
        <f t="shared" ref="G105" si="16">SUM(G106:G134)</f>
        <v>14</v>
      </c>
      <c r="H105" s="14">
        <f t="shared" ref="H105" si="17">SUM(H106:H134)</f>
        <v>2</v>
      </c>
      <c r="I105" s="14">
        <f t="shared" ref="I105" si="18">SUM(I106:I134)</f>
        <v>50</v>
      </c>
      <c r="J105" s="14">
        <f t="shared" ref="J105" si="19">SUM(J106:J134)</f>
        <v>24</v>
      </c>
      <c r="K105" s="14">
        <f t="shared" ref="K105" si="20">SUM(K106:K134)</f>
        <v>20</v>
      </c>
      <c r="L105" s="14">
        <f t="shared" ref="L105" si="21">SUM(L106:L134)</f>
        <v>26</v>
      </c>
      <c r="M105" s="14">
        <f t="shared" ref="M105" si="22">SUM(M106:M134)</f>
        <v>0</v>
      </c>
      <c r="N105" s="14">
        <f t="shared" ref="N105" si="23">SUM(N106:N134)</f>
        <v>7</v>
      </c>
      <c r="O105" s="14">
        <f t="shared" ref="O105" si="24">SUM(O106:O134)</f>
        <v>4</v>
      </c>
      <c r="P105" s="14">
        <f t="shared" si="13"/>
        <v>276</v>
      </c>
    </row>
    <row r="106" spans="1:16" ht="14.4" x14ac:dyDescent="0.3">
      <c r="A106" s="34"/>
      <c r="B106" s="7"/>
      <c r="C106" s="39" t="s">
        <v>340</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2407</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557</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1933</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530</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34</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0</v>
      </c>
      <c r="L111" s="13">
        <f>COUNTIFS('1. Output sheet'!$AC$2:$AC$5000,$B$105,'1. Output sheet'!$C$2:$C$5000,L$73,'1. Output sheet'!$K$2:$K$5000,$C111)</f>
        <v>0</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19</v>
      </c>
    </row>
    <row r="112" spans="1:16" ht="14.4" x14ac:dyDescent="0.3">
      <c r="A112" s="34"/>
      <c r="B112" s="7"/>
      <c r="C112" s="39" t="s">
        <v>473</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0</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1</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210</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333</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229</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2</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1</v>
      </c>
      <c r="P115" s="14">
        <f t="shared" si="13"/>
        <v>5</v>
      </c>
    </row>
    <row r="116" spans="1:16" ht="14.4" x14ac:dyDescent="0.3">
      <c r="A116" s="34"/>
      <c r="B116" s="7"/>
      <c r="C116" s="39" t="s">
        <v>407</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54</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0</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14</v>
      </c>
      <c r="J117" s="13">
        <f>COUNTIFS('1. Output sheet'!$AC$2:$AC$5000,$B$105,'1. Output sheet'!$C$2:$C$5000,J$73,'1. Output sheet'!$K$2:$K$5000,$C117)</f>
        <v>0</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0</v>
      </c>
      <c r="O117" s="13">
        <f>COUNTIFS('1. Output sheet'!$AC$2:$AC$5000,$B$105,'1. Output sheet'!$C$2:$C$5000,O$73,'1. Output sheet'!$K$2:$K$5000,$C117)</f>
        <v>0</v>
      </c>
      <c r="P117" s="14">
        <f t="shared" si="13"/>
        <v>17</v>
      </c>
    </row>
    <row r="118" spans="1:16" ht="14.4" x14ac:dyDescent="0.3">
      <c r="A118" s="34"/>
      <c r="B118" s="7"/>
      <c r="C118" s="39" t="s">
        <v>126</v>
      </c>
      <c r="D118" s="13">
        <f>COUNTIFS('1. Output sheet'!$AC$2:$AC$5000,$B$105,'1. Output sheet'!$C$2:$C$5000,D$73,'1. Output sheet'!$K$2:$K$5000,$C118)</f>
        <v>0</v>
      </c>
      <c r="E118" s="13">
        <f>COUNTIFS('1. Output sheet'!$AC$2:$AC$5000,$B$105,'1. Output sheet'!$C$2:$C$5000,E$73,'1. Output sheet'!$K$2:$K$5000,$C118)</f>
        <v>0</v>
      </c>
      <c r="F118" s="13">
        <f>COUNTIFS('1. Output sheet'!$AC$2:$AC$5000,$B$105,'1. Output sheet'!$C$2:$C$5000,F$73,'1. Output sheet'!$K$2:$K$5000,$C118)</f>
        <v>3</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2</v>
      </c>
      <c r="O118" s="13">
        <f>COUNTIFS('1. Output sheet'!$AC$2:$AC$5000,$B$105,'1. Output sheet'!$C$2:$C$5000,O$73,'1. Output sheet'!$K$2:$K$5000,$C118)</f>
        <v>1</v>
      </c>
      <c r="P118" s="14">
        <f t="shared" si="13"/>
        <v>10</v>
      </c>
    </row>
    <row r="119" spans="1:16" ht="14.4" x14ac:dyDescent="0.3">
      <c r="A119" s="34"/>
      <c r="B119" s="7"/>
      <c r="C119" s="39" t="s">
        <v>737</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362</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76</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3770</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724</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1</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2</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1</v>
      </c>
      <c r="O123" s="13">
        <f>COUNTIFS('1. Output sheet'!$AC$2:$AC$5000,$B$105,'1. Output sheet'!$C$2:$C$5000,O$73,'1. Output sheet'!$K$2:$K$5000,$C123)</f>
        <v>0</v>
      </c>
      <c r="P123" s="14">
        <f t="shared" si="13"/>
        <v>6</v>
      </c>
    </row>
    <row r="124" spans="1:16" ht="14.4" x14ac:dyDescent="0.3">
      <c r="A124" s="34"/>
      <c r="B124" s="7"/>
      <c r="C124" s="39" t="s">
        <v>285</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717</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2</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3</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0</v>
      </c>
      <c r="O125" s="13">
        <f>COUNTIFS('1. Output sheet'!$AC$2:$AC$5000,$B$105,'1. Output sheet'!$C$2:$C$5000,O$73,'1. Output sheet'!$K$2:$K$5000,$C125)</f>
        <v>2</v>
      </c>
      <c r="P125" s="14">
        <f t="shared" si="13"/>
        <v>8</v>
      </c>
    </row>
    <row r="126" spans="1:16" ht="14.4" x14ac:dyDescent="0.3">
      <c r="A126" s="34"/>
      <c r="B126" s="7"/>
      <c r="C126" s="39" t="s">
        <v>1095</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427</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64</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11</v>
      </c>
      <c r="L127" s="13">
        <f>COUNTIFS('1. Output sheet'!$AC$2:$AC$5000,$B$105,'1. Output sheet'!$C$2:$C$5000,L$73,'1. Output sheet'!$K$2:$K$5000,$C127)</f>
        <v>2</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79</v>
      </c>
    </row>
    <row r="128" spans="1:16" ht="14.4" x14ac:dyDescent="0.3">
      <c r="A128" s="34"/>
      <c r="B128" s="7"/>
      <c r="C128" s="39" t="s">
        <v>84</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0</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28</v>
      </c>
    </row>
    <row r="129" spans="1:32" ht="14.4" x14ac:dyDescent="0.3">
      <c r="A129" s="34"/>
      <c r="B129" s="7"/>
      <c r="C129" s="39" t="s">
        <v>204</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1</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5</v>
      </c>
    </row>
    <row r="130" spans="1:32" ht="14.4" x14ac:dyDescent="0.3">
      <c r="A130" s="34"/>
      <c r="B130" s="7"/>
      <c r="C130" s="39" t="s">
        <v>216</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0</v>
      </c>
      <c r="O130" s="13">
        <f>COUNTIFS('1. Output sheet'!$AC$2:$AC$5000,$B$105,'1. Output sheet'!$C$2:$C$5000,O$73,'1. Output sheet'!$K$2:$K$5000,$C130)</f>
        <v>0</v>
      </c>
      <c r="P130" s="14">
        <f t="shared" si="13"/>
        <v>39</v>
      </c>
    </row>
    <row r="131" spans="1:32" ht="14.4" x14ac:dyDescent="0.3">
      <c r="A131" s="34"/>
      <c r="B131" s="7"/>
      <c r="C131" s="39" t="s">
        <v>2425</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194</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0</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5</v>
      </c>
      <c r="K132" s="13">
        <f>COUNTIFS('1. Output sheet'!$AC$2:$AC$5000,$B$105,'1. Output sheet'!$C$2:$C$5000,K$73,'1. Output sheet'!$K$2:$K$5000,$C132)</f>
        <v>5</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11</v>
      </c>
    </row>
    <row r="133" spans="1:32" ht="14.4" x14ac:dyDescent="0.3">
      <c r="A133" s="34"/>
      <c r="B133" s="7"/>
      <c r="C133" s="39" t="s">
        <v>267</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12</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0</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2</v>
      </c>
      <c r="O133" s="13">
        <f>COUNTIFS('1. Output sheet'!$AC$2:$AC$5000,$B$105,'1. Output sheet'!$C$2:$C$5000,O$73,'1. Output sheet'!$K$2:$K$5000,$C133)</f>
        <v>0</v>
      </c>
      <c r="P133" s="14">
        <f t="shared" si="13"/>
        <v>22</v>
      </c>
    </row>
    <row r="134" spans="1:32" ht="14.4" x14ac:dyDescent="0.3">
      <c r="A134" s="34"/>
      <c r="B134" s="7"/>
      <c r="C134" s="39" t="s">
        <v>710</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0</v>
      </c>
      <c r="J134" s="13">
        <f>COUNTIFS('1. Output sheet'!$AC$2:$AC$5000,$B$105,'1. Output sheet'!$C$2:$C$5000,J$73,'1. Output sheet'!$K$2:$K$5000,$C134)</f>
        <v>0</v>
      </c>
      <c r="K134" s="13">
        <f>COUNTIFS('1. Output sheet'!$AC$2:$AC$5000,$B$105,'1. Output sheet'!$C$2:$C$5000,K$73,'1. Output sheet'!$K$2:$K$5000,$C134)</f>
        <v>0</v>
      </c>
      <c r="L134" s="13">
        <f>COUNTIFS('1. Output sheet'!$AC$2:$AC$5000,$B$105,'1. Output sheet'!$C$2:$C$5000,L$73,'1. Output sheet'!$K$2:$K$5000,$C134)</f>
        <v>1</v>
      </c>
      <c r="M134" s="13">
        <f>COUNTIFS('1. Output sheet'!$AC$2:$AC$5000,$B$105,'1. Output sheet'!$C$2:$C$5000,M$73,'1. Output sheet'!$K$2:$K$5000,$C134)</f>
        <v>0</v>
      </c>
      <c r="N134" s="13">
        <f>COUNTIFS('1. Output sheet'!$AC$2:$AC$5000,$B$105,'1. Output sheet'!$C$2:$C$5000,N$73,'1. Output sheet'!$K$2:$K$5000,$C134)</f>
        <v>1</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4362</v>
      </c>
      <c r="C137" s="5"/>
      <c r="D137" s="5"/>
      <c r="E137" s="5"/>
      <c r="F137" s="5"/>
      <c r="G137" s="5"/>
      <c r="H137" s="5"/>
      <c r="I137" s="5"/>
      <c r="J137" s="5"/>
      <c r="K137" s="5"/>
      <c r="L137" s="5"/>
      <c r="M137" s="5"/>
      <c r="N137" s="5"/>
      <c r="O137" s="5"/>
      <c r="P137" s="5"/>
      <c r="R137" s="5" t="s">
        <v>4362</v>
      </c>
      <c r="S137" s="5"/>
      <c r="T137" s="5"/>
      <c r="U137" s="5"/>
      <c r="V137" s="5"/>
      <c r="W137" s="5"/>
      <c r="X137" s="5"/>
      <c r="Y137" s="5"/>
      <c r="Z137" s="5"/>
      <c r="AA137" s="5"/>
      <c r="AB137" s="5"/>
      <c r="AC137" s="5"/>
      <c r="AD137" s="5"/>
      <c r="AE137" s="5"/>
      <c r="AF137" s="5"/>
    </row>
    <row r="138" spans="1:32" ht="57.6" x14ac:dyDescent="0.3">
      <c r="A138" s="34"/>
      <c r="B138" s="6" t="s">
        <v>4363</v>
      </c>
      <c r="C138" s="6"/>
      <c r="D138" s="10" t="s">
        <v>705</v>
      </c>
      <c r="E138" s="10" t="s">
        <v>206</v>
      </c>
      <c r="F138" s="10" t="s">
        <v>198</v>
      </c>
      <c r="G138" s="11" t="s">
        <v>28</v>
      </c>
      <c r="H138" s="11" t="s">
        <v>795</v>
      </c>
      <c r="I138" s="11" t="s">
        <v>43</v>
      </c>
      <c r="J138" s="11" t="s">
        <v>104</v>
      </c>
      <c r="K138" s="11" t="s">
        <v>808</v>
      </c>
      <c r="L138" s="11" t="s">
        <v>755</v>
      </c>
      <c r="M138" s="11" t="s">
        <v>4353</v>
      </c>
      <c r="N138" s="11" t="s">
        <v>318</v>
      </c>
      <c r="O138" s="11" t="s">
        <v>71</v>
      </c>
      <c r="P138" s="29" t="s">
        <v>4354</v>
      </c>
      <c r="R138" s="6" t="s">
        <v>4364</v>
      </c>
      <c r="S138" s="6"/>
      <c r="T138" s="10" t="s">
        <v>705</v>
      </c>
      <c r="U138" s="10" t="s">
        <v>206</v>
      </c>
      <c r="V138" s="10" t="s">
        <v>198</v>
      </c>
      <c r="W138" s="11" t="s">
        <v>28</v>
      </c>
      <c r="X138" s="11" t="s">
        <v>795</v>
      </c>
      <c r="Y138" s="11" t="s">
        <v>43</v>
      </c>
      <c r="Z138" s="11" t="s">
        <v>104</v>
      </c>
      <c r="AA138" s="11" t="s">
        <v>808</v>
      </c>
      <c r="AB138" s="11" t="s">
        <v>755</v>
      </c>
      <c r="AC138" s="11" t="s">
        <v>4353</v>
      </c>
      <c r="AD138" s="11" t="s">
        <v>318</v>
      </c>
      <c r="AE138" s="11" t="s">
        <v>71</v>
      </c>
      <c r="AF138" s="29" t="s">
        <v>4354</v>
      </c>
    </row>
    <row r="139" spans="1:32" ht="14.4" x14ac:dyDescent="0.3">
      <c r="A139" s="34"/>
      <c r="B139" s="37" t="s">
        <v>4357</v>
      </c>
      <c r="C139" s="37" t="s">
        <v>4348</v>
      </c>
      <c r="D139" s="14">
        <f>D140+D170</f>
        <v>13692.11</v>
      </c>
      <c r="E139" s="14">
        <f t="shared" ref="E139" si="25">E140+E170</f>
        <v>294816.51999999996</v>
      </c>
      <c r="F139" s="14">
        <f t="shared" ref="F139" si="26">F140+F170</f>
        <v>334623.6166666667</v>
      </c>
      <c r="G139" s="14">
        <f t="shared" ref="G139" si="27">G140+G170</f>
        <v>285206.19333333336</v>
      </c>
      <c r="H139" s="14">
        <f t="shared" ref="H139" si="28">H140+H170</f>
        <v>64114.559999999998</v>
      </c>
      <c r="I139" s="14">
        <f t="shared" ref="I139" si="29">I140+I170</f>
        <v>227313.27666666667</v>
      </c>
      <c r="J139" s="14">
        <f t="shared" ref="J139" si="30">J140+J170</f>
        <v>346525.02666666667</v>
      </c>
      <c r="K139" s="14">
        <f t="shared" ref="K139" si="31">K140+K170</f>
        <v>48085.109999999993</v>
      </c>
      <c r="L139" s="14">
        <f t="shared" ref="L139" si="32">L140+L170</f>
        <v>43839.75</v>
      </c>
      <c r="M139" s="14">
        <f t="shared" ref="M139" si="33">M140+M170</f>
        <v>0</v>
      </c>
      <c r="N139" s="14">
        <f t="shared" ref="N139" si="34">N140+N170</f>
        <v>46276.92</v>
      </c>
      <c r="O139" s="14">
        <f t="shared" ref="O139" si="35">O140+O170</f>
        <v>21696.44</v>
      </c>
      <c r="P139" s="14">
        <f>SUM(D139:O139)</f>
        <v>1726189.5233333332</v>
      </c>
      <c r="R139" s="37" t="s">
        <v>4357</v>
      </c>
      <c r="S139" s="37" t="s">
        <v>4348</v>
      </c>
      <c r="T139" s="14">
        <f>D139*$R$136</f>
        <v>1835.8218360752448</v>
      </c>
      <c r="U139" s="14">
        <f t="shared" ref="U139:AD139" si="36">E139*$R$136</f>
        <v>39528.648619658627</v>
      </c>
      <c r="V139" s="14">
        <f t="shared" si="36"/>
        <v>44865.936831002597</v>
      </c>
      <c r="W139" s="14">
        <f t="shared" si="36"/>
        <v>38240.107441820968</v>
      </c>
      <c r="X139" s="14">
        <f t="shared" si="36"/>
        <v>8596.4040062748863</v>
      </c>
      <c r="Y139" s="14">
        <f t="shared" si="36"/>
        <v>30477.893979414428</v>
      </c>
      <c r="Z139" s="14">
        <f t="shared" si="36"/>
        <v>46461.663739279276</v>
      </c>
      <c r="AA139" s="14">
        <f t="shared" si="36"/>
        <v>6447.1944008688288</v>
      </c>
      <c r="AB139" s="14">
        <f t="shared" si="36"/>
        <v>5877.9815775712959</v>
      </c>
      <c r="AC139" s="14">
        <f t="shared" si="36"/>
        <v>0</v>
      </c>
      <c r="AD139" s="14">
        <f t="shared" si="36"/>
        <v>6204.7544346566901</v>
      </c>
      <c r="AE139" s="14">
        <f t="shared" ref="AE139" si="37">O139*$R$136</f>
        <v>2909.0328895324665</v>
      </c>
      <c r="AF139" s="14">
        <f t="shared" ref="AF139" si="38">P139*$R$136</f>
        <v>231445.43975615528</v>
      </c>
    </row>
    <row r="140" spans="1:32" ht="14.4" x14ac:dyDescent="0.3">
      <c r="A140" s="34"/>
      <c r="B140" s="38" t="s">
        <v>41</v>
      </c>
      <c r="C140" s="37" t="s">
        <v>4348</v>
      </c>
      <c r="D140" s="14">
        <f>SUM(D141:D169)</f>
        <v>14337</v>
      </c>
      <c r="E140" s="14">
        <f t="shared" ref="E140" si="39">SUM(E141:E169)</f>
        <v>311424.09999999998</v>
      </c>
      <c r="F140" s="14">
        <f t="shared" ref="F140" si="40">SUM(F141:F169)</f>
        <v>289382.96000000002</v>
      </c>
      <c r="G140" s="14">
        <f t="shared" ref="G140" si="41">SUM(G141:G169)</f>
        <v>285795.75</v>
      </c>
      <c r="H140" s="14">
        <f t="shared" ref="H140" si="42">SUM(H141:H169)</f>
        <v>62359.56</v>
      </c>
      <c r="I140" s="14">
        <f t="shared" ref="I140" si="43">SUM(I141:I169)</f>
        <v>248272.05</v>
      </c>
      <c r="J140" s="14">
        <f t="shared" ref="J140" si="44">SUM(J141:J169)</f>
        <v>356104.82</v>
      </c>
      <c r="K140" s="14">
        <f t="shared" ref="K140" si="45">SUM(K141:K169)</f>
        <v>35451.009999999995</v>
      </c>
      <c r="L140" s="14">
        <f t="shared" ref="L140" si="46">SUM(L141:L169)</f>
        <v>9366.630000000001</v>
      </c>
      <c r="M140" s="14">
        <f t="shared" ref="M140" si="47">SUM(M141:M169)</f>
        <v>0</v>
      </c>
      <c r="N140" s="14">
        <f t="shared" ref="N140" si="48">SUM(N141:N169)</f>
        <v>40370</v>
      </c>
      <c r="O140" s="14">
        <f t="shared" ref="O140" si="49">SUM(O141:O169)</f>
        <v>23232.41</v>
      </c>
      <c r="P140" s="14">
        <f t="shared" ref="P140:P199" si="50">SUM(D140:O140)</f>
        <v>1676096.29</v>
      </c>
      <c r="R140" s="38" t="s">
        <v>41</v>
      </c>
      <c r="S140" s="37" t="s">
        <v>4348</v>
      </c>
      <c r="T140" s="14">
        <f t="shared" ref="T140:T199" si="51">D140*$R$136</f>
        <v>1922.2879208398695</v>
      </c>
      <c r="U140" s="14">
        <f t="shared" ref="U140:U199" si="52">E140*$R$136</f>
        <v>41755.373208371871</v>
      </c>
      <c r="V140" s="14">
        <f t="shared" ref="V140:V199" si="53">F140*$R$136</f>
        <v>38800.123352506598</v>
      </c>
      <c r="W140" s="14">
        <f t="shared" ref="W140:W199" si="54">G140*$R$136</f>
        <v>38319.154499014512</v>
      </c>
      <c r="X140" s="14">
        <f t="shared" ref="X140:X199" si="55">H140*$R$136</f>
        <v>8361.0956920477838</v>
      </c>
      <c r="Y140" s="14">
        <f t="shared" ref="Y140:Y199" si="56">I140*$R$136</f>
        <v>33288.021398978315</v>
      </c>
      <c r="Z140" s="14">
        <f t="shared" ref="Z140:Z199" si="57">J140*$R$136</f>
        <v>47746.111044071702</v>
      </c>
      <c r="AA140" s="14">
        <f t="shared" ref="AA140:AA199" si="58">K140*$R$136</f>
        <v>4753.2292881755884</v>
      </c>
      <c r="AB140" s="14">
        <f t="shared" ref="AB140:AB199" si="59">L140*$R$136</f>
        <v>1255.8666183982946</v>
      </c>
      <c r="AC140" s="14">
        <f t="shared" ref="AC140:AC199" si="60">M140*$R$136</f>
        <v>0</v>
      </c>
      <c r="AD140" s="14">
        <f t="shared" ref="AD140:AD199" si="61">N140*$R$136</f>
        <v>5412.761621280988</v>
      </c>
      <c r="AE140" s="14">
        <f t="shared" ref="AE140:AE199" si="62">O140*$R$136</f>
        <v>3114.9739216711578</v>
      </c>
      <c r="AF140" s="14">
        <f t="shared" ref="AF140:AF199" si="63">P140*$R$136</f>
        <v>224728.99856535668</v>
      </c>
    </row>
    <row r="141" spans="1:32" ht="14.4" x14ac:dyDescent="0.3">
      <c r="A141" s="34"/>
      <c r="B141" s="7"/>
      <c r="C141" s="39" t="s">
        <v>340</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17236</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45227.199999999997</v>
      </c>
      <c r="R141" s="7"/>
      <c r="S141" s="39" t="s">
        <v>340</v>
      </c>
      <c r="T141" s="13">
        <f t="shared" si="51"/>
        <v>616.76253301690724</v>
      </c>
      <c r="U141" s="13">
        <f t="shared" si="52"/>
        <v>0</v>
      </c>
      <c r="V141" s="13">
        <f t="shared" si="53"/>
        <v>2310.9823954520466</v>
      </c>
      <c r="W141" s="13">
        <f t="shared" si="54"/>
        <v>610.05859244063652</v>
      </c>
      <c r="X141" s="13">
        <f t="shared" si="55"/>
        <v>0</v>
      </c>
      <c r="Y141" s="13">
        <f t="shared" si="56"/>
        <v>0</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6064.0092246222321</v>
      </c>
    </row>
    <row r="142" spans="1:32" ht="14.4" x14ac:dyDescent="0.3">
      <c r="A142" s="34"/>
      <c r="B142" s="7"/>
      <c r="C142" s="39" t="s">
        <v>2407</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2407</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557</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557</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1933</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0</v>
      </c>
      <c r="J144" s="13">
        <f>SUMIFS('1. Output sheet'!$F$2:$F$5000,'1. Output sheet'!$AC$2:$AC$5000,$B$75,'1. Output sheet'!$C$2:$C$5000,J$138,'1. Output sheet'!$K$2:$K$5000,$C79)</f>
        <v>1250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1250</v>
      </c>
      <c r="R144" s="7"/>
      <c r="S144" s="39" t="s">
        <v>1933</v>
      </c>
      <c r="T144" s="13">
        <f t="shared" si="51"/>
        <v>0</v>
      </c>
      <c r="U144" s="13">
        <f t="shared" si="52"/>
        <v>0</v>
      </c>
      <c r="V144" s="13">
        <f t="shared" si="53"/>
        <v>0</v>
      </c>
      <c r="W144" s="13">
        <f t="shared" si="54"/>
        <v>0</v>
      </c>
      <c r="X144" s="13">
        <f t="shared" si="55"/>
        <v>0</v>
      </c>
      <c r="Y144" s="13">
        <f t="shared" si="56"/>
        <v>0</v>
      </c>
      <c r="Z144" s="13">
        <f t="shared" si="57"/>
        <v>167.59851440676829</v>
      </c>
      <c r="AA144" s="13">
        <f t="shared" si="58"/>
        <v>0</v>
      </c>
      <c r="AB144" s="13">
        <f t="shared" si="59"/>
        <v>0</v>
      </c>
      <c r="AC144" s="13">
        <f t="shared" si="60"/>
        <v>0</v>
      </c>
      <c r="AD144" s="13">
        <f t="shared" si="61"/>
        <v>0</v>
      </c>
      <c r="AE144" s="13">
        <f t="shared" si="62"/>
        <v>0</v>
      </c>
      <c r="AF144" s="14">
        <f t="shared" si="63"/>
        <v>167.59851440676829</v>
      </c>
    </row>
    <row r="145" spans="1:32" ht="14.4" x14ac:dyDescent="0.3">
      <c r="A145" s="34"/>
      <c r="B145" s="7"/>
      <c r="C145" s="39" t="s">
        <v>530</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530</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34</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37001</v>
      </c>
      <c r="G146" s="13">
        <f>SUMIFS('1. Output sheet'!$F$2:$F$5000,'1. Output sheet'!$AC$2:$AC$5000,$B$75,'1. Output sheet'!$C$2:$C$5000,G$138,'1. Output sheet'!$K$2:$K$5000,$C81)</f>
        <v>4727.5</v>
      </c>
      <c r="H146" s="13">
        <f>SUMIFS('1. Output sheet'!$F$2:$F$5000,'1. Output sheet'!$AC$2:$AC$5000,$B$75,'1. Output sheet'!$C$2:$C$5000,H$138,'1. Output sheet'!$K$2:$K$5000,$C81)</f>
        <v>1800</v>
      </c>
      <c r="I146" s="13">
        <f>SUMIFS('1. Output sheet'!$F$2:$F$5000,'1. Output sheet'!$AC$2:$AC$5000,$B$75,'1. Output sheet'!$C$2:$C$5000,I$138,'1. Output sheet'!$K$2:$K$5000,$C81)</f>
        <v>4751.5</v>
      </c>
      <c r="J146" s="13">
        <f>SUMIFS('1. Output sheet'!$F$2:$F$5000,'1. Output sheet'!$AC$2:$AC$5000,$B$75,'1. Output sheet'!$C$2:$C$5000,J$138,'1. Output sheet'!$K$2:$K$5000,$C81)</f>
        <v>7300</v>
      </c>
      <c r="K146" s="13">
        <f>SUMIFS('1. Output sheet'!$F$2:$F$5000,'1. Output sheet'!$AC$2:$AC$5000,$B$75,'1. Output sheet'!$C$2:$C$5000,K$138,'1. Output sheet'!$K$2:$K$5000,$C81)</f>
        <v>0</v>
      </c>
      <c r="L146" s="13">
        <f>SUMIFS('1. Output sheet'!$F$2:$F$5000,'1. Output sheet'!$AC$2:$AC$5000,$B$75,'1. Output sheet'!$C$2:$C$5000,L$138,'1. Output sheet'!$K$2:$K$5000,$C81)</f>
        <v>0</v>
      </c>
      <c r="M146" s="13">
        <f>SUMIFS('1. Output sheet'!$F$2:$F$5000,'1. Output sheet'!$AC$2:$AC$5000,$B$75,'1. Output sheet'!$C$2:$C$5000,M$138,'1. Output sheet'!$K$2:$K$5000,$C81)</f>
        <v>0</v>
      </c>
      <c r="N146" s="13">
        <f>SUMIFS('1. Output sheet'!$F$2:$F$5000,'1. Output sheet'!$AC$2:$AC$5000,$B$75,'1. Output sheet'!$C$2:$C$5000,N$138,'1. Output sheet'!$K$2:$K$5000,$C81)</f>
        <v>0</v>
      </c>
      <c r="O146" s="13">
        <f>SUMIFS('1. Output sheet'!$F$2:$F$5000,'1. Output sheet'!$AC$2:$AC$5000,$B$75,'1. Output sheet'!$C$2:$C$5000,O$138,'1. Output sheet'!$K$2:$K$5000,$C81)</f>
        <v>0</v>
      </c>
      <c r="P146" s="14">
        <f t="shared" si="50"/>
        <v>55680</v>
      </c>
      <c r="R146" s="7"/>
      <c r="S146" s="39" t="s">
        <v>34</v>
      </c>
      <c r="T146" s="13">
        <f t="shared" si="51"/>
        <v>13.407881152541462</v>
      </c>
      <c r="U146" s="13">
        <f t="shared" si="52"/>
        <v>0</v>
      </c>
      <c r="V146" s="13">
        <f t="shared" si="53"/>
        <v>4961.0501052518666</v>
      </c>
      <c r="W146" s="13">
        <f t="shared" si="54"/>
        <v>633.85758148639763</v>
      </c>
      <c r="X146" s="13">
        <f t="shared" si="55"/>
        <v>241.34186074574632</v>
      </c>
      <c r="Y146" s="13">
        <f t="shared" si="56"/>
        <v>637.07547296300754</v>
      </c>
      <c r="Z146" s="13">
        <f t="shared" si="57"/>
        <v>978.77532413552672</v>
      </c>
      <c r="AA146" s="13">
        <f t="shared" si="58"/>
        <v>0</v>
      </c>
      <c r="AB146" s="13">
        <f t="shared" si="59"/>
        <v>0</v>
      </c>
      <c r="AC146" s="13">
        <f t="shared" si="60"/>
        <v>0</v>
      </c>
      <c r="AD146" s="13">
        <f t="shared" si="61"/>
        <v>0</v>
      </c>
      <c r="AE146" s="13">
        <f t="shared" si="62"/>
        <v>0</v>
      </c>
      <c r="AF146" s="14">
        <f t="shared" si="63"/>
        <v>7465.5082257350859</v>
      </c>
    </row>
    <row r="147" spans="1:32" ht="14.4" x14ac:dyDescent="0.3">
      <c r="A147" s="34"/>
      <c r="B147" s="7"/>
      <c r="C147" s="39" t="s">
        <v>473</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995</v>
      </c>
      <c r="J147" s="13">
        <f>SUMIFS('1. Output sheet'!$F$2:$F$5000,'1. Output sheet'!$AC$2:$AC$5000,$B$75,'1. Output sheet'!$C$2:$C$5000,J$138,'1. Output sheet'!$K$2:$K$5000,$C82)</f>
        <v>4315</v>
      </c>
      <c r="K147" s="13">
        <f>SUMIFS('1. Output sheet'!$F$2:$F$5000,'1. Output sheet'!$AC$2:$AC$5000,$B$75,'1. Output sheet'!$C$2:$C$5000,K$138,'1. Output sheet'!$K$2:$K$5000,$C82)</f>
        <v>0</v>
      </c>
      <c r="L147" s="13">
        <f>SUMIFS('1. Output sheet'!$F$2:$F$5000,'1. Output sheet'!$AC$2:$AC$5000,$B$75,'1. Output sheet'!$C$2:$C$5000,L$138,'1. Output sheet'!$K$2:$K$5000,$C82)</f>
        <v>597.5</v>
      </c>
      <c r="M147" s="13">
        <f>SUMIFS('1. Output sheet'!$F$2:$F$5000,'1. Output sheet'!$AC$2:$AC$5000,$B$75,'1. Output sheet'!$C$2:$C$5000,M$138,'1. Output sheet'!$K$2:$K$5000,$C82)</f>
        <v>0</v>
      </c>
      <c r="N147" s="13">
        <f>SUMIFS('1. Output sheet'!$F$2:$F$5000,'1. Output sheet'!$AC$2:$AC$5000,$B$75,'1. Output sheet'!$C$2:$C$5000,N$138,'1. Output sheet'!$K$2:$K$5000,$C82)</f>
        <v>0</v>
      </c>
      <c r="O147" s="13">
        <f>SUMIFS('1. Output sheet'!$F$2:$F$5000,'1. Output sheet'!$AC$2:$AC$5000,$B$75,'1. Output sheet'!$C$2:$C$5000,O$138,'1. Output sheet'!$K$2:$K$5000,$C82)</f>
        <v>0</v>
      </c>
      <c r="P147" s="14">
        <f t="shared" si="50"/>
        <v>12390</v>
      </c>
      <c r="R147" s="7"/>
      <c r="S147" s="39" t="s">
        <v>473</v>
      </c>
      <c r="T147" s="13">
        <f t="shared" si="51"/>
        <v>0</v>
      </c>
      <c r="U147" s="13">
        <f t="shared" si="52"/>
        <v>0</v>
      </c>
      <c r="V147" s="13">
        <f t="shared" si="53"/>
        <v>0</v>
      </c>
      <c r="W147" s="13">
        <f t="shared" si="54"/>
        <v>432.73936419827567</v>
      </c>
      <c r="X147" s="13">
        <f t="shared" si="55"/>
        <v>436.42653151522461</v>
      </c>
      <c r="Y147" s="13">
        <f t="shared" si="56"/>
        <v>133.40841746778756</v>
      </c>
      <c r="Z147" s="13">
        <f t="shared" si="57"/>
        <v>578.55007173216404</v>
      </c>
      <c r="AA147" s="13">
        <f t="shared" si="58"/>
        <v>0</v>
      </c>
      <c r="AB147" s="13">
        <f t="shared" si="59"/>
        <v>80.112089886435243</v>
      </c>
      <c r="AC147" s="13">
        <f t="shared" si="60"/>
        <v>0</v>
      </c>
      <c r="AD147" s="13">
        <f t="shared" si="61"/>
        <v>0</v>
      </c>
      <c r="AE147" s="13">
        <f t="shared" si="62"/>
        <v>0</v>
      </c>
      <c r="AF147" s="14">
        <f t="shared" si="63"/>
        <v>1661.2364747998872</v>
      </c>
    </row>
    <row r="148" spans="1:32" ht="14.4" x14ac:dyDescent="0.3">
      <c r="A148" s="34"/>
      <c r="B148" s="7"/>
      <c r="C148" s="39" t="s">
        <v>210</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210</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333</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333</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229</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15150</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97727.75</v>
      </c>
      <c r="K150" s="13">
        <f>SUMIFS('1. Output sheet'!$F$2:$F$5000,'1. Output sheet'!$AC$2:$AC$5000,$B$75,'1. Output sheet'!$C$2:$C$5000,K$138,'1. Output sheet'!$K$2:$K$5000,$C85)</f>
        <v>0</v>
      </c>
      <c r="L150" s="13">
        <f>SUMIFS('1. Output sheet'!$F$2:$F$5000,'1. Output sheet'!$AC$2:$AC$5000,$B$75,'1. Output sheet'!$C$2:$C$5000,L$138,'1. Output sheet'!$K$2:$K$5000,$C85)</f>
        <v>0</v>
      </c>
      <c r="M150" s="13">
        <f>SUMIFS('1. Output sheet'!$F$2:$F$5000,'1. Output sheet'!$AC$2:$AC$5000,$B$75,'1. Output sheet'!$C$2:$C$5000,M$138,'1. Output sheet'!$K$2:$K$5000,$C85)</f>
        <v>0</v>
      </c>
      <c r="N150" s="13">
        <f>SUMIFS('1. Output sheet'!$F$2:$F$5000,'1. Output sheet'!$AC$2:$AC$5000,$B$75,'1. Output sheet'!$C$2:$C$5000,N$138,'1. Output sheet'!$K$2:$K$5000,$C85)</f>
        <v>9100</v>
      </c>
      <c r="O150" s="13">
        <f>SUMIFS('1. Output sheet'!$F$2:$F$5000,'1. Output sheet'!$AC$2:$AC$5000,$B$75,'1. Output sheet'!$C$2:$C$5000,O$138,'1. Output sheet'!$K$2:$K$5000,$C85)</f>
        <v>11200</v>
      </c>
      <c r="P150" s="14">
        <f t="shared" si="50"/>
        <v>179285.75</v>
      </c>
      <c r="R150" s="7"/>
      <c r="S150" s="39" t="s">
        <v>229</v>
      </c>
      <c r="T150" s="13">
        <f t="shared" si="51"/>
        <v>0</v>
      </c>
      <c r="U150" s="13">
        <f t="shared" si="52"/>
        <v>0</v>
      </c>
      <c r="V150" s="13">
        <f t="shared" si="53"/>
        <v>825.65732137350324</v>
      </c>
      <c r="W150" s="13">
        <f t="shared" si="54"/>
        <v>2031.2939946100314</v>
      </c>
      <c r="X150" s="13">
        <f t="shared" si="55"/>
        <v>1213.4132443050023</v>
      </c>
      <c r="Y150" s="13">
        <f t="shared" si="56"/>
        <v>4143.0352761353115</v>
      </c>
      <c r="Z150" s="13">
        <f t="shared" si="57"/>
        <v>13103.220573052839</v>
      </c>
      <c r="AA150" s="13">
        <f t="shared" si="58"/>
        <v>0</v>
      </c>
      <c r="AB150" s="13">
        <f t="shared" si="59"/>
        <v>0</v>
      </c>
      <c r="AC150" s="13">
        <f t="shared" si="60"/>
        <v>0</v>
      </c>
      <c r="AD150" s="13">
        <f t="shared" si="61"/>
        <v>1220.117184881273</v>
      </c>
      <c r="AE150" s="13">
        <f t="shared" si="62"/>
        <v>1501.6826890846437</v>
      </c>
      <c r="AF150" s="14">
        <f t="shared" si="63"/>
        <v>24038.420283442603</v>
      </c>
    </row>
    <row r="151" spans="1:32" ht="14.4" x14ac:dyDescent="0.3">
      <c r="A151" s="34"/>
      <c r="B151" s="7"/>
      <c r="C151" s="39" t="s">
        <v>407</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407</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54</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44854.5</v>
      </c>
      <c r="G152" s="13">
        <f>SUMIFS('1. Output sheet'!$F$2:$F$5000,'1. Output sheet'!$AC$2:$AC$5000,$B$75,'1. Output sheet'!$C$2:$C$5000,G$138,'1. Output sheet'!$K$2:$K$5000,$C87)</f>
        <v>33350</v>
      </c>
      <c r="H152" s="13">
        <f>SUMIFS('1. Output sheet'!$F$2:$F$5000,'1. Output sheet'!$AC$2:$AC$5000,$B$75,'1. Output sheet'!$C$2:$C$5000,H$138,'1. Output sheet'!$K$2:$K$5000,$C87)</f>
        <v>1690</v>
      </c>
      <c r="I152" s="13">
        <f>SUMIFS('1. Output sheet'!$F$2:$F$5000,'1. Output sheet'!$AC$2:$AC$5000,$B$75,'1. Output sheet'!$C$2:$C$5000,I$138,'1. Output sheet'!$K$2:$K$5000,$C87)</f>
        <v>79240</v>
      </c>
      <c r="J152" s="13">
        <f>SUMIFS('1. Output sheet'!$F$2:$F$5000,'1. Output sheet'!$AC$2:$AC$5000,$B$75,'1. Output sheet'!$C$2:$C$5000,J$138,'1. Output sheet'!$K$2:$K$5000,$C87)</f>
        <v>5320</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0</v>
      </c>
      <c r="O152" s="13">
        <f>SUMIFS('1. Output sheet'!$F$2:$F$5000,'1. Output sheet'!$AC$2:$AC$5000,$B$75,'1. Output sheet'!$C$2:$C$5000,O$138,'1. Output sheet'!$K$2:$K$5000,$C87)</f>
        <v>0</v>
      </c>
      <c r="P152" s="14">
        <f t="shared" si="50"/>
        <v>164454.5</v>
      </c>
      <c r="R152" s="7"/>
      <c r="S152" s="39" t="s">
        <v>54</v>
      </c>
      <c r="T152" s="13">
        <f t="shared" si="51"/>
        <v>0</v>
      </c>
      <c r="U152" s="13">
        <f t="shared" si="52"/>
        <v>0</v>
      </c>
      <c r="V152" s="13">
        <f t="shared" si="53"/>
        <v>6014.0380515667102</v>
      </c>
      <c r="W152" s="13">
        <f t="shared" si="54"/>
        <v>4471.5283643725779</v>
      </c>
      <c r="X152" s="13">
        <f t="shared" si="55"/>
        <v>226.59319147795071</v>
      </c>
      <c r="Y152" s="13">
        <f t="shared" si="56"/>
        <v>10624.405025273854</v>
      </c>
      <c r="Z152" s="13">
        <f t="shared" si="57"/>
        <v>713.29927731520581</v>
      </c>
      <c r="AA152" s="13">
        <f t="shared" si="58"/>
        <v>0</v>
      </c>
      <c r="AB152" s="13">
        <f t="shared" si="59"/>
        <v>0</v>
      </c>
      <c r="AC152" s="13">
        <f t="shared" si="60"/>
        <v>0</v>
      </c>
      <c r="AD152" s="13">
        <f t="shared" si="61"/>
        <v>0</v>
      </c>
      <c r="AE152" s="13">
        <f t="shared" si="62"/>
        <v>0</v>
      </c>
      <c r="AF152" s="14">
        <f t="shared" si="63"/>
        <v>22049.863910006297</v>
      </c>
    </row>
    <row r="153" spans="1:32" ht="14.4" x14ac:dyDescent="0.3">
      <c r="A153" s="34"/>
      <c r="B153" s="7"/>
      <c r="C153" s="39" t="s">
        <v>126</v>
      </c>
      <c r="D153" s="13">
        <f>SUMIFS('1. Output sheet'!$F$2:$F$5000,'1. Output sheet'!$AC$2:$AC$5000,$B$75,'1. Output sheet'!$C$2:$C$5000,D$138,'1. Output sheet'!$K$2:$K$5000,$C88)</f>
        <v>0</v>
      </c>
      <c r="E153" s="13">
        <f>SUMIFS('1. Output sheet'!$F$2:$F$5000,'1. Output sheet'!$AC$2:$AC$5000,$B$75,'1. Output sheet'!$C$2:$C$5000,E$138,'1. Output sheet'!$K$2:$K$5000,$C88)</f>
        <v>0</v>
      </c>
      <c r="F153" s="13">
        <f>SUMIFS('1. Output sheet'!$F$2:$F$5000,'1. Output sheet'!$AC$2:$AC$5000,$B$75,'1. Output sheet'!$C$2:$C$5000,F$138,'1. Output sheet'!$K$2:$K$5000,$C88)</f>
        <v>9385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36905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2550</v>
      </c>
      <c r="M153" s="13">
        <f>SUMIFS('1. Output sheet'!$F$2:$F$5000,'1. Output sheet'!$AC$2:$AC$5000,$B$75,'1. Output sheet'!$C$2:$C$5000,M$138,'1. Output sheet'!$K$2:$K$5000,$C88)</f>
        <v>0</v>
      </c>
      <c r="N153" s="13">
        <f>SUMIFS('1. Output sheet'!$F$2:$F$5000,'1. Output sheet'!$AC$2:$AC$5000,$B$75,'1. Output sheet'!$C$2:$C$5000,N$138,'1. Output sheet'!$K$2:$K$5000,$C88)</f>
        <v>3510</v>
      </c>
      <c r="O153" s="13">
        <f>SUMIFS('1. Output sheet'!$F$2:$F$5000,'1. Output sheet'!$AC$2:$AC$5000,$B$75,'1. Output sheet'!$C$2:$C$5000,O$138,'1. Output sheet'!$K$2:$K$5000,$C88)</f>
        <v>766.41</v>
      </c>
      <c r="P153" s="14">
        <f t="shared" si="50"/>
        <v>66143.47</v>
      </c>
      <c r="R153" s="7"/>
      <c r="S153" s="39" t="s">
        <v>126</v>
      </c>
      <c r="T153" s="13">
        <f t="shared" si="51"/>
        <v>0</v>
      </c>
      <c r="U153" s="13">
        <f t="shared" si="52"/>
        <v>0</v>
      </c>
      <c r="V153" s="13">
        <f t="shared" si="53"/>
        <v>1258.3296461660161</v>
      </c>
      <c r="W153" s="13">
        <f t="shared" si="54"/>
        <v>88.760173229824474</v>
      </c>
      <c r="X153" s="13">
        <f t="shared" si="55"/>
        <v>345.93137846426123</v>
      </c>
      <c r="Y153" s="13">
        <f t="shared" si="56"/>
        <v>4948.1785393454265</v>
      </c>
      <c r="Z153" s="13">
        <f t="shared" si="57"/>
        <v>1311.9611707761821</v>
      </c>
      <c r="AA153" s="13">
        <f t="shared" si="58"/>
        <v>0</v>
      </c>
      <c r="AB153" s="13">
        <f t="shared" si="59"/>
        <v>341.9009693898073</v>
      </c>
      <c r="AC153" s="13">
        <f t="shared" si="60"/>
        <v>0</v>
      </c>
      <c r="AD153" s="13">
        <f t="shared" si="61"/>
        <v>470.61662845420534</v>
      </c>
      <c r="AE153" s="13">
        <f t="shared" si="62"/>
        <v>102.75934194119301</v>
      </c>
      <c r="AF153" s="14">
        <f t="shared" si="63"/>
        <v>8868.4378477669161</v>
      </c>
    </row>
    <row r="154" spans="1:32" ht="14.4" x14ac:dyDescent="0.3">
      <c r="A154" s="34"/>
      <c r="B154" s="7"/>
      <c r="C154" s="39" t="s">
        <v>737</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10360</v>
      </c>
      <c r="K154" s="13">
        <f>SUMIFS('1. Output sheet'!$F$2:$F$5000,'1. Output sheet'!$AC$2:$AC$5000,$B$75,'1. Output sheet'!$C$2:$C$5000,K$138,'1. Output sheet'!$K$2:$K$5000,$C89)</f>
        <v>1395</v>
      </c>
      <c r="L154" s="13">
        <f>SUMIFS('1. Output sheet'!$F$2:$F$5000,'1. Output sheet'!$AC$2:$AC$5000,$B$75,'1. Output sheet'!$C$2:$C$5000,L$138,'1. Output sheet'!$K$2:$K$5000,$C89)</f>
        <v>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28958</v>
      </c>
      <c r="R154" s="7"/>
      <c r="S154" s="39" t="s">
        <v>737</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1389.0564874032955</v>
      </c>
      <c r="AA154" s="13">
        <f t="shared" si="58"/>
        <v>187.03994207795338</v>
      </c>
      <c r="AB154" s="13">
        <f t="shared" si="59"/>
        <v>0</v>
      </c>
      <c r="AC154" s="13">
        <f t="shared" si="60"/>
        <v>0</v>
      </c>
      <c r="AD154" s="13">
        <f t="shared" si="61"/>
        <v>0</v>
      </c>
      <c r="AE154" s="13">
        <f t="shared" si="62"/>
        <v>0</v>
      </c>
      <c r="AF154" s="14">
        <f t="shared" si="63"/>
        <v>3882.6542241529564</v>
      </c>
    </row>
    <row r="155" spans="1:32" ht="14.4" x14ac:dyDescent="0.3">
      <c r="A155" s="34"/>
      <c r="B155" s="7"/>
      <c r="C155" s="39" t="s">
        <v>362</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362</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76</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8675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8675</v>
      </c>
      <c r="R156" s="7"/>
      <c r="S156" s="39" t="s">
        <v>76</v>
      </c>
      <c r="T156" s="13">
        <f t="shared" si="51"/>
        <v>0</v>
      </c>
      <c r="U156" s="13">
        <f t="shared" si="52"/>
        <v>0</v>
      </c>
      <c r="V156" s="13">
        <f t="shared" si="53"/>
        <v>0</v>
      </c>
      <c r="W156" s="13">
        <f t="shared" si="54"/>
        <v>0</v>
      </c>
      <c r="X156" s="13">
        <f t="shared" si="55"/>
        <v>0</v>
      </c>
      <c r="Y156" s="13">
        <f t="shared" si="56"/>
        <v>0</v>
      </c>
      <c r="Z156" s="13">
        <f t="shared" si="57"/>
        <v>1163.1336899829719</v>
      </c>
      <c r="AA156" s="13">
        <f t="shared" si="58"/>
        <v>0</v>
      </c>
      <c r="AB156" s="13">
        <f t="shared" si="59"/>
        <v>0</v>
      </c>
      <c r="AC156" s="13">
        <f t="shared" si="60"/>
        <v>0</v>
      </c>
      <c r="AD156" s="13">
        <f t="shared" si="61"/>
        <v>0</v>
      </c>
      <c r="AE156" s="13">
        <f t="shared" si="62"/>
        <v>0</v>
      </c>
      <c r="AF156" s="14">
        <f t="shared" si="63"/>
        <v>1163.1336899829719</v>
      </c>
    </row>
    <row r="157" spans="1:32" ht="14.4" x14ac:dyDescent="0.3">
      <c r="A157" s="34"/>
      <c r="B157" s="7"/>
      <c r="C157" s="39" t="s">
        <v>3770</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3770</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724</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0</v>
      </c>
      <c r="G158" s="13">
        <f>SUMIFS('1. Output sheet'!$F$2:$F$5000,'1. Output sheet'!$AC$2:$AC$5000,$B$75,'1. Output sheet'!$C$2:$C$5000,G$138,'1. Output sheet'!$K$2:$K$5000,$C93)</f>
        <v>19035</v>
      </c>
      <c r="H158" s="13">
        <f>SUMIFS('1. Output sheet'!$F$2:$F$5000,'1. Output sheet'!$AC$2:$AC$5000,$B$75,'1. Output sheet'!$C$2:$C$5000,H$138,'1. Output sheet'!$K$2:$K$5000,$C93)</f>
        <v>14017</v>
      </c>
      <c r="I158" s="13">
        <f>SUMIFS('1. Output sheet'!$F$2:$F$5000,'1. Output sheet'!$AC$2:$AC$5000,$B$75,'1. Output sheet'!$C$2:$C$5000,I$138,'1. Output sheet'!$K$2:$K$5000,$C93)</f>
        <v>22515</v>
      </c>
      <c r="J158" s="13">
        <f>SUMIFS('1. Output sheet'!$F$2:$F$5000,'1. Output sheet'!$AC$2:$AC$5000,$B$75,'1. Output sheet'!$C$2:$C$5000,J$138,'1. Output sheet'!$K$2:$K$5000,$C93)</f>
        <v>21823</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4744</v>
      </c>
      <c r="O158" s="13">
        <f>SUMIFS('1. Output sheet'!$F$2:$F$5000,'1. Output sheet'!$AC$2:$AC$5000,$B$75,'1. Output sheet'!$C$2:$C$5000,O$138,'1. Output sheet'!$K$2:$K$5000,$C93)</f>
        <v>1595</v>
      </c>
      <c r="P158" s="14">
        <f t="shared" si="50"/>
        <v>84678</v>
      </c>
      <c r="R158" s="7"/>
      <c r="S158" s="39" t="s">
        <v>724</v>
      </c>
      <c r="T158" s="13">
        <f t="shared" si="51"/>
        <v>127.24079213761847</v>
      </c>
      <c r="U158" s="13">
        <f t="shared" si="52"/>
        <v>0</v>
      </c>
      <c r="V158" s="13">
        <f t="shared" si="53"/>
        <v>0</v>
      </c>
      <c r="W158" s="13">
        <f t="shared" si="54"/>
        <v>2552.1901773862674</v>
      </c>
      <c r="X158" s="13">
        <f t="shared" si="55"/>
        <v>1879.3827011517367</v>
      </c>
      <c r="Y158" s="13">
        <f t="shared" si="56"/>
        <v>3018.7844414947103</v>
      </c>
      <c r="Z158" s="13">
        <f t="shared" si="57"/>
        <v>2926.0019039191234</v>
      </c>
      <c r="AA158" s="13">
        <f t="shared" si="58"/>
        <v>0</v>
      </c>
      <c r="AB158" s="13">
        <f t="shared" si="59"/>
        <v>0</v>
      </c>
      <c r="AC158" s="13">
        <f t="shared" si="60"/>
        <v>0</v>
      </c>
      <c r="AD158" s="13">
        <f t="shared" si="61"/>
        <v>636.06988187656691</v>
      </c>
      <c r="AE158" s="13">
        <f t="shared" si="62"/>
        <v>213.85570438303631</v>
      </c>
      <c r="AF158" s="14">
        <f t="shared" si="63"/>
        <v>11353.52560234906</v>
      </c>
    </row>
    <row r="159" spans="1:32" ht="14.4" x14ac:dyDescent="0.3">
      <c r="A159" s="34"/>
      <c r="B159" s="7"/>
      <c r="C159" s="39" t="s">
        <v>285</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23352.809999999998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1391</v>
      </c>
      <c r="O159" s="13">
        <f>SUMIFS('1. Output sheet'!$F$2:$F$5000,'1. Output sheet'!$AC$2:$AC$5000,$B$75,'1. Output sheet'!$C$2:$C$5000,O$138,'1. Output sheet'!$K$2:$K$5000,$C94)</f>
        <v>0</v>
      </c>
      <c r="P159" s="14">
        <f t="shared" si="50"/>
        <v>61406.31</v>
      </c>
      <c r="R159" s="7"/>
      <c r="S159" s="39" t="s">
        <v>285</v>
      </c>
      <c r="T159" s="13">
        <f t="shared" si="51"/>
        <v>0</v>
      </c>
      <c r="U159" s="13">
        <f t="shared" si="52"/>
        <v>0</v>
      </c>
      <c r="V159" s="13">
        <f t="shared" si="53"/>
        <v>4915.6644275505132</v>
      </c>
      <c r="W159" s="13">
        <f t="shared" si="54"/>
        <v>0</v>
      </c>
      <c r="X159" s="13">
        <f t="shared" si="55"/>
        <v>0</v>
      </c>
      <c r="Y159" s="13">
        <f t="shared" si="56"/>
        <v>0</v>
      </c>
      <c r="Z159" s="13">
        <f t="shared" si="57"/>
        <v>3131.1170105788174</v>
      </c>
      <c r="AA159" s="13">
        <f t="shared" si="58"/>
        <v>0</v>
      </c>
      <c r="AB159" s="13">
        <f t="shared" si="59"/>
        <v>0</v>
      </c>
      <c r="AC159" s="13">
        <f t="shared" si="60"/>
        <v>0</v>
      </c>
      <c r="AD159" s="13">
        <f t="shared" si="61"/>
        <v>186.50362683185173</v>
      </c>
      <c r="AE159" s="13">
        <f t="shared" si="62"/>
        <v>0</v>
      </c>
      <c r="AF159" s="14">
        <f t="shared" si="63"/>
        <v>8233.2850649611828</v>
      </c>
    </row>
    <row r="160" spans="1:32" ht="14.4" x14ac:dyDescent="0.3">
      <c r="A160" s="34"/>
      <c r="B160" s="7"/>
      <c r="C160" s="39" t="s">
        <v>717</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12623</v>
      </c>
      <c r="G160" s="13">
        <f>SUMIFS('1. Output sheet'!$F$2:$F$5000,'1. Output sheet'!$AC$2:$AC$5000,$B$75,'1. Output sheet'!$C$2:$C$5000,G$138,'1. Output sheet'!$K$2:$K$5000,$C95)</f>
        <v>16801.5</v>
      </c>
      <c r="H160" s="13">
        <f>SUMIFS('1. Output sheet'!$F$2:$F$5000,'1. Output sheet'!$AC$2:$AC$5000,$B$75,'1. Output sheet'!$C$2:$C$5000,H$138,'1. Output sheet'!$K$2:$K$5000,$C95)</f>
        <v>4818</v>
      </c>
      <c r="I160" s="13">
        <f>SUMIFS('1. Output sheet'!$F$2:$F$5000,'1. Output sheet'!$AC$2:$AC$5000,$B$75,'1. Output sheet'!$C$2:$C$5000,I$138,'1. Output sheet'!$K$2:$K$5000,$C95)</f>
        <v>12767.5</v>
      </c>
      <c r="J160" s="13">
        <f>SUMIFS('1. Output sheet'!$F$2:$F$5000,'1. Output sheet'!$AC$2:$AC$5000,$B$75,'1. Output sheet'!$C$2:$C$5000,J$138,'1. Output sheet'!$K$2:$K$5000,$C95)</f>
        <v>36522.86</v>
      </c>
      <c r="K160" s="13">
        <f>SUMIFS('1. Output sheet'!$F$2:$F$5000,'1. Output sheet'!$AC$2:$AC$5000,$B$75,'1. Output sheet'!$C$2:$C$5000,K$138,'1. Output sheet'!$K$2:$K$5000,$C95)</f>
        <v>0</v>
      </c>
      <c r="L160" s="13">
        <f>SUMIFS('1. Output sheet'!$F$2:$F$5000,'1. Output sheet'!$AC$2:$AC$5000,$B$75,'1. Output sheet'!$C$2:$C$5000,L$138,'1. Output sheet'!$K$2:$K$5000,$C95)</f>
        <v>0</v>
      </c>
      <c r="M160" s="13">
        <f>SUMIFS('1. Output sheet'!$F$2:$F$5000,'1. Output sheet'!$AC$2:$AC$5000,$B$75,'1. Output sheet'!$C$2:$C$5000,M$138,'1. Output sheet'!$K$2:$K$5000,$C95)</f>
        <v>0</v>
      </c>
      <c r="N160" s="13">
        <f>SUMIFS('1. Output sheet'!$F$2:$F$5000,'1. Output sheet'!$AC$2:$AC$5000,$B$75,'1. Output sheet'!$C$2:$C$5000,N$138,'1. Output sheet'!$K$2:$K$5000,$C95)</f>
        <v>0</v>
      </c>
      <c r="O160" s="13">
        <f>SUMIFS('1. Output sheet'!$F$2:$F$5000,'1. Output sheet'!$AC$2:$AC$5000,$B$75,'1. Output sheet'!$C$2:$C$5000,O$138,'1. Output sheet'!$K$2:$K$5000,$C95)</f>
        <v>1495</v>
      </c>
      <c r="P160" s="14">
        <f t="shared" si="50"/>
        <v>85027.86</v>
      </c>
      <c r="R160" s="7"/>
      <c r="S160" s="39" t="s">
        <v>717</v>
      </c>
      <c r="T160" s="13">
        <f t="shared" si="51"/>
        <v>0</v>
      </c>
      <c r="U160" s="13">
        <f t="shared" si="52"/>
        <v>0</v>
      </c>
      <c r="V160" s="13">
        <f t="shared" si="53"/>
        <v>1692.4768378853087</v>
      </c>
      <c r="W160" s="13">
        <f t="shared" si="54"/>
        <v>2252.7251518442536</v>
      </c>
      <c r="X160" s="13">
        <f t="shared" si="55"/>
        <v>645.99171392944766</v>
      </c>
      <c r="Y160" s="13">
        <f t="shared" si="56"/>
        <v>1711.8512261507312</v>
      </c>
      <c r="Z160" s="13">
        <f t="shared" si="57"/>
        <v>4896.9416623091047</v>
      </c>
      <c r="AA160" s="13">
        <f t="shared" si="58"/>
        <v>0</v>
      </c>
      <c r="AB160" s="13">
        <f t="shared" si="59"/>
        <v>0</v>
      </c>
      <c r="AC160" s="13">
        <f t="shared" si="60"/>
        <v>0</v>
      </c>
      <c r="AD160" s="13">
        <f t="shared" si="61"/>
        <v>0</v>
      </c>
      <c r="AE160" s="13">
        <f t="shared" si="62"/>
        <v>200.44782323049486</v>
      </c>
      <c r="AF160" s="14">
        <f t="shared" si="63"/>
        <v>11400.43441534934</v>
      </c>
    </row>
    <row r="161" spans="1:32" ht="14.4" x14ac:dyDescent="0.3">
      <c r="A161" s="34"/>
      <c r="B161" s="7"/>
      <c r="C161" s="39" t="s">
        <v>1095</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1095</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427</v>
      </c>
      <c r="D162" s="13">
        <f>SUMIFS('1. Output sheet'!$F$2:$F$5000,'1. Output sheet'!$AC$2:$AC$5000,$B$75,'1. Output sheet'!$C$2:$C$5000,D$138,'1. Output sheet'!$K$2:$K$5000,$C97)</f>
        <v>1270</v>
      </c>
      <c r="E162" s="13">
        <f>SUMIFS('1. Output sheet'!$F$2:$F$5000,'1. Output sheet'!$AC$2:$AC$5000,$B$75,'1. Output sheet'!$C$2:$C$5000,E$138,'1. Output sheet'!$K$2:$K$5000,$C97)</f>
        <v>0</v>
      </c>
      <c r="F162" s="13">
        <f>SUMIFS('1. Output sheet'!$F$2:$F$5000,'1. Output sheet'!$AC$2:$AC$5000,$B$75,'1. Output sheet'!$C$2:$C$5000,F$138,'1. Output sheet'!$K$2:$K$5000,$C97)</f>
        <v>53131.5</v>
      </c>
      <c r="G162" s="13">
        <f>SUMIFS('1. Output sheet'!$F$2:$F$5000,'1. Output sheet'!$AC$2:$AC$5000,$B$75,'1. Output sheet'!$C$2:$C$5000,G$138,'1. Output sheet'!$K$2:$K$5000,$C97)</f>
        <v>36802.5</v>
      </c>
      <c r="H162" s="13">
        <f>SUMIFS('1. Output sheet'!$F$2:$F$5000,'1. Output sheet'!$AC$2:$AC$5000,$B$75,'1. Output sheet'!$C$2:$C$5000,H$138,'1. Output sheet'!$K$2:$K$5000,$C97)</f>
        <v>4567.5</v>
      </c>
      <c r="I162" s="13">
        <f>SUMIFS('1. Output sheet'!$F$2:$F$5000,'1. Output sheet'!$AC$2:$AC$5000,$B$75,'1. Output sheet'!$C$2:$C$5000,I$138,'1. Output sheet'!$K$2:$K$5000,$C97)</f>
        <v>18750</v>
      </c>
      <c r="J162" s="13">
        <f>SUMIFS('1. Output sheet'!$F$2:$F$5000,'1. Output sheet'!$AC$2:$AC$5000,$B$75,'1. Output sheet'!$C$2:$C$5000,J$138,'1. Output sheet'!$K$2:$K$5000,$C97)</f>
        <v>23047</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137568.5</v>
      </c>
      <c r="R162" s="7"/>
      <c r="S162" s="39" t="s">
        <v>427</v>
      </c>
      <c r="T162" s="13">
        <f t="shared" si="51"/>
        <v>170.28009063727657</v>
      </c>
      <c r="U162" s="13">
        <f t="shared" si="52"/>
        <v>0</v>
      </c>
      <c r="V162" s="13">
        <f t="shared" si="53"/>
        <v>7123.8083745625672</v>
      </c>
      <c r="W162" s="13">
        <f t="shared" si="54"/>
        <v>4934.435461164072</v>
      </c>
      <c r="X162" s="13">
        <f t="shared" si="55"/>
        <v>612.40497164233125</v>
      </c>
      <c r="Y162" s="13">
        <f t="shared" si="56"/>
        <v>2513.977716101524</v>
      </c>
      <c r="Z162" s="13">
        <f t="shared" si="57"/>
        <v>3090.1143692262308</v>
      </c>
      <c r="AA162" s="13">
        <f t="shared" si="58"/>
        <v>0</v>
      </c>
      <c r="AB162" s="13">
        <f t="shared" si="59"/>
        <v>0</v>
      </c>
      <c r="AC162" s="13">
        <f t="shared" si="60"/>
        <v>0</v>
      </c>
      <c r="AD162" s="13">
        <f t="shared" si="61"/>
        <v>0</v>
      </c>
      <c r="AE162" s="13">
        <f t="shared" si="62"/>
        <v>0</v>
      </c>
      <c r="AF162" s="14">
        <f t="shared" si="63"/>
        <v>18445.020983334001</v>
      </c>
    </row>
    <row r="163" spans="1:32" ht="14.4" x14ac:dyDescent="0.3">
      <c r="A163" s="34"/>
      <c r="B163" s="7"/>
      <c r="C163" s="39" t="s">
        <v>84</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0</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22177</v>
      </c>
      <c r="R163" s="7"/>
      <c r="S163" s="39" t="s">
        <v>84</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0</v>
      </c>
      <c r="AB163" s="13">
        <f t="shared" si="59"/>
        <v>0</v>
      </c>
      <c r="AC163" s="13">
        <f t="shared" si="60"/>
        <v>0</v>
      </c>
      <c r="AD163" s="13">
        <f t="shared" si="61"/>
        <v>0</v>
      </c>
      <c r="AE163" s="13">
        <f t="shared" si="62"/>
        <v>0</v>
      </c>
      <c r="AF163" s="14">
        <f t="shared" si="63"/>
        <v>2973.4658031991198</v>
      </c>
    </row>
    <row r="164" spans="1:32" ht="14.4" x14ac:dyDescent="0.3">
      <c r="A164" s="34"/>
      <c r="B164" s="7"/>
      <c r="C164" s="39" t="s">
        <v>204</v>
      </c>
      <c r="D164" s="13">
        <f>SUMIFS('1. Output sheet'!$F$2:$F$5000,'1. Output sheet'!$AC$2:$AC$5000,$B$75,'1. Output sheet'!$C$2:$C$5000,D$138,'1. Output sheet'!$K$2:$K$5000,$C99)</f>
        <v>2937</v>
      </c>
      <c r="E164" s="13">
        <f>SUMIFS('1. Output sheet'!$F$2:$F$5000,'1. Output sheet'!$AC$2:$AC$5000,$B$75,'1. Output sheet'!$C$2:$C$5000,E$138,'1. Output sheet'!$K$2:$K$5000,$C99)</f>
        <v>258765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4629</v>
      </c>
      <c r="I164" s="13">
        <f>SUMIFS('1. Output sheet'!$F$2:$F$5000,'1. Output sheet'!$AC$2:$AC$5000,$B$75,'1. Output sheet'!$C$2:$C$5000,I$138,'1. Output sheet'!$K$2:$K$5000,$C99)</f>
        <v>8468</v>
      </c>
      <c r="J164" s="13">
        <f>SUMIFS('1. Output sheet'!$F$2:$F$5000,'1. Output sheet'!$AC$2:$AC$5000,$B$75,'1. Output sheet'!$C$2:$C$5000,J$138,'1. Output sheet'!$K$2:$K$5000,$C99)</f>
        <v>11634</v>
      </c>
      <c r="K164" s="13">
        <f>SUMIFS('1. Output sheet'!$F$2:$F$5000,'1. Output sheet'!$AC$2:$AC$5000,$B$75,'1. Output sheet'!$C$2:$C$5000,K$138,'1. Output sheet'!$K$2:$K$5000,$C99)</f>
        <v>4404</v>
      </c>
      <c r="L164" s="13">
        <f>SUMIFS('1. Output sheet'!$F$2:$F$5000,'1. Output sheet'!$AC$2:$AC$5000,$B$75,'1. Output sheet'!$C$2:$C$5000,L$138,'1. Output sheet'!$K$2:$K$5000,$C99)</f>
        <v>0</v>
      </c>
      <c r="M164" s="13">
        <f>SUMIFS('1. Output sheet'!$F$2:$F$5000,'1. Output sheet'!$AC$2:$AC$5000,$B$75,'1. Output sheet'!$C$2:$C$5000,M$138,'1. Output sheet'!$K$2:$K$5000,$C99)</f>
        <v>0</v>
      </c>
      <c r="N164" s="13">
        <f>SUMIFS('1. Output sheet'!$F$2:$F$5000,'1. Output sheet'!$AC$2:$AC$5000,$B$75,'1. Output sheet'!$C$2:$C$5000,N$138,'1. Output sheet'!$K$2:$K$5000,$C99)</f>
        <v>0</v>
      </c>
      <c r="O164" s="13">
        <f>SUMIFS('1. Output sheet'!$F$2:$F$5000,'1. Output sheet'!$AC$2:$AC$5000,$B$75,'1. Output sheet'!$C$2:$C$5000,O$138,'1. Output sheet'!$K$2:$K$5000,$C99)</f>
        <v>0</v>
      </c>
      <c r="P164" s="14">
        <f t="shared" si="50"/>
        <v>326550</v>
      </c>
      <c r="R164" s="7"/>
      <c r="S164" s="39" t="s">
        <v>204</v>
      </c>
      <c r="T164" s="13">
        <f t="shared" si="51"/>
        <v>393.78946945014275</v>
      </c>
      <c r="U164" s="13">
        <f t="shared" si="52"/>
        <v>34694.903664373916</v>
      </c>
      <c r="V164" s="13">
        <f t="shared" si="53"/>
        <v>1269.7263451456765</v>
      </c>
      <c r="W164" s="13">
        <f t="shared" si="54"/>
        <v>3518.6302508614558</v>
      </c>
      <c r="X164" s="13">
        <f t="shared" si="55"/>
        <v>620.65081855114431</v>
      </c>
      <c r="Y164" s="13">
        <f t="shared" si="56"/>
        <v>1135.3793759972109</v>
      </c>
      <c r="Z164" s="13">
        <f t="shared" si="57"/>
        <v>1559.8728932866736</v>
      </c>
      <c r="AA164" s="13">
        <f t="shared" si="58"/>
        <v>590.48308595792594</v>
      </c>
      <c r="AB164" s="13">
        <f t="shared" si="59"/>
        <v>0</v>
      </c>
      <c r="AC164" s="13">
        <f t="shared" si="60"/>
        <v>0</v>
      </c>
      <c r="AD164" s="13">
        <f t="shared" si="61"/>
        <v>0</v>
      </c>
      <c r="AE164" s="13">
        <f t="shared" si="62"/>
        <v>0</v>
      </c>
      <c r="AF164" s="14">
        <f t="shared" si="63"/>
        <v>43783.435903624144</v>
      </c>
    </row>
    <row r="165" spans="1:32" ht="14.4" x14ac:dyDescent="0.3">
      <c r="A165" s="34"/>
      <c r="B165" s="7"/>
      <c r="C165" s="39" t="s">
        <v>216</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3560</v>
      </c>
      <c r="H165" s="13">
        <f>SUMIFS('1. Output sheet'!$F$2:$F$5000,'1. Output sheet'!$AC$2:$AC$5000,$B$75,'1. Output sheet'!$C$2:$C$5000,H$138,'1. Output sheet'!$K$2:$K$5000,$C100)</f>
        <v>3094</v>
      </c>
      <c r="I165" s="13">
        <f>SUMIFS('1. Output sheet'!$F$2:$F$5000,'1. Output sheet'!$AC$2:$AC$5000,$B$75,'1. Output sheet'!$C$2:$C$5000,I$138,'1. Output sheet'!$K$2:$K$5000,$C100)</f>
        <v>15018.05</v>
      </c>
      <c r="J165" s="13">
        <f>SUMIFS('1. Output sheet'!$F$2:$F$5000,'1. Output sheet'!$AC$2:$AC$5000,$B$75,'1. Output sheet'!$C$2:$C$5000,J$138,'1. Output sheet'!$K$2:$K$5000,$C100)</f>
        <v>6211.89</v>
      </c>
      <c r="K165" s="13">
        <f>SUMIFS('1. Output sheet'!$F$2:$F$5000,'1. Output sheet'!$AC$2:$AC$5000,$B$75,'1. Output sheet'!$C$2:$C$5000,K$138,'1. Output sheet'!$K$2:$K$5000,$C100)</f>
        <v>29652.01</v>
      </c>
      <c r="L165" s="13">
        <f>SUMIFS('1. Output sheet'!$F$2:$F$5000,'1. Output sheet'!$AC$2:$AC$5000,$B$75,'1. Output sheet'!$C$2:$C$5000,L$138,'1. Output sheet'!$K$2:$K$5000,$C100)</f>
        <v>0</v>
      </c>
      <c r="M165" s="13">
        <f>SUMIFS('1. Output sheet'!$F$2:$F$5000,'1. Output sheet'!$AC$2:$AC$5000,$B$75,'1. Output sheet'!$C$2:$C$5000,M$138,'1. Output sheet'!$K$2:$K$5000,$C100)</f>
        <v>0</v>
      </c>
      <c r="N165" s="13">
        <f>SUMIFS('1. Output sheet'!$F$2:$F$5000,'1. Output sheet'!$AC$2:$AC$5000,$B$75,'1. Output sheet'!$C$2:$C$5000,N$138,'1. Output sheet'!$K$2:$K$5000,$C100)</f>
        <v>400</v>
      </c>
      <c r="O165" s="13">
        <f>SUMIFS('1. Output sheet'!$F$2:$F$5000,'1. Output sheet'!$AC$2:$AC$5000,$B$75,'1. Output sheet'!$C$2:$C$5000,O$138,'1. Output sheet'!$K$2:$K$5000,$C100)</f>
        <v>0</v>
      </c>
      <c r="P165" s="14">
        <f t="shared" si="50"/>
        <v>82280.95</v>
      </c>
      <c r="R165" s="7"/>
      <c r="S165" s="39" t="s">
        <v>216</v>
      </c>
      <c r="T165" s="13">
        <f t="shared" si="51"/>
        <v>0</v>
      </c>
      <c r="U165" s="13">
        <f t="shared" si="52"/>
        <v>0</v>
      </c>
      <c r="V165" s="13">
        <f t="shared" si="53"/>
        <v>3264.148666586219</v>
      </c>
      <c r="W165" s="13">
        <f t="shared" si="54"/>
        <v>477.32056903047607</v>
      </c>
      <c r="X165" s="13">
        <f t="shared" si="55"/>
        <v>414.83984285963282</v>
      </c>
      <c r="Y165" s="13">
        <f t="shared" si="56"/>
        <v>2013.602295429253</v>
      </c>
      <c r="Z165" s="13">
        <f t="shared" si="57"/>
        <v>832.88282852660791</v>
      </c>
      <c r="AA165" s="13">
        <f t="shared" si="58"/>
        <v>3975.7062601397092</v>
      </c>
      <c r="AB165" s="13">
        <f t="shared" si="59"/>
        <v>0</v>
      </c>
      <c r="AC165" s="13">
        <f t="shared" si="60"/>
        <v>0</v>
      </c>
      <c r="AD165" s="13">
        <f t="shared" si="61"/>
        <v>53.631524610165847</v>
      </c>
      <c r="AE165" s="13">
        <f t="shared" si="62"/>
        <v>0</v>
      </c>
      <c r="AF165" s="14">
        <f t="shared" si="63"/>
        <v>11032.131987182063</v>
      </c>
    </row>
    <row r="166" spans="1:32" ht="14.4" x14ac:dyDescent="0.3">
      <c r="A166" s="34"/>
      <c r="B166" s="7"/>
      <c r="C166" s="39" t="s">
        <v>2425</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2425</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194</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6932</v>
      </c>
      <c r="G167" s="13">
        <f>SUMIFS('1. Output sheet'!$F$2:$F$5000,'1. Output sheet'!$AC$2:$AC$5000,$B$75,'1. Output sheet'!$C$2:$C$5000,G$138,'1. Output sheet'!$K$2:$K$5000,$C102)</f>
        <v>84404</v>
      </c>
      <c r="H167" s="13">
        <f>SUMIFS('1. Output sheet'!$F$2:$F$5000,'1. Output sheet'!$AC$2:$AC$5000,$B$75,'1. Output sheet'!$C$2:$C$5000,H$138,'1. Output sheet'!$K$2:$K$5000,$C102)</f>
        <v>6550</v>
      </c>
      <c r="I167" s="13">
        <f>SUMIFS('1. Output sheet'!$F$2:$F$5000,'1. Output sheet'!$AC$2:$AC$5000,$B$75,'1. Output sheet'!$C$2:$C$5000,I$138,'1. Output sheet'!$K$2:$K$5000,$C102)</f>
        <v>5615</v>
      </c>
      <c r="J167" s="13">
        <f>SUMIFS('1. Output sheet'!$F$2:$F$5000,'1. Output sheet'!$AC$2:$AC$5000,$B$75,'1. Output sheet'!$C$2:$C$5000,J$138,'1. Output sheet'!$K$2:$K$5000,$C102)</f>
        <v>30277.5</v>
      </c>
      <c r="K167" s="13">
        <f>SUMIFS('1. Output sheet'!$F$2:$F$5000,'1. Output sheet'!$AC$2:$AC$5000,$B$75,'1. Output sheet'!$C$2:$C$5000,K$138,'1. Output sheet'!$K$2:$K$5000,$C102)</f>
        <v>0</v>
      </c>
      <c r="L167" s="13">
        <f>SUMIFS('1. Output sheet'!$F$2:$F$5000,'1. Output sheet'!$AC$2:$AC$5000,$B$75,'1. Output sheet'!$C$2:$C$5000,L$138,'1. Output sheet'!$K$2:$K$5000,$C102)</f>
        <v>0</v>
      </c>
      <c r="M167" s="13">
        <f>SUMIFS('1. Output sheet'!$F$2:$F$5000,'1. Output sheet'!$AC$2:$AC$5000,$B$75,'1. Output sheet'!$C$2:$C$5000,M$138,'1. Output sheet'!$K$2:$K$5000,$C102)</f>
        <v>0</v>
      </c>
      <c r="N167" s="13">
        <f>SUMIFS('1. Output sheet'!$F$2:$F$5000,'1. Output sheet'!$AC$2:$AC$5000,$B$75,'1. Output sheet'!$C$2:$C$5000,N$138,'1. Output sheet'!$K$2:$K$5000,$C102)</f>
        <v>11563</v>
      </c>
      <c r="O167" s="13">
        <f>SUMIFS('1. Output sheet'!$F$2:$F$5000,'1. Output sheet'!$AC$2:$AC$5000,$B$75,'1. Output sheet'!$C$2:$C$5000,O$138,'1. Output sheet'!$K$2:$K$5000,$C102)</f>
        <v>0</v>
      </c>
      <c r="P167" s="14">
        <f t="shared" si="50"/>
        <v>145341.5</v>
      </c>
      <c r="R167" s="7"/>
      <c r="S167" s="39" t="s">
        <v>194</v>
      </c>
      <c r="T167" s="13">
        <f t="shared" si="51"/>
        <v>0</v>
      </c>
      <c r="U167" s="13">
        <f t="shared" si="52"/>
        <v>0</v>
      </c>
      <c r="V167" s="13">
        <f t="shared" si="53"/>
        <v>929.43432149417413</v>
      </c>
      <c r="W167" s="13">
        <f t="shared" si="54"/>
        <v>11316.788007991096</v>
      </c>
      <c r="X167" s="13">
        <f t="shared" si="55"/>
        <v>878.21621549146573</v>
      </c>
      <c r="Y167" s="13">
        <f t="shared" si="56"/>
        <v>752.85252671520311</v>
      </c>
      <c r="Z167" s="13">
        <f t="shared" si="57"/>
        <v>4059.571215960741</v>
      </c>
      <c r="AA167" s="13">
        <f t="shared" si="58"/>
        <v>0</v>
      </c>
      <c r="AB167" s="13">
        <f t="shared" si="59"/>
        <v>0</v>
      </c>
      <c r="AC167" s="13">
        <f t="shared" si="60"/>
        <v>0</v>
      </c>
      <c r="AD167" s="13">
        <f t="shared" si="61"/>
        <v>1550.3532976683694</v>
      </c>
      <c r="AE167" s="13">
        <f t="shared" si="62"/>
        <v>0</v>
      </c>
      <c r="AF167" s="14">
        <f t="shared" si="63"/>
        <v>19487.21558532105</v>
      </c>
    </row>
    <row r="168" spans="1:32" ht="14.4" x14ac:dyDescent="0.3">
      <c r="A168" s="34"/>
      <c r="B168" s="7"/>
      <c r="C168" s="39" t="s">
        <v>267</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13475</v>
      </c>
      <c r="G168" s="13">
        <f>SUMIFS('1. Output sheet'!$F$2:$F$5000,'1. Output sheet'!$AC$2:$AC$5000,$B$75,'1. Output sheet'!$C$2:$C$5000,G$138,'1. Output sheet'!$K$2:$K$5000,$C103)</f>
        <v>22170</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5500</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9662</v>
      </c>
      <c r="O168" s="13">
        <f>SUMIFS('1. Output sheet'!$F$2:$F$5000,'1. Output sheet'!$AC$2:$AC$5000,$B$75,'1. Output sheet'!$C$2:$C$5000,O$138,'1. Output sheet'!$K$2:$K$5000,$C103)</f>
        <v>5096</v>
      </c>
      <c r="P168" s="14">
        <f t="shared" si="50"/>
        <v>61466</v>
      </c>
      <c r="R168" s="7"/>
      <c r="S168" s="39" t="s">
        <v>267</v>
      </c>
      <c r="T168" s="13">
        <f t="shared" si="51"/>
        <v>319.91204429963926</v>
      </c>
      <c r="U168" s="13">
        <f t="shared" si="52"/>
        <v>0</v>
      </c>
      <c r="V168" s="13">
        <f t="shared" si="53"/>
        <v>1806.7119853049621</v>
      </c>
      <c r="W168" s="13">
        <f t="shared" si="54"/>
        <v>2972.527251518442</v>
      </c>
      <c r="X168" s="13">
        <f t="shared" si="55"/>
        <v>0</v>
      </c>
      <c r="Y168" s="13">
        <f t="shared" si="56"/>
        <v>425.96838421624227</v>
      </c>
      <c r="Z168" s="13">
        <f t="shared" si="57"/>
        <v>737.4334633897804</v>
      </c>
      <c r="AA168" s="13">
        <f t="shared" si="58"/>
        <v>0</v>
      </c>
      <c r="AB168" s="13">
        <f t="shared" si="59"/>
        <v>0</v>
      </c>
      <c r="AC168" s="13">
        <f t="shared" si="60"/>
        <v>0</v>
      </c>
      <c r="AD168" s="13">
        <f t="shared" si="61"/>
        <v>1295.469476958556</v>
      </c>
      <c r="AE168" s="13">
        <f t="shared" si="62"/>
        <v>683.26562353351289</v>
      </c>
      <c r="AF168" s="14">
        <f t="shared" si="63"/>
        <v>8241.2882292211343</v>
      </c>
    </row>
    <row r="169" spans="1:32" ht="14.4" x14ac:dyDescent="0.3">
      <c r="A169" s="34"/>
      <c r="B169" s="7"/>
      <c r="C169" s="39" t="s">
        <v>710</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7839.46</v>
      </c>
      <c r="G169" s="13">
        <f>SUMIFS('1. Output sheet'!$F$2:$F$5000,'1. Output sheet'!$AC$2:$AC$5000,$B$75,'1. Output sheet'!$C$2:$C$5000,G$138,'1. Output sheet'!$K$2:$K$5000,$C104)</f>
        <v>0</v>
      </c>
      <c r="H169" s="13">
        <f>SUMIFS('1. Output sheet'!$F$2:$F$5000,'1. Output sheet'!$AC$2:$AC$5000,$B$75,'1. Output sheet'!$C$2:$C$5000,H$138,'1. Output sheet'!$K$2:$K$5000,$C104)</f>
        <v>0</v>
      </c>
      <c r="I169" s="13">
        <f>SUMIFS('1. Output sheet'!$F$2:$F$5000,'1. Output sheet'!$AC$2:$AC$5000,$B$75,'1. Output sheet'!$C$2:$C$5000,I$138,'1. Output sheet'!$K$2:$K$5000,$C104)</f>
        <v>3395</v>
      </c>
      <c r="J169" s="13">
        <f>SUMIFS('1. Output sheet'!$F$2:$F$5000,'1. Output sheet'!$AC$2:$AC$5000,$B$75,'1. Output sheet'!$C$2:$C$5000,J$138,'1. Output sheet'!$K$2:$K$5000,$C104)</f>
        <v>5053.8099999999995</v>
      </c>
      <c r="K169" s="13">
        <f>SUMIFS('1. Output sheet'!$F$2:$F$5000,'1. Output sheet'!$AC$2:$AC$5000,$B$75,'1. Output sheet'!$C$2:$C$5000,K$138,'1. Output sheet'!$K$2:$K$5000,$C104)</f>
        <v>0</v>
      </c>
      <c r="L169" s="13">
        <f>SUMIFS('1. Output sheet'!$F$2:$F$5000,'1. Output sheet'!$AC$2:$AC$5000,$B$75,'1. Output sheet'!$C$2:$C$5000,L$138,'1. Output sheet'!$K$2:$K$5000,$C104)</f>
        <v>2089.13</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0</v>
      </c>
      <c r="P169" s="14">
        <f t="shared" si="50"/>
        <v>20472.399999999998</v>
      </c>
      <c r="R169" s="7"/>
      <c r="S169" s="39" t="s">
        <v>710</v>
      </c>
      <c r="T169" s="13">
        <f t="shared" si="51"/>
        <v>280.89511014574362</v>
      </c>
      <c r="U169" s="13">
        <f t="shared" si="52"/>
        <v>0</v>
      </c>
      <c r="V169" s="13">
        <f t="shared" si="53"/>
        <v>1051.1054798010268</v>
      </c>
      <c r="W169" s="13">
        <f t="shared" si="54"/>
        <v>0</v>
      </c>
      <c r="X169" s="13">
        <f t="shared" si="55"/>
        <v>0</v>
      </c>
      <c r="Y169" s="13">
        <f t="shared" si="56"/>
        <v>455.19756512878263</v>
      </c>
      <c r="Z169" s="13">
        <f t="shared" si="57"/>
        <v>677.60883847525565</v>
      </c>
      <c r="AA169" s="13">
        <f t="shared" si="58"/>
        <v>0</v>
      </c>
      <c r="AB169" s="13">
        <f t="shared" si="59"/>
        <v>280.10806752208947</v>
      </c>
      <c r="AC169" s="13">
        <f t="shared" si="60"/>
        <v>0</v>
      </c>
      <c r="AD169" s="13">
        <f t="shared" si="61"/>
        <v>0</v>
      </c>
      <c r="AE169" s="13">
        <f t="shared" si="62"/>
        <v>0</v>
      </c>
      <c r="AF169" s="14">
        <f t="shared" si="63"/>
        <v>2744.915061072898</v>
      </c>
    </row>
    <row r="170" spans="1:32" ht="14.4" x14ac:dyDescent="0.3">
      <c r="A170" s="34"/>
      <c r="B170" s="38" t="s">
        <v>64</v>
      </c>
      <c r="C170" s="37" t="s">
        <v>4348</v>
      </c>
      <c r="D170" s="14">
        <f>SUM(D171:D199)</f>
        <v>-644.88999999999987</v>
      </c>
      <c r="E170" s="14">
        <f t="shared" ref="E170" si="64">SUM(E171:E199)</f>
        <v>-16607.579999999998</v>
      </c>
      <c r="F170" s="14">
        <f t="shared" ref="F170" si="65">SUM(F171:F199)</f>
        <v>45240.656666666677</v>
      </c>
      <c r="G170" s="14">
        <f t="shared" ref="G170" si="66">SUM(G171:G199)</f>
        <v>-589.55666666666912</v>
      </c>
      <c r="H170" s="14">
        <f t="shared" ref="H170" si="67">SUM(H171:H199)</f>
        <v>1755</v>
      </c>
      <c r="I170" s="14">
        <f t="shared" ref="I170" si="68">SUM(I171:I199)</f>
        <v>-20958.773333333331</v>
      </c>
      <c r="J170" s="14">
        <f t="shared" ref="J170" si="69">SUM(J171:J199)</f>
        <v>-9579.7933333333349</v>
      </c>
      <c r="K170" s="14">
        <f t="shared" ref="K170" si="70">SUM(K171:K199)</f>
        <v>12634.1</v>
      </c>
      <c r="L170" s="14">
        <f t="shared" ref="L170" si="71">SUM(L171:L199)</f>
        <v>34473.120000000003</v>
      </c>
      <c r="M170" s="14">
        <f t="shared" ref="M170" si="72">SUM(M171:M199)</f>
        <v>0</v>
      </c>
      <c r="N170" s="14">
        <f t="shared" ref="N170" si="73">SUM(N171:N199)</f>
        <v>5906.92</v>
      </c>
      <c r="O170" s="14">
        <f t="shared" ref="O170" si="74">SUM(O171:O199)</f>
        <v>-1535.9699999999996</v>
      </c>
      <c r="P170" s="14">
        <f t="shared" si="50"/>
        <v>50093.233333333344</v>
      </c>
      <c r="R170" s="38" t="s">
        <v>64</v>
      </c>
      <c r="S170" s="37" t="s">
        <v>4348</v>
      </c>
      <c r="T170" s="14">
        <f t="shared" si="51"/>
        <v>-86.466084764624611</v>
      </c>
      <c r="U170" s="14">
        <f t="shared" si="52"/>
        <v>-2226.7245887132449</v>
      </c>
      <c r="V170" s="14">
        <f t="shared" si="53"/>
        <v>6065.8134784959939</v>
      </c>
      <c r="W170" s="14">
        <f t="shared" si="54"/>
        <v>-79.047057193552021</v>
      </c>
      <c r="X170" s="14">
        <f t="shared" si="55"/>
        <v>235.30831422710267</v>
      </c>
      <c r="Y170" s="14">
        <f t="shared" si="56"/>
        <v>-2810.1274195638857</v>
      </c>
      <c r="Z170" s="14">
        <f t="shared" si="57"/>
        <v>-1284.4473047924237</v>
      </c>
      <c r="AA170" s="14">
        <f t="shared" si="58"/>
        <v>1693.9651126932408</v>
      </c>
      <c r="AB170" s="14">
        <f t="shared" si="59"/>
        <v>4622.1149591730018</v>
      </c>
      <c r="AC170" s="14">
        <f t="shared" si="60"/>
        <v>0</v>
      </c>
      <c r="AD170" s="14">
        <f t="shared" si="61"/>
        <v>791.9928133757021</v>
      </c>
      <c r="AE170" s="14">
        <f t="shared" si="62"/>
        <v>-205.94103213869104</v>
      </c>
      <c r="AF170" s="14">
        <f t="shared" si="63"/>
        <v>6716.4411907986187</v>
      </c>
    </row>
    <row r="171" spans="1:32" ht="14.4" x14ac:dyDescent="0.3">
      <c r="A171" s="34"/>
      <c r="B171" s="7"/>
      <c r="C171" s="39" t="s">
        <v>340</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340</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2407</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2407</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557</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557</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1933</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1933</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530</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530</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34</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0</v>
      </c>
      <c r="L176" s="13">
        <f>SUMIFS('1. Output sheet'!$F$2:$F$5000,'1. Output sheet'!$AC$2:$AC$5000,$B$105,'1. Output sheet'!$C$2:$C$5000,L$138,'1. Output sheet'!$K$2:$K$5000,$C111)</f>
        <v>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-13184.88</v>
      </c>
      <c r="R176" s="7"/>
      <c r="S176" s="39" t="s">
        <v>34</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0</v>
      </c>
      <c r="AB176" s="13">
        <f t="shared" si="59"/>
        <v>0</v>
      </c>
      <c r="AC176" s="13">
        <f t="shared" si="60"/>
        <v>0</v>
      </c>
      <c r="AD176" s="13">
        <f t="shared" si="61"/>
        <v>0</v>
      </c>
      <c r="AE176" s="13">
        <f t="shared" si="62"/>
        <v>0</v>
      </c>
      <c r="AF176" s="14">
        <f t="shared" si="63"/>
        <v>-1767.8130405052086</v>
      </c>
    </row>
    <row r="177" spans="1:32" ht="14.4" x14ac:dyDescent="0.3">
      <c r="A177" s="34"/>
      <c r="B177" s="7"/>
      <c r="C177" s="39" t="s">
        <v>473</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473</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210</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210</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333</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333</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229</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-387.71333333333394</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-528</v>
      </c>
      <c r="P180" s="14">
        <f t="shared" si="50"/>
        <v>-915.71333333333394</v>
      </c>
      <c r="R180" s="7"/>
      <c r="S180" s="39" t="s">
        <v>229</v>
      </c>
      <c r="T180" s="13">
        <f t="shared" si="51"/>
        <v>0</v>
      </c>
      <c r="U180" s="13">
        <f t="shared" si="52"/>
        <v>0</v>
      </c>
      <c r="V180" s="13">
        <f t="shared" si="53"/>
        <v>0</v>
      </c>
      <c r="W180" s="13">
        <f t="shared" si="54"/>
        <v>0</v>
      </c>
      <c r="X180" s="13">
        <f t="shared" si="55"/>
        <v>0</v>
      </c>
      <c r="Y180" s="13">
        <f t="shared" si="56"/>
        <v>0</v>
      </c>
      <c r="Z180" s="13">
        <f t="shared" si="57"/>
        <v>-51.984142945890333</v>
      </c>
      <c r="AA180" s="13">
        <f t="shared" si="58"/>
        <v>0</v>
      </c>
      <c r="AB180" s="13">
        <f t="shared" si="59"/>
        <v>0</v>
      </c>
      <c r="AC180" s="13">
        <f t="shared" si="60"/>
        <v>0</v>
      </c>
      <c r="AD180" s="13">
        <f t="shared" si="61"/>
        <v>0</v>
      </c>
      <c r="AE180" s="13">
        <f t="shared" si="62"/>
        <v>-70.793612485418919</v>
      </c>
      <c r="AF180" s="14">
        <f t="shared" si="63"/>
        <v>-122.77775543130926</v>
      </c>
    </row>
    <row r="181" spans="1:32" ht="14.4" x14ac:dyDescent="0.3">
      <c r="A181" s="34"/>
      <c r="B181" s="7"/>
      <c r="C181" s="39" t="s">
        <v>407</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407</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54</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4125</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0</v>
      </c>
      <c r="O182" s="13">
        <f>SUMIFS('1. Output sheet'!$F$2:$F$5000,'1. Output sheet'!$AC$2:$AC$5000,$B$105,'1. Output sheet'!$C$2:$C$5000,O$138,'1. Output sheet'!$K$2:$K$5000,$C117)</f>
        <v>0</v>
      </c>
      <c r="P182" s="14">
        <f t="shared" si="50"/>
        <v>31155</v>
      </c>
      <c r="R182" s="7"/>
      <c r="S182" s="39" t="s">
        <v>54</v>
      </c>
      <c r="T182" s="13">
        <f t="shared" si="51"/>
        <v>0</v>
      </c>
      <c r="U182" s="13">
        <f t="shared" si="52"/>
        <v>0</v>
      </c>
      <c r="V182" s="13">
        <f t="shared" si="53"/>
        <v>0</v>
      </c>
      <c r="W182" s="13">
        <f t="shared" si="54"/>
        <v>4.0223643457624387</v>
      </c>
      <c r="X182" s="13">
        <f t="shared" si="55"/>
        <v>0</v>
      </c>
      <c r="Y182" s="13">
        <f t="shared" si="56"/>
        <v>553.07509754233536</v>
      </c>
      <c r="Z182" s="13">
        <f t="shared" si="57"/>
        <v>0</v>
      </c>
      <c r="AA182" s="13">
        <f t="shared" si="58"/>
        <v>0</v>
      </c>
      <c r="AB182" s="13">
        <f t="shared" si="59"/>
        <v>3620.127911186195</v>
      </c>
      <c r="AC182" s="13">
        <f t="shared" si="60"/>
        <v>0</v>
      </c>
      <c r="AD182" s="13">
        <f t="shared" si="61"/>
        <v>0</v>
      </c>
      <c r="AE182" s="13">
        <f t="shared" si="62"/>
        <v>0</v>
      </c>
      <c r="AF182" s="14">
        <f t="shared" si="63"/>
        <v>4177.2253730742923</v>
      </c>
    </row>
    <row r="183" spans="1:32" ht="14.4" x14ac:dyDescent="0.3">
      <c r="A183" s="34"/>
      <c r="B183" s="7"/>
      <c r="C183" s="39" t="s">
        <v>126</v>
      </c>
      <c r="D183" s="13">
        <f>SUMIFS('1. Output sheet'!$F$2:$F$5000,'1. Output sheet'!$AC$2:$AC$5000,$B$105,'1. Output sheet'!$C$2:$C$5000,D$138,'1. Output sheet'!$K$2:$K$5000,$C118)</f>
        <v>0</v>
      </c>
      <c r="E183" s="13">
        <f>SUMIFS('1. Output sheet'!$F$2:$F$5000,'1. Output sheet'!$AC$2:$AC$5000,$B$105,'1. Output sheet'!$C$2:$C$5000,E$138,'1. Output sheet'!$K$2:$K$5000,$C118)</f>
        <v>0</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221.22</v>
      </c>
      <c r="O183" s="13">
        <f>SUMIFS('1. Output sheet'!$F$2:$F$5000,'1. Output sheet'!$AC$2:$AC$5000,$B$105,'1. Output sheet'!$C$2:$C$5000,O$138,'1. Output sheet'!$K$2:$K$5000,$C118)</f>
        <v>0</v>
      </c>
      <c r="P183" s="14">
        <f t="shared" si="50"/>
        <v>331.83</v>
      </c>
      <c r="R183" s="7"/>
      <c r="S183" s="39" t="s">
        <v>126</v>
      </c>
      <c r="T183" s="13">
        <f t="shared" si="51"/>
        <v>0</v>
      </c>
      <c r="U183" s="13">
        <f t="shared" si="52"/>
        <v>0</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29.660914685652223</v>
      </c>
      <c r="AE183" s="13">
        <f t="shared" si="62"/>
        <v>0</v>
      </c>
      <c r="AF183" s="14">
        <f t="shared" si="63"/>
        <v>44.491372028478331</v>
      </c>
    </row>
    <row r="184" spans="1:32" ht="14.4" x14ac:dyDescent="0.3">
      <c r="A184" s="34"/>
      <c r="B184" s="7"/>
      <c r="C184" s="39" t="s">
        <v>737</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737</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362</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362</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76</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76</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3770</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3770</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724</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-1135.3399999999999</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5495</v>
      </c>
      <c r="O188" s="13">
        <f>SUMIFS('1. Output sheet'!$F$2:$F$5000,'1. Output sheet'!$AC$2:$AC$5000,$B$105,'1. Output sheet'!$C$2:$C$5000,O$138,'1. Output sheet'!$K$2:$K$5000,$C123)</f>
        <v>0</v>
      </c>
      <c r="P188" s="14">
        <f t="shared" si="50"/>
        <v>4310.83</v>
      </c>
      <c r="R188" s="7"/>
      <c r="S188" s="39" t="s">
        <v>724</v>
      </c>
      <c r="T188" s="13">
        <f t="shared" si="51"/>
        <v>0</v>
      </c>
      <c r="U188" s="13">
        <f t="shared" si="52"/>
        <v>0</v>
      </c>
      <c r="V188" s="13">
        <f t="shared" si="53"/>
        <v>-102.40001072630491</v>
      </c>
      <c r="W188" s="13">
        <f t="shared" si="54"/>
        <v>0</v>
      </c>
      <c r="X188" s="13">
        <f t="shared" si="55"/>
        <v>0</v>
      </c>
      <c r="Y188" s="13">
        <f t="shared" si="56"/>
        <v>95.85294235951892</v>
      </c>
      <c r="Z188" s="13">
        <f t="shared" si="57"/>
        <v>-152.22503787726421</v>
      </c>
      <c r="AA188" s="13">
        <f t="shared" si="58"/>
        <v>0</v>
      </c>
      <c r="AB188" s="13">
        <f t="shared" si="59"/>
        <v>0</v>
      </c>
      <c r="AC188" s="13">
        <f t="shared" si="60"/>
        <v>0</v>
      </c>
      <c r="AD188" s="13">
        <f t="shared" si="61"/>
        <v>736.76306933215335</v>
      </c>
      <c r="AE188" s="13">
        <f t="shared" si="62"/>
        <v>0</v>
      </c>
      <c r="AF188" s="14">
        <f t="shared" si="63"/>
        <v>577.99096308810306</v>
      </c>
    </row>
    <row r="189" spans="1:32" ht="14.4" x14ac:dyDescent="0.3">
      <c r="A189" s="34"/>
      <c r="B189" s="7"/>
      <c r="C189" s="39" t="s">
        <v>285</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285</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717</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-1856.4699999999998</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31.529999999999969</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0</v>
      </c>
      <c r="O190" s="13">
        <f>SUMIFS('1. Output sheet'!$F$2:$F$5000,'1. Output sheet'!$AC$2:$AC$5000,$B$105,'1. Output sheet'!$C$2:$C$5000,O$138,'1. Output sheet'!$K$2:$K$5000,$C125)</f>
        <v>-1007.9699999999996</v>
      </c>
      <c r="P190" s="14">
        <f t="shared" si="50"/>
        <v>-3607.8099999999995</v>
      </c>
      <c r="R190" s="7"/>
      <c r="S190" s="39" t="s">
        <v>717</v>
      </c>
      <c r="T190" s="13">
        <f t="shared" si="51"/>
        <v>0</v>
      </c>
      <c r="U190" s="13">
        <f t="shared" si="52"/>
        <v>0</v>
      </c>
      <c r="V190" s="13">
        <f t="shared" si="53"/>
        <v>-248.91329123258646</v>
      </c>
      <c r="W190" s="13">
        <f t="shared" si="54"/>
        <v>-103.8976710510438</v>
      </c>
      <c r="X190" s="13">
        <f t="shared" si="55"/>
        <v>0</v>
      </c>
      <c r="Y190" s="13">
        <f t="shared" si="56"/>
        <v>0</v>
      </c>
      <c r="Z190" s="13">
        <f t="shared" si="57"/>
        <v>4.2275049273963186</v>
      </c>
      <c r="AA190" s="13">
        <f t="shared" si="58"/>
        <v>0</v>
      </c>
      <c r="AB190" s="13">
        <f t="shared" si="59"/>
        <v>0</v>
      </c>
      <c r="AC190" s="13">
        <f t="shared" si="60"/>
        <v>0</v>
      </c>
      <c r="AD190" s="13">
        <f t="shared" si="61"/>
        <v>0</v>
      </c>
      <c r="AE190" s="13">
        <f t="shared" si="62"/>
        <v>-135.14741965327212</v>
      </c>
      <c r="AF190" s="14">
        <f t="shared" si="63"/>
        <v>-483.73087700950606</v>
      </c>
    </row>
    <row r="191" spans="1:32" ht="14.4" x14ac:dyDescent="0.3">
      <c r="A191" s="34"/>
      <c r="B191" s="7"/>
      <c r="C191" s="39" t="s">
        <v>1095</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1095</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427</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49843.416666666672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6550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427</v>
      </c>
      <c r="T192" s="13">
        <f t="shared" si="51"/>
        <v>0</v>
      </c>
      <c r="U192" s="13">
        <f t="shared" si="52"/>
        <v>0</v>
      </c>
      <c r="V192" s="13">
        <f t="shared" si="53"/>
        <v>6682.9460690327105</v>
      </c>
      <c r="W192" s="13">
        <f t="shared" si="54"/>
        <v>96.53674429829853</v>
      </c>
      <c r="X192" s="13">
        <f t="shared" si="55"/>
        <v>0</v>
      </c>
      <c r="Y192" s="13">
        <f t="shared" si="56"/>
        <v>0</v>
      </c>
      <c r="Z192" s="13">
        <f t="shared" si="57"/>
        <v>0</v>
      </c>
      <c r="AA192" s="13">
        <f t="shared" si="58"/>
        <v>0</v>
      </c>
      <c r="AB192" s="13">
        <f t="shared" si="59"/>
        <v>878.21621549146573</v>
      </c>
      <c r="AC192" s="13">
        <f t="shared" si="60"/>
        <v>0</v>
      </c>
      <c r="AD192" s="13">
        <f t="shared" si="61"/>
        <v>0</v>
      </c>
      <c r="AE192" s="13">
        <f t="shared" si="62"/>
        <v>0</v>
      </c>
      <c r="AF192" s="14">
        <f t="shared" si="63"/>
        <v>7657.6990288224752</v>
      </c>
    </row>
    <row r="193" spans="1:32" ht="14.4" x14ac:dyDescent="0.3">
      <c r="A193" s="34"/>
      <c r="B193" s="7"/>
      <c r="C193" s="39" t="s">
        <v>84</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0</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7166.8600000000006</v>
      </c>
      <c r="R193" s="7"/>
      <c r="S193" s="39" t="s">
        <v>84</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0</v>
      </c>
      <c r="AB193" s="13">
        <f t="shared" si="59"/>
        <v>112.62620168134828</v>
      </c>
      <c r="AC193" s="13">
        <f t="shared" si="60"/>
        <v>0</v>
      </c>
      <c r="AD193" s="13">
        <f t="shared" si="61"/>
        <v>0</v>
      </c>
      <c r="AE193" s="13">
        <f t="shared" si="62"/>
        <v>0</v>
      </c>
      <c r="AF193" s="14">
        <f t="shared" si="63"/>
        <v>960.92407116903314</v>
      </c>
    </row>
    <row r="194" spans="1:32" ht="14.4" x14ac:dyDescent="0.3">
      <c r="A194" s="34"/>
      <c r="B194" s="7"/>
      <c r="C194" s="39" t="s">
        <v>204</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204</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216</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0</v>
      </c>
      <c r="O195" s="13">
        <f>SUMIFS('1. Output sheet'!$F$2:$F$5000,'1. Output sheet'!$AC$2:$AC$5000,$B$105,'1. Output sheet'!$C$2:$C$5000,O$138,'1. Output sheet'!$K$2:$K$5000,$C130)</f>
        <v>0</v>
      </c>
      <c r="P195" s="14">
        <f t="shared" si="50"/>
        <v>-27752.75</v>
      </c>
      <c r="R195" s="7"/>
      <c r="S195" s="39" t="s">
        <v>216</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0</v>
      </c>
      <c r="AE195" s="13">
        <f t="shared" si="62"/>
        <v>0</v>
      </c>
      <c r="AF195" s="14">
        <f t="shared" si="63"/>
        <v>-3721.0557365619507</v>
      </c>
    </row>
    <row r="196" spans="1:32" ht="14.4" x14ac:dyDescent="0.3">
      <c r="A196" s="34"/>
      <c r="B196" s="7"/>
      <c r="C196" s="39" t="s">
        <v>2425</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2425</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194</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0</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200.58999999999969</v>
      </c>
      <c r="K197" s="13">
        <f>SUMIFS('1. Output sheet'!$F$2:$F$5000,'1. Output sheet'!$AC$2:$AC$5000,$B$105,'1. Output sheet'!$C$2:$C$5000,K$138,'1. Output sheet'!$K$2:$K$5000,$C132)</f>
        <v>14765.86</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527.38999999999987</v>
      </c>
      <c r="O197" s="13">
        <f>SUMIFS('1. Output sheet'!$F$2:$F$5000,'1. Output sheet'!$AC$2:$AC$5000,$B$105,'1. Output sheet'!$C$2:$C$5000,O$138,'1. Output sheet'!$K$2:$K$5000,$C132)</f>
        <v>0</v>
      </c>
      <c r="P197" s="14">
        <f t="shared" si="50"/>
        <v>15493.84</v>
      </c>
      <c r="R197" s="7"/>
      <c r="S197" s="39" t="s">
        <v>194</v>
      </c>
      <c r="T197" s="13">
        <f t="shared" si="51"/>
        <v>0</v>
      </c>
      <c r="U197" s="13">
        <f t="shared" si="52"/>
        <v>0</v>
      </c>
      <c r="V197" s="13">
        <f t="shared" si="53"/>
        <v>0</v>
      </c>
      <c r="W197" s="13">
        <f t="shared" si="54"/>
        <v>0</v>
      </c>
      <c r="X197" s="13">
        <f t="shared" si="55"/>
        <v>0</v>
      </c>
      <c r="Y197" s="13">
        <f t="shared" si="56"/>
        <v>0</v>
      </c>
      <c r="Z197" s="13">
        <f t="shared" si="57"/>
        <v>26.894868803882876</v>
      </c>
      <c r="AA197" s="13">
        <f t="shared" si="58"/>
        <v>1979.7889599506589</v>
      </c>
      <c r="AB197" s="13">
        <f t="shared" si="59"/>
        <v>0</v>
      </c>
      <c r="AC197" s="13">
        <f t="shared" si="60"/>
        <v>0</v>
      </c>
      <c r="AD197" s="13">
        <f t="shared" si="61"/>
        <v>70.711824410388402</v>
      </c>
      <c r="AE197" s="13">
        <f t="shared" si="62"/>
        <v>0</v>
      </c>
      <c r="AF197" s="14">
        <f t="shared" si="63"/>
        <v>2077.3956531649301</v>
      </c>
    </row>
    <row r="198" spans="1:32" ht="14.4" x14ac:dyDescent="0.3">
      <c r="A198" s="34"/>
      <c r="B198" s="7"/>
      <c r="C198" s="39" t="s">
        <v>267</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-872.04999999999905</v>
      </c>
      <c r="G198" s="13">
        <f>SUMIFS('1. Output sheet'!$F$2:$F$5000,'1. Output sheet'!$AC$2:$AC$5000,$B$105,'1. Output sheet'!$C$2:$C$5000,G$138,'1. Output sheet'!$K$2:$K$5000,$C133)</f>
        <v>-564.65666666666903</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100</v>
      </c>
      <c r="O198" s="13">
        <f>SUMIFS('1. Output sheet'!$F$2:$F$5000,'1. Output sheet'!$AC$2:$AC$5000,$B$105,'1. Output sheet'!$C$2:$C$5000,O$138,'1. Output sheet'!$K$2:$K$5000,$C133)</f>
        <v>0</v>
      </c>
      <c r="P198" s="14">
        <f t="shared" si="50"/>
        <v>-1336.7066666666681</v>
      </c>
      <c r="R198" s="7"/>
      <c r="S198" s="39" t="s">
        <v>267</v>
      </c>
      <c r="T198" s="13">
        <f t="shared" si="51"/>
        <v>0</v>
      </c>
      <c r="U198" s="13">
        <f t="shared" si="52"/>
        <v>0</v>
      </c>
      <c r="V198" s="13">
        <f t="shared" si="53"/>
        <v>-116.92342759073769</v>
      </c>
      <c r="W198" s="13">
        <f t="shared" si="54"/>
        <v>-75.70849478656919</v>
      </c>
      <c r="X198" s="13">
        <f t="shared" si="55"/>
        <v>0</v>
      </c>
      <c r="Y198" s="13">
        <f t="shared" si="56"/>
        <v>0</v>
      </c>
      <c r="Z198" s="13">
        <f t="shared" si="57"/>
        <v>0</v>
      </c>
      <c r="AA198" s="13">
        <f t="shared" si="58"/>
        <v>0</v>
      </c>
      <c r="AB198" s="13">
        <f t="shared" si="59"/>
        <v>0</v>
      </c>
      <c r="AC198" s="13">
        <f t="shared" si="60"/>
        <v>0</v>
      </c>
      <c r="AD198" s="13">
        <f t="shared" si="61"/>
        <v>13.407881152541462</v>
      </c>
      <c r="AE198" s="13">
        <f t="shared" si="62"/>
        <v>0</v>
      </c>
      <c r="AF198" s="14">
        <f t="shared" si="63"/>
        <v>-179.22404122476541</v>
      </c>
    </row>
    <row r="199" spans="1:32" ht="14.4" x14ac:dyDescent="0.3">
      <c r="A199" s="34"/>
      <c r="B199" s="7"/>
      <c r="C199" s="39" t="s">
        <v>710</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0</v>
      </c>
      <c r="J199" s="13">
        <f>SUMIFS('1. Output sheet'!$F$2:$F$5000,'1. Output sheet'!$AC$2:$AC$5000,$B$105,'1. Output sheet'!$C$2:$C$5000,J$138,'1. Output sheet'!$K$2:$K$5000,$C134)</f>
        <v>0</v>
      </c>
      <c r="K199" s="13">
        <f>SUMIFS('1. Output sheet'!$F$2:$F$5000,'1. Output sheet'!$AC$2:$AC$5000,$B$105,'1. Output sheet'!$C$2:$C$5000,K$138,'1. Output sheet'!$K$2:$K$5000,$C134)</f>
        <v>0</v>
      </c>
      <c r="L199" s="13">
        <f>SUMIFS('1. Output sheet'!$F$2:$F$5000,'1. Output sheet'!$AC$2:$AC$5000,$B$105,'1. Output sheet'!$C$2:$C$5000,L$138,'1. Output sheet'!$K$2:$K$5000,$C134)</f>
        <v>83.12</v>
      </c>
      <c r="M199" s="13">
        <f>SUMIFS('1. Output sheet'!$F$2:$F$5000,'1. Output sheet'!$AC$2:$AC$5000,$B$105,'1. Output sheet'!$C$2:$C$5000,M$138,'1. Output sheet'!$K$2:$K$5000,$C134)</f>
        <v>0</v>
      </c>
      <c r="N199" s="13">
        <f>SUMIFS('1. Output sheet'!$F$2:$F$5000,'1. Output sheet'!$AC$2:$AC$5000,$B$105,'1. Output sheet'!$C$2:$C$5000,N$138,'1. Output sheet'!$K$2:$K$5000,$C134)</f>
        <v>-436.69000000000011</v>
      </c>
      <c r="O199" s="13">
        <f>SUMIFS('1. Output sheet'!$F$2:$F$5000,'1. Output sheet'!$AC$2:$AC$5000,$B$105,'1. Output sheet'!$C$2:$C$5000,O$138,'1. Output sheet'!$K$2:$K$5000,$C134)</f>
        <v>0</v>
      </c>
      <c r="P199" s="14">
        <f t="shared" si="50"/>
        <v>-353.57000000000011</v>
      </c>
      <c r="R199" s="7"/>
      <c r="S199" s="39" t="s">
        <v>710</v>
      </c>
      <c r="T199" s="13">
        <f t="shared" si="51"/>
        <v>0</v>
      </c>
      <c r="U199" s="13">
        <f t="shared" si="52"/>
        <v>0</v>
      </c>
      <c r="V199" s="13">
        <f t="shared" si="53"/>
        <v>0</v>
      </c>
      <c r="W199" s="13">
        <f t="shared" si="54"/>
        <v>0</v>
      </c>
      <c r="X199" s="13">
        <f t="shared" si="55"/>
        <v>0</v>
      </c>
      <c r="Y199" s="13">
        <f t="shared" si="56"/>
        <v>0</v>
      </c>
      <c r="Z199" s="13">
        <f t="shared" si="57"/>
        <v>0</v>
      </c>
      <c r="AA199" s="13">
        <f t="shared" si="58"/>
        <v>0</v>
      </c>
      <c r="AB199" s="13">
        <f t="shared" si="59"/>
        <v>11.144630813992464</v>
      </c>
      <c r="AC199" s="13">
        <f t="shared" si="60"/>
        <v>0</v>
      </c>
      <c r="AD199" s="13">
        <f t="shared" si="61"/>
        <v>-58.550876205033326</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4372</v>
      </c>
      <c r="C202" s="5"/>
      <c r="D202" s="5"/>
      <c r="E202" s="5"/>
      <c r="F202" s="5"/>
      <c r="G202" s="5"/>
      <c r="H202" s="5"/>
      <c r="I202" s="5"/>
      <c r="J202" s="5"/>
      <c r="K202" s="5"/>
      <c r="L202" s="5"/>
      <c r="M202" s="5"/>
      <c r="N202" s="5"/>
      <c r="O202" s="5"/>
      <c r="P202" s="5"/>
      <c r="R202" s="5" t="s">
        <v>4372</v>
      </c>
      <c r="S202" s="5"/>
      <c r="T202" s="5"/>
      <c r="U202" s="5"/>
      <c r="V202" s="5"/>
      <c r="W202" s="5"/>
      <c r="X202" s="5"/>
      <c r="Y202" s="5"/>
      <c r="Z202" s="5"/>
      <c r="AA202" s="5"/>
      <c r="AB202" s="5"/>
      <c r="AC202" s="5"/>
      <c r="AD202" s="5"/>
      <c r="AE202" s="5"/>
      <c r="AF202" s="5"/>
    </row>
    <row r="203" spans="1:32" ht="57.6" x14ac:dyDescent="0.3">
      <c r="A203" s="34"/>
      <c r="B203" s="6" t="s">
        <v>4363</v>
      </c>
      <c r="C203" s="6"/>
      <c r="D203" s="10" t="s">
        <v>705</v>
      </c>
      <c r="E203" s="10" t="s">
        <v>206</v>
      </c>
      <c r="F203" s="10" t="s">
        <v>198</v>
      </c>
      <c r="G203" s="11" t="s">
        <v>28</v>
      </c>
      <c r="H203" s="11" t="s">
        <v>795</v>
      </c>
      <c r="I203" s="11" t="s">
        <v>43</v>
      </c>
      <c r="J203" s="11" t="s">
        <v>104</v>
      </c>
      <c r="K203" s="11" t="s">
        <v>808</v>
      </c>
      <c r="L203" s="11" t="s">
        <v>755</v>
      </c>
      <c r="M203" s="11" t="s">
        <v>4353</v>
      </c>
      <c r="N203" s="11" t="s">
        <v>318</v>
      </c>
      <c r="O203" s="11" t="s">
        <v>71</v>
      </c>
      <c r="P203" s="29" t="s">
        <v>4354</v>
      </c>
      <c r="R203" s="6" t="s">
        <v>4364</v>
      </c>
      <c r="S203" s="6"/>
      <c r="T203" s="10" t="s">
        <v>705</v>
      </c>
      <c r="U203" s="10" t="s">
        <v>206</v>
      </c>
      <c r="V203" s="10" t="s">
        <v>198</v>
      </c>
      <c r="W203" s="11" t="s">
        <v>28</v>
      </c>
      <c r="X203" s="11" t="s">
        <v>795</v>
      </c>
      <c r="Y203" s="11" t="s">
        <v>43</v>
      </c>
      <c r="Z203" s="11" t="s">
        <v>104</v>
      </c>
      <c r="AA203" s="11" t="s">
        <v>808</v>
      </c>
      <c r="AB203" s="11" t="s">
        <v>755</v>
      </c>
      <c r="AC203" s="11" t="s">
        <v>4353</v>
      </c>
      <c r="AD203" s="11" t="s">
        <v>318</v>
      </c>
      <c r="AE203" s="11" t="s">
        <v>71</v>
      </c>
      <c r="AF203" s="29" t="s">
        <v>4354</v>
      </c>
    </row>
    <row r="204" spans="1:32" ht="14.4" x14ac:dyDescent="0.3">
      <c r="A204" s="34"/>
      <c r="B204" s="37" t="s">
        <v>4373</v>
      </c>
      <c r="C204" s="12"/>
      <c r="D204" s="14">
        <f>SUM(D205:D233)</f>
        <v>13692.11</v>
      </c>
      <c r="E204" s="14">
        <f t="shared" ref="E204:O204" si="75">SUM(E205:E233)</f>
        <v>294816.52</v>
      </c>
      <c r="F204" s="14">
        <f t="shared" si="75"/>
        <v>334623.6166666667</v>
      </c>
      <c r="G204" s="14">
        <f t="shared" si="75"/>
        <v>285206.1933333333</v>
      </c>
      <c r="H204" s="14">
        <f t="shared" si="75"/>
        <v>64114.559999999998</v>
      </c>
      <c r="I204" s="14">
        <f t="shared" si="75"/>
        <v>227313.2766666667</v>
      </c>
      <c r="J204" s="14">
        <f t="shared" si="75"/>
        <v>346525.02666666667</v>
      </c>
      <c r="K204" s="14">
        <f t="shared" si="75"/>
        <v>48085.11</v>
      </c>
      <c r="L204" s="14">
        <f t="shared" si="75"/>
        <v>43839.75</v>
      </c>
      <c r="M204" s="14">
        <f t="shared" si="75"/>
        <v>0</v>
      </c>
      <c r="N204" s="14">
        <f t="shared" si="75"/>
        <v>46276.92</v>
      </c>
      <c r="O204" s="14">
        <f t="shared" si="75"/>
        <v>21696.44</v>
      </c>
      <c r="P204" s="14">
        <f>SUM(D204:O204)</f>
        <v>1726189.5233333332</v>
      </c>
      <c r="R204" s="37" t="s">
        <v>4373</v>
      </c>
      <c r="S204" s="12"/>
      <c r="T204" s="14">
        <f>D204*$R$201</f>
        <v>1835.8218360752448</v>
      </c>
      <c r="U204" s="14">
        <f t="shared" ref="U204:AF204" si="76">E204*$R$201</f>
        <v>39528.648619658634</v>
      </c>
      <c r="V204" s="14">
        <f t="shared" si="76"/>
        <v>44865.936831002597</v>
      </c>
      <c r="W204" s="14">
        <f t="shared" si="76"/>
        <v>38240.107441820961</v>
      </c>
      <c r="X204" s="14">
        <f t="shared" si="76"/>
        <v>8596.4040062748863</v>
      </c>
      <c r="Y204" s="14">
        <f t="shared" si="76"/>
        <v>30477.893979414435</v>
      </c>
      <c r="Z204" s="14">
        <f t="shared" si="76"/>
        <v>46461.663739279276</v>
      </c>
      <c r="AA204" s="14">
        <f t="shared" si="76"/>
        <v>6447.1944008688297</v>
      </c>
      <c r="AB204" s="14">
        <f t="shared" si="76"/>
        <v>5877.9815775712959</v>
      </c>
      <c r="AC204" s="14">
        <f t="shared" si="76"/>
        <v>0</v>
      </c>
      <c r="AD204" s="14">
        <f t="shared" si="76"/>
        <v>6204.7544346566901</v>
      </c>
      <c r="AE204" s="14">
        <f t="shared" si="76"/>
        <v>2909.0328895324665</v>
      </c>
      <c r="AF204" s="14">
        <f t="shared" si="76"/>
        <v>231445.43975615528</v>
      </c>
    </row>
    <row r="205" spans="1:32" ht="14.4" x14ac:dyDescent="0.3">
      <c r="A205" s="34"/>
      <c r="B205" s="39" t="s">
        <v>340</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17236</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-1846.86</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340</v>
      </c>
      <c r="S205" s="12"/>
      <c r="T205" s="13">
        <f t="shared" ref="T205:T233" si="77">D205*$R$201</f>
        <v>616.76253301690724</v>
      </c>
      <c r="U205" s="13">
        <f t="shared" ref="U205:U233" si="78">E205*$R$201</f>
        <v>0</v>
      </c>
      <c r="V205" s="13">
        <f t="shared" ref="V205:V233" si="79">F205*$R$201</f>
        <v>2310.9823954520466</v>
      </c>
      <c r="W205" s="13">
        <f t="shared" ref="W205:W233" si="80">G205*$R$201</f>
        <v>610.05859244063652</v>
      </c>
      <c r="X205" s="13">
        <f t="shared" ref="X205:X233" si="81">H205*$R$201</f>
        <v>0</v>
      </c>
      <c r="Y205" s="13">
        <f t="shared" ref="Y205:Y233" si="82">I205*$R$201</f>
        <v>-247.62479385382724</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2407</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2407</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557</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557</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1933</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0</v>
      </c>
      <c r="J208" s="13">
        <f>SUMIFS('1. Output sheet'!$F$2:$F$5000,'1. Output sheet'!$C$2:$C$5000,J$138,'1. Output sheet'!$K$2:$K$5000,$B208,'1. Output sheet'!$AC$2:$AC$5000,$B$140)+SUMIFS('1. Output sheet'!$F$2:$F$5000,'1. Output sheet'!$C$2:$C$5000,J$138,'1. Output sheet'!$K$2:$K$5000,$B208,'1. Output sheet'!$AC$2:$AC$5000,$B$170)</f>
        <v>1250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1250</v>
      </c>
      <c r="R208" s="39" t="s">
        <v>1933</v>
      </c>
      <c r="S208" s="12"/>
      <c r="T208" s="13">
        <f t="shared" si="77"/>
        <v>0</v>
      </c>
      <c r="U208" s="13">
        <f t="shared" si="78"/>
        <v>0</v>
      </c>
      <c r="V208" s="13">
        <f t="shared" si="79"/>
        <v>0</v>
      </c>
      <c r="W208" s="13">
        <f t="shared" si="80"/>
        <v>0</v>
      </c>
      <c r="X208" s="13">
        <f t="shared" si="81"/>
        <v>0</v>
      </c>
      <c r="Y208" s="13">
        <f t="shared" si="82"/>
        <v>0</v>
      </c>
      <c r="Z208" s="13">
        <f t="shared" si="83"/>
        <v>167.59851440676829</v>
      </c>
      <c r="AA208" s="13">
        <f t="shared" si="84"/>
        <v>0</v>
      </c>
      <c r="AB208" s="13">
        <f t="shared" si="85"/>
        <v>0</v>
      </c>
      <c r="AC208" s="13">
        <f t="shared" si="86"/>
        <v>0</v>
      </c>
      <c r="AD208" s="13">
        <f t="shared" si="87"/>
        <v>0</v>
      </c>
      <c r="AE208" s="13">
        <f t="shared" si="88"/>
        <v>0</v>
      </c>
      <c r="AF208" s="14">
        <f t="shared" si="89"/>
        <v>167.59851440676829</v>
      </c>
    </row>
    <row r="209" spans="1:32" ht="14.4" x14ac:dyDescent="0.3">
      <c r="A209" s="34"/>
      <c r="B209" s="39" t="s">
        <v>530</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530</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34</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29034.879999999997</v>
      </c>
      <c r="G210" s="13">
        <f>SUMIFS('1. Output sheet'!$F$2:$F$5000,'1. Output sheet'!$C$2:$C$5000,G$138,'1. Output sheet'!$K$2:$K$5000,$B210,'1. Output sheet'!$AC$2:$AC$5000,$B$140)+SUMIFS('1. Output sheet'!$F$2:$F$5000,'1. Output sheet'!$C$2:$C$5000,G$138,'1. Output sheet'!$K$2:$K$5000,$B210,'1. Output sheet'!$AC$2:$AC$5000,$B$170)</f>
        <v>4727.5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3445.54</v>
      </c>
      <c r="J210" s="13">
        <f>SUMIFS('1. Output sheet'!$F$2:$F$5000,'1. Output sheet'!$C$2:$C$5000,J$138,'1. Output sheet'!$K$2:$K$5000,$B210,'1. Output sheet'!$AC$2:$AC$5000,$B$140)+SUMIFS('1. Output sheet'!$F$2:$F$5000,'1. Output sheet'!$C$2:$C$5000,J$138,'1. Output sheet'!$K$2:$K$5000,$B210,'1. Output sheet'!$AC$2:$AC$5000,$B$170)</f>
        <v>4032.09</v>
      </c>
      <c r="K210" s="13">
        <f>SUMIFS('1. Output sheet'!$F$2:$F$5000,'1. Output sheet'!$C$2:$C$5000,K$138,'1. Output sheet'!$K$2:$K$5000,$B210,'1. Output sheet'!$AC$2:$AC$5000,$B$140)+SUMIFS('1. Output sheet'!$F$2:$F$5000,'1. Output sheet'!$C$2:$C$5000,K$138,'1. Output sheet'!$K$2:$K$5000,$B210,'1. Output sheet'!$AC$2:$AC$5000,$B$170)</f>
        <v>0</v>
      </c>
      <c r="L210" s="13">
        <f>SUMIFS('1. Output sheet'!$F$2:$F$5000,'1. Output sheet'!$C$2:$C$5000,L$138,'1. Output sheet'!$K$2:$K$5000,$B210,'1. Output sheet'!$AC$2:$AC$5000,$B$140)+SUMIFS('1. Output sheet'!$F$2:$F$5000,'1. Output sheet'!$C$2:$C$5000,L$138,'1. Output sheet'!$K$2:$K$5000,$B210,'1. Output sheet'!$AC$2:$AC$5000,$B$170)</f>
        <v>0</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0</v>
      </c>
      <c r="O210" s="13">
        <f>SUMIFS('1. Output sheet'!$F$2:$F$5000,'1. Output sheet'!$C$2:$C$5000,O$138,'1. Output sheet'!$K$2:$K$5000,$B210,'1. Output sheet'!$AC$2:$AC$5000,$B$140)+SUMIFS('1. Output sheet'!$F$2:$F$5000,'1. Output sheet'!$C$2:$C$5000,O$138,'1. Output sheet'!$K$2:$K$5000,$B210,'1. Output sheet'!$AC$2:$AC$5000,$B$170)</f>
        <v>0</v>
      </c>
      <c r="P210" s="14">
        <f t="shared" si="90"/>
        <v>42495.119999999995</v>
      </c>
      <c r="R210" s="39" t="s">
        <v>34</v>
      </c>
      <c r="S210" s="12"/>
      <c r="T210" s="13">
        <f t="shared" si="77"/>
        <v>-73.058203612083162</v>
      </c>
      <c r="U210" s="13">
        <f t="shared" si="78"/>
        <v>0</v>
      </c>
      <c r="V210" s="13">
        <f t="shared" si="79"/>
        <v>3892.9622031830299</v>
      </c>
      <c r="W210" s="13">
        <f t="shared" si="80"/>
        <v>633.85758148639763</v>
      </c>
      <c r="X210" s="13">
        <f t="shared" si="81"/>
        <v>241.34186074574632</v>
      </c>
      <c r="Y210" s="13">
        <f t="shared" si="82"/>
        <v>461.97390826327711</v>
      </c>
      <c r="Z210" s="13">
        <f t="shared" si="83"/>
        <v>540.61783516350908</v>
      </c>
      <c r="AA210" s="13">
        <f t="shared" si="84"/>
        <v>0</v>
      </c>
      <c r="AB210" s="13">
        <f t="shared" si="85"/>
        <v>0</v>
      </c>
      <c r="AC210" s="13">
        <f t="shared" si="86"/>
        <v>0</v>
      </c>
      <c r="AD210" s="13">
        <f t="shared" si="87"/>
        <v>0</v>
      </c>
      <c r="AE210" s="13">
        <f t="shared" si="88"/>
        <v>0</v>
      </c>
      <c r="AF210" s="14">
        <f t="shared" si="89"/>
        <v>5697.6951852298771</v>
      </c>
    </row>
    <row r="211" spans="1:32" ht="14.4" x14ac:dyDescent="0.3">
      <c r="A211" s="34"/>
      <c r="B211" s="39" t="s">
        <v>473</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995</v>
      </c>
      <c r="J211" s="13">
        <f>SUMIFS('1. Output sheet'!$F$2:$F$5000,'1. Output sheet'!$C$2:$C$5000,J$138,'1. Output sheet'!$K$2:$K$5000,$B211,'1. Output sheet'!$AC$2:$AC$5000,$B$140)+SUMIFS('1. Output sheet'!$F$2:$F$5000,'1. Output sheet'!$C$2:$C$5000,J$138,'1. Output sheet'!$K$2:$K$5000,$B211,'1. Output sheet'!$AC$2:$AC$5000,$B$170)</f>
        <v>4315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597.5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0</v>
      </c>
      <c r="O211" s="13">
        <f>SUMIFS('1. Output sheet'!$F$2:$F$5000,'1. Output sheet'!$C$2:$C$5000,O$138,'1. Output sheet'!$K$2:$K$5000,$B211,'1. Output sheet'!$AC$2:$AC$5000,$B$140)+SUMIFS('1. Output sheet'!$F$2:$F$5000,'1. Output sheet'!$C$2:$C$5000,O$138,'1. Output sheet'!$K$2:$K$5000,$B211,'1. Output sheet'!$AC$2:$AC$5000,$B$170)</f>
        <v>0</v>
      </c>
      <c r="P211" s="14">
        <f t="shared" si="90"/>
        <v>12420</v>
      </c>
      <c r="R211" s="39" t="s">
        <v>473</v>
      </c>
      <c r="S211" s="12"/>
      <c r="T211" s="13">
        <f t="shared" si="77"/>
        <v>0</v>
      </c>
      <c r="U211" s="13">
        <f t="shared" si="78"/>
        <v>0</v>
      </c>
      <c r="V211" s="13">
        <f t="shared" si="79"/>
        <v>0</v>
      </c>
      <c r="W211" s="13">
        <f t="shared" si="80"/>
        <v>432.73936419827567</v>
      </c>
      <c r="X211" s="13">
        <f t="shared" si="81"/>
        <v>440.44889586098702</v>
      </c>
      <c r="Y211" s="13">
        <f t="shared" si="82"/>
        <v>133.40841746778756</v>
      </c>
      <c r="Z211" s="13">
        <f t="shared" si="83"/>
        <v>578.55007173216404</v>
      </c>
      <c r="AA211" s="13">
        <f t="shared" si="84"/>
        <v>0</v>
      </c>
      <c r="AB211" s="13">
        <f t="shared" si="85"/>
        <v>80.112089886435243</v>
      </c>
      <c r="AC211" s="13">
        <f t="shared" si="86"/>
        <v>0</v>
      </c>
      <c r="AD211" s="13">
        <f t="shared" si="87"/>
        <v>0</v>
      </c>
      <c r="AE211" s="13">
        <f t="shared" si="88"/>
        <v>0</v>
      </c>
      <c r="AF211" s="14">
        <f t="shared" si="89"/>
        <v>1665.2588391456495</v>
      </c>
    </row>
    <row r="212" spans="1:32" ht="14.4" x14ac:dyDescent="0.3">
      <c r="A212" s="34"/>
      <c r="B212" s="39" t="s">
        <v>210</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210</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333</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333</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229</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15150</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97340.036666666667</v>
      </c>
      <c r="K214" s="13">
        <f>SUMIFS('1. Output sheet'!$F$2:$F$5000,'1. Output sheet'!$C$2:$C$5000,K$138,'1. Output sheet'!$K$2:$K$5000,$B214,'1. Output sheet'!$AC$2:$AC$5000,$B$140)+SUMIFS('1. Output sheet'!$F$2:$F$5000,'1. Output sheet'!$C$2:$C$5000,K$138,'1. Output sheet'!$K$2:$K$5000,$B214,'1. Output sheet'!$AC$2:$AC$5000,$B$170)</f>
        <v>0</v>
      </c>
      <c r="L214" s="13">
        <f>SUMIFS('1. Output sheet'!$F$2:$F$5000,'1. Output sheet'!$C$2:$C$5000,L$138,'1. Output sheet'!$K$2:$K$5000,$B214,'1. Output sheet'!$AC$2:$AC$5000,$B$140)+SUMIFS('1. Output sheet'!$F$2:$F$5000,'1. Output sheet'!$C$2:$C$5000,L$138,'1. Output sheet'!$K$2:$K$5000,$B214,'1. Output sheet'!$AC$2:$AC$5000,$B$170)</f>
        <v>0</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9100</v>
      </c>
      <c r="O214" s="13">
        <f>SUMIFS('1. Output sheet'!$F$2:$F$5000,'1. Output sheet'!$C$2:$C$5000,O$138,'1. Output sheet'!$K$2:$K$5000,$B214,'1. Output sheet'!$AC$2:$AC$5000,$B$140)+SUMIFS('1. Output sheet'!$F$2:$F$5000,'1. Output sheet'!$C$2:$C$5000,O$138,'1. Output sheet'!$K$2:$K$5000,$B214,'1. Output sheet'!$AC$2:$AC$5000,$B$170)</f>
        <v>10672</v>
      </c>
      <c r="P214" s="14">
        <f t="shared" si="90"/>
        <v>178370.03666666668</v>
      </c>
      <c r="R214" s="39" t="s">
        <v>229</v>
      </c>
      <c r="S214" s="12"/>
      <c r="T214" s="13">
        <f t="shared" si="77"/>
        <v>0</v>
      </c>
      <c r="U214" s="13">
        <f t="shared" si="78"/>
        <v>0</v>
      </c>
      <c r="V214" s="13">
        <f t="shared" si="79"/>
        <v>825.65732137350324</v>
      </c>
      <c r="W214" s="13">
        <f t="shared" si="80"/>
        <v>2031.2939946100314</v>
      </c>
      <c r="X214" s="13">
        <f t="shared" si="81"/>
        <v>1213.4132443050023</v>
      </c>
      <c r="Y214" s="13">
        <f t="shared" si="82"/>
        <v>4143.0352761353115</v>
      </c>
      <c r="Z214" s="13">
        <f t="shared" si="83"/>
        <v>13051.236430106948</v>
      </c>
      <c r="AA214" s="13">
        <f t="shared" si="84"/>
        <v>0</v>
      </c>
      <c r="AB214" s="13">
        <f t="shared" si="85"/>
        <v>0</v>
      </c>
      <c r="AC214" s="13">
        <f t="shared" si="86"/>
        <v>0</v>
      </c>
      <c r="AD214" s="13">
        <f t="shared" si="87"/>
        <v>1220.117184881273</v>
      </c>
      <c r="AE214" s="13">
        <f t="shared" si="88"/>
        <v>1430.8890765992248</v>
      </c>
      <c r="AF214" s="14">
        <f t="shared" si="89"/>
        <v>23915.642528011296</v>
      </c>
    </row>
    <row r="215" spans="1:32" ht="14.4" x14ac:dyDescent="0.3">
      <c r="A215" s="34"/>
      <c r="B215" s="39" t="s">
        <v>407</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407</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54</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44854.5</v>
      </c>
      <c r="G216" s="13">
        <f>SUMIFS('1. Output sheet'!$F$2:$F$5000,'1. Output sheet'!$C$2:$C$5000,G$138,'1. Output sheet'!$K$2:$K$5000,$B216,'1. Output sheet'!$AC$2:$AC$5000,$B$140)+SUMIFS('1. Output sheet'!$F$2:$F$5000,'1. Output sheet'!$C$2:$C$5000,G$138,'1. Output sheet'!$K$2:$K$5000,$B216,'1. Output sheet'!$AC$2:$AC$5000,$B$170)</f>
        <v>33380</v>
      </c>
      <c r="H216" s="13">
        <f>SUMIFS('1. Output sheet'!$F$2:$F$5000,'1. Output sheet'!$C$2:$C$5000,H$138,'1. Output sheet'!$K$2:$K$5000,$B216,'1. Output sheet'!$AC$2:$AC$5000,$B$140)+SUMIFS('1. Output sheet'!$F$2:$F$5000,'1. Output sheet'!$C$2:$C$5000,H$138,'1. Output sheet'!$K$2:$K$5000,$B216,'1. Output sheet'!$AC$2:$AC$5000,$B$170)</f>
        <v>1690</v>
      </c>
      <c r="I216" s="13">
        <f>SUMIFS('1. Output sheet'!$F$2:$F$5000,'1. Output sheet'!$C$2:$C$5000,I$138,'1. Output sheet'!$K$2:$K$5000,$B216,'1. Output sheet'!$AC$2:$AC$5000,$B$140)+SUMIFS('1. Output sheet'!$F$2:$F$5000,'1. Output sheet'!$C$2:$C$5000,I$138,'1. Output sheet'!$K$2:$K$5000,$B216,'1. Output sheet'!$AC$2:$AC$5000,$B$170)</f>
        <v>83365</v>
      </c>
      <c r="J216" s="13">
        <f>SUMIFS('1. Output sheet'!$F$2:$F$5000,'1. Output sheet'!$C$2:$C$5000,J$138,'1. Output sheet'!$K$2:$K$5000,$B216,'1. Output sheet'!$AC$2:$AC$5000,$B$140)+SUMIFS('1. Output sheet'!$F$2:$F$5000,'1. Output sheet'!$C$2:$C$5000,J$138,'1. Output sheet'!$K$2:$K$5000,$B216,'1. Output sheet'!$AC$2:$AC$5000,$B$170)</f>
        <v>5320</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0</v>
      </c>
      <c r="O216" s="13">
        <f>SUMIFS('1. Output sheet'!$F$2:$F$5000,'1. Output sheet'!$C$2:$C$5000,O$138,'1. Output sheet'!$K$2:$K$5000,$B216,'1. Output sheet'!$AC$2:$AC$5000,$B$140)+SUMIFS('1. Output sheet'!$F$2:$F$5000,'1. Output sheet'!$C$2:$C$5000,O$138,'1. Output sheet'!$K$2:$K$5000,$B216,'1. Output sheet'!$AC$2:$AC$5000,$B$170)</f>
        <v>0</v>
      </c>
      <c r="P216" s="14">
        <f t="shared" si="90"/>
        <v>195609.5</v>
      </c>
      <c r="R216" s="39" t="s">
        <v>54</v>
      </c>
      <c r="S216" s="12"/>
      <c r="T216" s="13">
        <f t="shared" si="77"/>
        <v>0</v>
      </c>
      <c r="U216" s="13">
        <f t="shared" si="78"/>
        <v>0</v>
      </c>
      <c r="V216" s="13">
        <f t="shared" si="79"/>
        <v>6014.0380515667102</v>
      </c>
      <c r="W216" s="13">
        <f t="shared" si="80"/>
        <v>4475.55072871834</v>
      </c>
      <c r="X216" s="13">
        <f t="shared" si="81"/>
        <v>226.59319147795071</v>
      </c>
      <c r="Y216" s="13">
        <f t="shared" si="82"/>
        <v>11177.48012281619</v>
      </c>
      <c r="Z216" s="13">
        <f t="shared" si="83"/>
        <v>713.29927731520581</v>
      </c>
      <c r="AA216" s="13">
        <f t="shared" si="84"/>
        <v>0</v>
      </c>
      <c r="AB216" s="13">
        <f t="shared" si="85"/>
        <v>3620.127911186195</v>
      </c>
      <c r="AC216" s="13">
        <f t="shared" si="86"/>
        <v>0</v>
      </c>
      <c r="AD216" s="13">
        <f t="shared" si="87"/>
        <v>0</v>
      </c>
      <c r="AE216" s="13">
        <f t="shared" si="88"/>
        <v>0</v>
      </c>
      <c r="AF216" s="14">
        <f t="shared" si="89"/>
        <v>26227.08928308059</v>
      </c>
    </row>
    <row r="217" spans="1:32" ht="14.4" x14ac:dyDescent="0.3">
      <c r="A217" s="34"/>
      <c r="B217" s="39" t="s">
        <v>126</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0</v>
      </c>
      <c r="F217" s="13">
        <f>SUMIFS('1. Output sheet'!$F$2:$F$5000,'1. Output sheet'!$C$2:$C$5000,F$138,'1. Output sheet'!$K$2:$K$5000,$B217,'1. Output sheet'!$AC$2:$AC$5000,$B$140)+SUMIFS('1. Output sheet'!$F$2:$F$5000,'1. Output sheet'!$C$2:$C$5000,F$138,'1. Output sheet'!$K$2:$K$5000,$B217,'1. Output sheet'!$AC$2:$AC$5000,$B$170)</f>
        <v>9495.61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36905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2550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3731.22</v>
      </c>
      <c r="O217" s="13">
        <f>SUMIFS('1. Output sheet'!$F$2:$F$5000,'1. Output sheet'!$C$2:$C$5000,O$138,'1. Output sheet'!$K$2:$K$5000,$B217,'1. Output sheet'!$AC$2:$AC$5000,$B$140)+SUMIFS('1. Output sheet'!$F$2:$F$5000,'1. Output sheet'!$C$2:$C$5000,O$138,'1. Output sheet'!$K$2:$K$5000,$B217,'1. Output sheet'!$AC$2:$AC$5000,$B$170)</f>
        <v>766.41</v>
      </c>
      <c r="P217" s="14">
        <f t="shared" si="90"/>
        <v>66475.3</v>
      </c>
      <c r="R217" s="39" t="s">
        <v>126</v>
      </c>
      <c r="S217" s="12"/>
      <c r="T217" s="13">
        <f t="shared" si="77"/>
        <v>0</v>
      </c>
      <c r="U217" s="13">
        <f t="shared" si="78"/>
        <v>0</v>
      </c>
      <c r="V217" s="13">
        <f t="shared" si="79"/>
        <v>1273.1601035088424</v>
      </c>
      <c r="W217" s="13">
        <f t="shared" si="80"/>
        <v>88.760173229824474</v>
      </c>
      <c r="X217" s="13">
        <f t="shared" si="81"/>
        <v>345.93137846426123</v>
      </c>
      <c r="Y217" s="13">
        <f t="shared" si="82"/>
        <v>4948.1785393454265</v>
      </c>
      <c r="Z217" s="13">
        <f t="shared" si="83"/>
        <v>1311.9611707761821</v>
      </c>
      <c r="AA217" s="13">
        <f t="shared" si="84"/>
        <v>0</v>
      </c>
      <c r="AB217" s="13">
        <f t="shared" si="85"/>
        <v>341.9009693898073</v>
      </c>
      <c r="AC217" s="13">
        <f t="shared" si="86"/>
        <v>0</v>
      </c>
      <c r="AD217" s="13">
        <f t="shared" si="87"/>
        <v>500.27754313985753</v>
      </c>
      <c r="AE217" s="13">
        <f t="shared" si="88"/>
        <v>102.75934194119301</v>
      </c>
      <c r="AF217" s="14">
        <f t="shared" si="89"/>
        <v>8912.9292197953946</v>
      </c>
    </row>
    <row r="218" spans="1:32" ht="14.4" x14ac:dyDescent="0.3">
      <c r="A218" s="34"/>
      <c r="B218" s="39" t="s">
        <v>737</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10360</v>
      </c>
      <c r="K218" s="13">
        <f>SUMIFS('1. Output sheet'!$F$2:$F$5000,'1. Output sheet'!$C$2:$C$5000,K$138,'1. Output sheet'!$K$2:$K$5000,$B218,'1. Output sheet'!$AC$2:$AC$5000,$B$140)+SUMIFS('1. Output sheet'!$F$2:$F$5000,'1. Output sheet'!$C$2:$C$5000,K$138,'1. Output sheet'!$K$2:$K$5000,$B218,'1. Output sheet'!$AC$2:$AC$5000,$B$170)</f>
        <v>1395</v>
      </c>
      <c r="L218" s="13">
        <f>SUMIFS('1. Output sheet'!$F$2:$F$5000,'1. Output sheet'!$C$2:$C$5000,L$138,'1. Output sheet'!$K$2:$K$5000,$B218,'1. Output sheet'!$AC$2:$AC$5000,$B$140)+SUMIFS('1. Output sheet'!$F$2:$F$5000,'1. Output sheet'!$C$2:$C$5000,L$138,'1. Output sheet'!$K$2:$K$5000,$B218,'1. Output sheet'!$AC$2:$AC$5000,$B$170)</f>
        <v>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28958</v>
      </c>
      <c r="R218" s="39" t="s">
        <v>737</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1389.0564874032955</v>
      </c>
      <c r="AA218" s="13">
        <f t="shared" si="84"/>
        <v>187.03994207795338</v>
      </c>
      <c r="AB218" s="13">
        <f t="shared" si="85"/>
        <v>0</v>
      </c>
      <c r="AC218" s="13">
        <f t="shared" si="86"/>
        <v>0</v>
      </c>
      <c r="AD218" s="13">
        <f t="shared" si="87"/>
        <v>0</v>
      </c>
      <c r="AE218" s="13">
        <f t="shared" si="88"/>
        <v>0</v>
      </c>
      <c r="AF218" s="14">
        <f t="shared" si="89"/>
        <v>3882.6542241529564</v>
      </c>
    </row>
    <row r="219" spans="1:32" ht="14.4" x14ac:dyDescent="0.3">
      <c r="A219" s="34"/>
      <c r="B219" s="39" t="s">
        <v>362</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362</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76</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8675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8675</v>
      </c>
      <c r="R220" s="39" t="s">
        <v>76</v>
      </c>
      <c r="S220" s="12"/>
      <c r="T220" s="13">
        <f t="shared" si="77"/>
        <v>0</v>
      </c>
      <c r="U220" s="13">
        <f t="shared" si="78"/>
        <v>0</v>
      </c>
      <c r="V220" s="13">
        <f t="shared" si="79"/>
        <v>0</v>
      </c>
      <c r="W220" s="13">
        <f t="shared" si="80"/>
        <v>0</v>
      </c>
      <c r="X220" s="13">
        <f t="shared" si="81"/>
        <v>0</v>
      </c>
      <c r="Y220" s="13">
        <f t="shared" si="82"/>
        <v>0</v>
      </c>
      <c r="Z220" s="13">
        <f t="shared" si="83"/>
        <v>1163.1336899829719</v>
      </c>
      <c r="AA220" s="13">
        <f t="shared" si="84"/>
        <v>0</v>
      </c>
      <c r="AB220" s="13">
        <f t="shared" si="85"/>
        <v>0</v>
      </c>
      <c r="AC220" s="13">
        <f t="shared" si="86"/>
        <v>0</v>
      </c>
      <c r="AD220" s="13">
        <f t="shared" si="87"/>
        <v>0</v>
      </c>
      <c r="AE220" s="13">
        <f t="shared" si="88"/>
        <v>0</v>
      </c>
      <c r="AF220" s="14">
        <f t="shared" si="89"/>
        <v>1163.1336899829719</v>
      </c>
    </row>
    <row r="221" spans="1:32" ht="14.4" x14ac:dyDescent="0.3">
      <c r="A221" s="34"/>
      <c r="B221" s="39" t="s">
        <v>3770</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3770</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724</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-763.73</v>
      </c>
      <c r="G222" s="13">
        <f>SUMIFS('1. Output sheet'!$F$2:$F$5000,'1. Output sheet'!$C$2:$C$5000,G$138,'1. Output sheet'!$K$2:$K$5000,$B222,'1. Output sheet'!$AC$2:$AC$5000,$B$140)+SUMIFS('1. Output sheet'!$F$2:$F$5000,'1. Output sheet'!$C$2:$C$5000,G$138,'1. Output sheet'!$K$2:$K$5000,$B222,'1. Output sheet'!$AC$2:$AC$5000,$B$170)</f>
        <v>19035</v>
      </c>
      <c r="H222" s="13">
        <f>SUMIFS('1. Output sheet'!$F$2:$F$5000,'1. Output sheet'!$C$2:$C$5000,H$138,'1. Output sheet'!$K$2:$K$5000,$B222,'1. Output sheet'!$AC$2:$AC$5000,$B$140)+SUMIFS('1. Output sheet'!$F$2:$F$5000,'1. Output sheet'!$C$2:$C$5000,H$138,'1. Output sheet'!$K$2:$K$5000,$B222,'1. Output sheet'!$AC$2:$AC$5000,$B$170)</f>
        <v>14017</v>
      </c>
      <c r="I222" s="13">
        <f>SUMIFS('1. Output sheet'!$F$2:$F$5000,'1. Output sheet'!$C$2:$C$5000,I$138,'1. Output sheet'!$K$2:$K$5000,$B222,'1. Output sheet'!$AC$2:$AC$5000,$B$140)+SUMIFS('1. Output sheet'!$F$2:$F$5000,'1. Output sheet'!$C$2:$C$5000,I$138,'1. Output sheet'!$K$2:$K$5000,$B222,'1. Output sheet'!$AC$2:$AC$5000,$B$170)</f>
        <v>23229.9</v>
      </c>
      <c r="J222" s="13">
        <f>SUMIFS('1. Output sheet'!$F$2:$F$5000,'1. Output sheet'!$C$2:$C$5000,J$138,'1. Output sheet'!$K$2:$K$5000,$B222,'1. Output sheet'!$AC$2:$AC$5000,$B$140)+SUMIFS('1. Output sheet'!$F$2:$F$5000,'1. Output sheet'!$C$2:$C$5000,J$138,'1. Output sheet'!$K$2:$K$5000,$B222,'1. Output sheet'!$AC$2:$AC$5000,$B$170)</f>
        <v>20687.66</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10239</v>
      </c>
      <c r="O222" s="13">
        <f>SUMIFS('1. Output sheet'!$F$2:$F$5000,'1. Output sheet'!$C$2:$C$5000,O$138,'1. Output sheet'!$K$2:$K$5000,$B222,'1. Output sheet'!$AC$2:$AC$5000,$B$140)+SUMIFS('1. Output sheet'!$F$2:$F$5000,'1. Output sheet'!$C$2:$C$5000,O$138,'1. Output sheet'!$K$2:$K$5000,$B222,'1. Output sheet'!$AC$2:$AC$5000,$B$170)</f>
        <v>1595</v>
      </c>
      <c r="P222" s="14">
        <f t="shared" si="90"/>
        <v>88988.83</v>
      </c>
      <c r="R222" s="39" t="s">
        <v>724</v>
      </c>
      <c r="S222" s="12"/>
      <c r="T222" s="13">
        <f t="shared" si="77"/>
        <v>127.24079213761847</v>
      </c>
      <c r="U222" s="13">
        <f t="shared" si="78"/>
        <v>0</v>
      </c>
      <c r="V222" s="13">
        <f t="shared" si="79"/>
        <v>-102.40001072630491</v>
      </c>
      <c r="W222" s="13">
        <f t="shared" si="80"/>
        <v>2552.1901773862674</v>
      </c>
      <c r="X222" s="13">
        <f t="shared" si="81"/>
        <v>1879.3827011517367</v>
      </c>
      <c r="Y222" s="13">
        <f t="shared" si="82"/>
        <v>3114.6373838542295</v>
      </c>
      <c r="Z222" s="13">
        <f t="shared" si="83"/>
        <v>2773.7768660418592</v>
      </c>
      <c r="AA222" s="13">
        <f t="shared" si="84"/>
        <v>0</v>
      </c>
      <c r="AB222" s="13">
        <f t="shared" si="85"/>
        <v>0</v>
      </c>
      <c r="AC222" s="13">
        <f t="shared" si="86"/>
        <v>0</v>
      </c>
      <c r="AD222" s="13">
        <f t="shared" si="87"/>
        <v>1372.8329512087203</v>
      </c>
      <c r="AE222" s="13">
        <f t="shared" si="88"/>
        <v>213.85570438303631</v>
      </c>
      <c r="AF222" s="14">
        <f t="shared" si="89"/>
        <v>11931.516565437163</v>
      </c>
    </row>
    <row r="223" spans="1:32" ht="14.4" x14ac:dyDescent="0.3">
      <c r="A223" s="34"/>
      <c r="B223" s="39" t="s">
        <v>285</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23352.809999999998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1391</v>
      </c>
      <c r="O223" s="13">
        <f>SUMIFS('1. Output sheet'!$F$2:$F$5000,'1. Output sheet'!$C$2:$C$5000,O$138,'1. Output sheet'!$K$2:$K$5000,$B223,'1. Output sheet'!$AC$2:$AC$5000,$B$140)+SUMIFS('1. Output sheet'!$F$2:$F$5000,'1. Output sheet'!$C$2:$C$5000,O$138,'1. Output sheet'!$K$2:$K$5000,$B223,'1. Output sheet'!$AC$2:$AC$5000,$B$170)</f>
        <v>0</v>
      </c>
      <c r="P223" s="14">
        <f t="shared" si="90"/>
        <v>61406.31</v>
      </c>
      <c r="R223" s="39" t="s">
        <v>285</v>
      </c>
      <c r="S223" s="12"/>
      <c r="T223" s="13">
        <f t="shared" si="77"/>
        <v>0</v>
      </c>
      <c r="U223" s="13">
        <f t="shared" si="78"/>
        <v>0</v>
      </c>
      <c r="V223" s="13">
        <f t="shared" si="79"/>
        <v>4915.6644275505132</v>
      </c>
      <c r="W223" s="13">
        <f t="shared" si="80"/>
        <v>0</v>
      </c>
      <c r="X223" s="13">
        <f t="shared" si="81"/>
        <v>0</v>
      </c>
      <c r="Y223" s="13">
        <f t="shared" si="82"/>
        <v>0</v>
      </c>
      <c r="Z223" s="13">
        <f t="shared" si="83"/>
        <v>3131.1170105788174</v>
      </c>
      <c r="AA223" s="13">
        <f t="shared" si="84"/>
        <v>0</v>
      </c>
      <c r="AB223" s="13">
        <f t="shared" si="85"/>
        <v>0</v>
      </c>
      <c r="AC223" s="13">
        <f t="shared" si="86"/>
        <v>0</v>
      </c>
      <c r="AD223" s="13">
        <f t="shared" si="87"/>
        <v>186.50362683185173</v>
      </c>
      <c r="AE223" s="13">
        <f t="shared" si="88"/>
        <v>0</v>
      </c>
      <c r="AF223" s="14">
        <f t="shared" si="89"/>
        <v>8233.2850649611828</v>
      </c>
    </row>
    <row r="224" spans="1:32" ht="14.4" x14ac:dyDescent="0.3">
      <c r="A224" s="34"/>
      <c r="B224" s="39" t="s">
        <v>717</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10766.53</v>
      </c>
      <c r="G224" s="13">
        <f>SUMIFS('1. Output sheet'!$F$2:$F$5000,'1. Output sheet'!$C$2:$C$5000,G$138,'1. Output sheet'!$K$2:$K$5000,$B224,'1. Output sheet'!$AC$2:$AC$5000,$B$140)+SUMIFS('1. Output sheet'!$F$2:$F$5000,'1. Output sheet'!$C$2:$C$5000,G$138,'1. Output sheet'!$K$2:$K$5000,$B224,'1. Output sheet'!$AC$2:$AC$5000,$B$170)</f>
        <v>16026.6</v>
      </c>
      <c r="H224" s="13">
        <f>SUMIFS('1. Output sheet'!$F$2:$F$5000,'1. Output sheet'!$C$2:$C$5000,H$138,'1. Output sheet'!$K$2:$K$5000,$B224,'1. Output sheet'!$AC$2:$AC$5000,$B$140)+SUMIFS('1. Output sheet'!$F$2:$F$5000,'1. Output sheet'!$C$2:$C$5000,H$138,'1. Output sheet'!$K$2:$K$5000,$B224,'1. Output sheet'!$AC$2:$AC$5000,$B$170)</f>
        <v>4818</v>
      </c>
      <c r="I224" s="13">
        <f>SUMIFS('1. Output sheet'!$F$2:$F$5000,'1. Output sheet'!$C$2:$C$5000,I$138,'1. Output sheet'!$K$2:$K$5000,$B224,'1. Output sheet'!$AC$2:$AC$5000,$B$140)+SUMIFS('1. Output sheet'!$F$2:$F$5000,'1. Output sheet'!$C$2:$C$5000,I$138,'1. Output sheet'!$K$2:$K$5000,$B224,'1. Output sheet'!$AC$2:$AC$5000,$B$170)</f>
        <v>12767.5</v>
      </c>
      <c r="J224" s="13">
        <f>SUMIFS('1. Output sheet'!$F$2:$F$5000,'1. Output sheet'!$C$2:$C$5000,J$138,'1. Output sheet'!$K$2:$K$5000,$B224,'1. Output sheet'!$AC$2:$AC$5000,$B$140)+SUMIFS('1. Output sheet'!$F$2:$F$5000,'1. Output sheet'!$C$2:$C$5000,J$138,'1. Output sheet'!$K$2:$K$5000,$B224,'1. Output sheet'!$AC$2:$AC$5000,$B$170)</f>
        <v>36554.39</v>
      </c>
      <c r="K224" s="13">
        <f>SUMIFS('1. Output sheet'!$F$2:$F$5000,'1. Output sheet'!$C$2:$C$5000,K$138,'1. Output sheet'!$K$2:$K$5000,$B224,'1. Output sheet'!$AC$2:$AC$5000,$B$140)+SUMIFS('1. Output sheet'!$F$2:$F$5000,'1. Output sheet'!$C$2:$C$5000,K$138,'1. Output sheet'!$K$2:$K$5000,$B224,'1. Output sheet'!$AC$2:$AC$5000,$B$170)</f>
        <v>0</v>
      </c>
      <c r="L224" s="13">
        <f>SUMIFS('1. Output sheet'!$F$2:$F$5000,'1. Output sheet'!$C$2:$C$5000,L$138,'1. Output sheet'!$K$2:$K$5000,$B224,'1. Output sheet'!$AC$2:$AC$5000,$B$140)+SUMIFS('1. Output sheet'!$F$2:$F$5000,'1. Output sheet'!$C$2:$C$5000,L$138,'1. Output sheet'!$K$2:$K$5000,$B224,'1. Output sheet'!$AC$2:$AC$5000,$B$170)</f>
        <v>0</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0</v>
      </c>
      <c r="O224" s="13">
        <f>SUMIFS('1. Output sheet'!$F$2:$F$5000,'1. Output sheet'!$C$2:$C$5000,O$138,'1. Output sheet'!$K$2:$K$5000,$B224,'1. Output sheet'!$AC$2:$AC$5000,$B$140)+SUMIFS('1. Output sheet'!$F$2:$F$5000,'1. Output sheet'!$C$2:$C$5000,O$138,'1. Output sheet'!$K$2:$K$5000,$B224,'1. Output sheet'!$AC$2:$AC$5000,$B$170)</f>
        <v>487.03000000000043</v>
      </c>
      <c r="P224" s="14">
        <f t="shared" si="90"/>
        <v>81420.05</v>
      </c>
      <c r="R224" s="39" t="s">
        <v>717</v>
      </c>
      <c r="S224" s="12"/>
      <c r="T224" s="13">
        <f t="shared" si="77"/>
        <v>0</v>
      </c>
      <c r="U224" s="13">
        <f t="shared" si="78"/>
        <v>0</v>
      </c>
      <c r="V224" s="13">
        <f t="shared" si="79"/>
        <v>1443.5635466527224</v>
      </c>
      <c r="W224" s="13">
        <f t="shared" si="80"/>
        <v>2148.8274807932098</v>
      </c>
      <c r="X224" s="13">
        <f t="shared" si="81"/>
        <v>645.99171392944766</v>
      </c>
      <c r="Y224" s="13">
        <f t="shared" si="82"/>
        <v>1711.8512261507312</v>
      </c>
      <c r="Z224" s="13">
        <f t="shared" si="83"/>
        <v>4901.1691672365005</v>
      </c>
      <c r="AA224" s="13">
        <f t="shared" si="84"/>
        <v>0</v>
      </c>
      <c r="AB224" s="13">
        <f t="shared" si="85"/>
        <v>0</v>
      </c>
      <c r="AC224" s="13">
        <f t="shared" si="86"/>
        <v>0</v>
      </c>
      <c r="AD224" s="13">
        <f t="shared" si="87"/>
        <v>0</v>
      </c>
      <c r="AE224" s="13">
        <f t="shared" si="88"/>
        <v>65.300403577222738</v>
      </c>
      <c r="AF224" s="14">
        <f t="shared" si="89"/>
        <v>10916.703538339834</v>
      </c>
    </row>
    <row r="225" spans="1:36" ht="14.4" x14ac:dyDescent="0.3">
      <c r="A225" s="34"/>
      <c r="B225" s="39" t="s">
        <v>1095</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1095</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427</v>
      </c>
      <c r="C226" s="12"/>
      <c r="D226" s="13">
        <f>SUMIFS('1. Output sheet'!$F$2:$F$5000,'1. Output sheet'!$C$2:$C$5000,D$138,'1. Output sheet'!$K$2:$K$5000,$B226,'1. Output sheet'!$AC$2:$AC$5000,$B$140)+SUMIFS('1. Output sheet'!$F$2:$F$5000,'1. Output sheet'!$C$2:$C$5000,D$138,'1. Output sheet'!$K$2:$K$5000,$B226,'1. Output sheet'!$AC$2:$AC$5000,$B$170)</f>
        <v>1270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102974.91666666667</v>
      </c>
      <c r="G226" s="13">
        <f>SUMIFS('1. Output sheet'!$F$2:$F$5000,'1. Output sheet'!$C$2:$C$5000,G$138,'1. Output sheet'!$K$2:$K$5000,$B226,'1. Output sheet'!$AC$2:$AC$5000,$B$140)+SUMIFS('1. Output sheet'!$F$2:$F$5000,'1. Output sheet'!$C$2:$C$5000,G$138,'1. Output sheet'!$K$2:$K$5000,$B226,'1. Output sheet'!$AC$2:$AC$5000,$B$170)</f>
        <v>37522.5</v>
      </c>
      <c r="H226" s="13">
        <f>SUMIFS('1. Output sheet'!$F$2:$F$5000,'1. Output sheet'!$C$2:$C$5000,H$138,'1. Output sheet'!$K$2:$K$5000,$B226,'1. Output sheet'!$AC$2:$AC$5000,$B$140)+SUMIFS('1. Output sheet'!$F$2:$F$5000,'1. Output sheet'!$C$2:$C$5000,H$138,'1. Output sheet'!$K$2:$K$5000,$B226,'1. Output sheet'!$AC$2:$AC$5000,$B$170)</f>
        <v>4567.5</v>
      </c>
      <c r="I226" s="13">
        <f>SUMIFS('1. Output sheet'!$F$2:$F$5000,'1. Output sheet'!$C$2:$C$5000,I$138,'1. Output sheet'!$K$2:$K$5000,$B226,'1. Output sheet'!$AC$2:$AC$5000,$B$140)+SUMIFS('1. Output sheet'!$F$2:$F$5000,'1. Output sheet'!$C$2:$C$5000,I$138,'1. Output sheet'!$K$2:$K$5000,$B226,'1. Output sheet'!$AC$2:$AC$5000,$B$170)</f>
        <v>18750</v>
      </c>
      <c r="J226" s="13">
        <f>SUMIFS('1. Output sheet'!$F$2:$F$5000,'1. Output sheet'!$C$2:$C$5000,J$138,'1. Output sheet'!$K$2:$K$5000,$B226,'1. Output sheet'!$AC$2:$AC$5000,$B$140)+SUMIFS('1. Output sheet'!$F$2:$F$5000,'1. Output sheet'!$C$2:$C$5000,J$138,'1. Output sheet'!$K$2:$K$5000,$B226,'1. Output sheet'!$AC$2:$AC$5000,$B$170)</f>
        <v>23047</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6550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194681.91666666669</v>
      </c>
      <c r="R226" s="39" t="s">
        <v>427</v>
      </c>
      <c r="S226" s="12"/>
      <c r="T226" s="13">
        <f t="shared" si="77"/>
        <v>170.28009063727657</v>
      </c>
      <c r="U226" s="13">
        <f t="shared" si="78"/>
        <v>0</v>
      </c>
      <c r="V226" s="13">
        <f t="shared" si="79"/>
        <v>13806.754443595277</v>
      </c>
      <c r="W226" s="13">
        <f t="shared" si="80"/>
        <v>5030.9722054623699</v>
      </c>
      <c r="X226" s="13">
        <f t="shared" si="81"/>
        <v>612.40497164233125</v>
      </c>
      <c r="Y226" s="13">
        <f t="shared" si="82"/>
        <v>2513.977716101524</v>
      </c>
      <c r="Z226" s="13">
        <f t="shared" si="83"/>
        <v>3090.1143692262308</v>
      </c>
      <c r="AA226" s="13">
        <f t="shared" si="84"/>
        <v>0</v>
      </c>
      <c r="AB226" s="13">
        <f t="shared" si="85"/>
        <v>878.21621549146573</v>
      </c>
      <c r="AC226" s="13">
        <f t="shared" si="86"/>
        <v>0</v>
      </c>
      <c r="AD226" s="13">
        <f t="shared" si="87"/>
        <v>0</v>
      </c>
      <c r="AE226" s="13">
        <f t="shared" si="88"/>
        <v>0</v>
      </c>
      <c r="AF226" s="14">
        <f t="shared" si="89"/>
        <v>26102.720012156478</v>
      </c>
    </row>
    <row r="227" spans="1:36" ht="14.4" x14ac:dyDescent="0.3">
      <c r="A227" s="34"/>
      <c r="B227" s="39" t="s">
        <v>84</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0</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29343.86</v>
      </c>
      <c r="R227" s="39" t="s">
        <v>84</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0</v>
      </c>
      <c r="AB227" s="13">
        <f t="shared" si="85"/>
        <v>112.62620168134828</v>
      </c>
      <c r="AC227" s="13">
        <f t="shared" si="86"/>
        <v>0</v>
      </c>
      <c r="AD227" s="13">
        <f t="shared" si="87"/>
        <v>0</v>
      </c>
      <c r="AE227" s="13">
        <f t="shared" si="88"/>
        <v>0</v>
      </c>
      <c r="AF227" s="14">
        <f t="shared" si="89"/>
        <v>3934.389874368153</v>
      </c>
    </row>
    <row r="228" spans="1:36" ht="14.4" x14ac:dyDescent="0.3">
      <c r="A228" s="34"/>
      <c r="B228" s="39" t="s">
        <v>204</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258765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4629</v>
      </c>
      <c r="I228" s="13">
        <f>SUMIFS('1. Output sheet'!$F$2:$F$5000,'1. Output sheet'!$C$2:$C$5000,I$138,'1. Output sheet'!$K$2:$K$5000,$B228,'1. Output sheet'!$AC$2:$AC$5000,$B$140)+SUMIFS('1. Output sheet'!$F$2:$F$5000,'1. Output sheet'!$C$2:$C$5000,I$138,'1. Output sheet'!$K$2:$K$5000,$B228,'1. Output sheet'!$AC$2:$AC$5000,$B$170)</f>
        <v>8468</v>
      </c>
      <c r="J228" s="13">
        <f>SUMIFS('1. Output sheet'!$F$2:$F$5000,'1. Output sheet'!$C$2:$C$5000,J$138,'1. Output sheet'!$K$2:$K$5000,$B228,'1. Output sheet'!$AC$2:$AC$5000,$B$140)+SUMIFS('1. Output sheet'!$F$2:$F$5000,'1. Output sheet'!$C$2:$C$5000,J$138,'1. Output sheet'!$K$2:$K$5000,$B228,'1. Output sheet'!$AC$2:$AC$5000,$B$170)</f>
        <v>10080</v>
      </c>
      <c r="K228" s="13">
        <f>SUMIFS('1. Output sheet'!$F$2:$F$5000,'1. Output sheet'!$C$2:$C$5000,K$138,'1. Output sheet'!$K$2:$K$5000,$B228,'1. Output sheet'!$AC$2:$AC$5000,$B$140)+SUMIFS('1. Output sheet'!$F$2:$F$5000,'1. Output sheet'!$C$2:$C$5000,K$138,'1. Output sheet'!$K$2:$K$5000,$B228,'1. Output sheet'!$AC$2:$AC$5000,$B$170)</f>
        <v>3762.97</v>
      </c>
      <c r="L228" s="13">
        <f>SUMIFS('1. Output sheet'!$F$2:$F$5000,'1. Output sheet'!$C$2:$C$5000,L$138,'1. Output sheet'!$K$2:$K$5000,$B228,'1. Output sheet'!$AC$2:$AC$5000,$B$140)+SUMIFS('1. Output sheet'!$F$2:$F$5000,'1. Output sheet'!$C$2:$C$5000,L$138,'1. Output sheet'!$K$2:$K$5000,$B228,'1. Output sheet'!$AC$2:$AC$5000,$B$170)</f>
        <v>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0</v>
      </c>
      <c r="O228" s="13">
        <f>SUMIFS('1. Output sheet'!$F$2:$F$5000,'1. Output sheet'!$C$2:$C$5000,O$138,'1. Output sheet'!$K$2:$K$5000,$B228,'1. Output sheet'!$AC$2:$AC$5000,$B$140)+SUMIFS('1. Output sheet'!$F$2:$F$5000,'1. Output sheet'!$C$2:$C$5000,O$138,'1. Output sheet'!$K$2:$K$5000,$B228,'1. Output sheet'!$AC$2:$AC$5000,$B$170)</f>
        <v>0</v>
      </c>
      <c r="P228" s="14">
        <f t="shared" si="90"/>
        <v>326653.96999999997</v>
      </c>
      <c r="R228" s="39" t="s">
        <v>204</v>
      </c>
      <c r="S228" s="12"/>
      <c r="T228" s="13">
        <f t="shared" si="77"/>
        <v>393.78946945014275</v>
      </c>
      <c r="U228" s="13">
        <f t="shared" si="78"/>
        <v>34694.903664373916</v>
      </c>
      <c r="V228" s="13">
        <f t="shared" si="79"/>
        <v>1577.9735328426048</v>
      </c>
      <c r="W228" s="13">
        <f t="shared" si="80"/>
        <v>3518.6302508614558</v>
      </c>
      <c r="X228" s="13">
        <f t="shared" si="81"/>
        <v>620.65081855114431</v>
      </c>
      <c r="Y228" s="13">
        <f t="shared" si="82"/>
        <v>1135.3793759972109</v>
      </c>
      <c r="Z228" s="13">
        <f t="shared" si="83"/>
        <v>1351.5144201761793</v>
      </c>
      <c r="AA228" s="13">
        <f t="shared" si="84"/>
        <v>504.5345454057894</v>
      </c>
      <c r="AB228" s="13">
        <f t="shared" si="85"/>
        <v>0</v>
      </c>
      <c r="AC228" s="13">
        <f t="shared" si="86"/>
        <v>0</v>
      </c>
      <c r="AD228" s="13">
        <f t="shared" si="87"/>
        <v>0</v>
      </c>
      <c r="AE228" s="13">
        <f t="shared" si="88"/>
        <v>0</v>
      </c>
      <c r="AF228" s="14">
        <f t="shared" si="89"/>
        <v>43797.376077658439</v>
      </c>
    </row>
    <row r="229" spans="1:36" ht="14.4" x14ac:dyDescent="0.3">
      <c r="A229" s="34"/>
      <c r="B229" s="39" t="s">
        <v>216</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3560</v>
      </c>
      <c r="H229" s="13">
        <f>SUMIFS('1. Output sheet'!$F$2:$F$5000,'1. Output sheet'!$C$2:$C$5000,H$138,'1. Output sheet'!$K$2:$K$5000,$B229,'1. Output sheet'!$AC$2:$AC$5000,$B$140)+SUMIFS('1. Output sheet'!$F$2:$F$5000,'1. Output sheet'!$C$2:$C$5000,H$138,'1. Output sheet'!$K$2:$K$5000,$B229,'1. Output sheet'!$AC$2:$AC$5000,$B$170)</f>
        <v>3094</v>
      </c>
      <c r="I229" s="13">
        <f>SUMIFS('1. Output sheet'!$F$2:$F$5000,'1. Output sheet'!$C$2:$C$5000,I$138,'1. Output sheet'!$K$2:$K$5000,$B229,'1. Output sheet'!$AC$2:$AC$5000,$B$140)+SUMIFS('1. Output sheet'!$F$2:$F$5000,'1. Output sheet'!$C$2:$C$5000,I$138,'1. Output sheet'!$K$2:$K$5000,$B229,'1. Output sheet'!$AC$2:$AC$5000,$B$170)</f>
        <v>-10473.02</v>
      </c>
      <c r="J229" s="13">
        <f>SUMIFS('1. Output sheet'!$F$2:$F$5000,'1. Output sheet'!$C$2:$C$5000,J$138,'1. Output sheet'!$K$2:$K$5000,$B229,'1. Output sheet'!$AC$2:$AC$5000,$B$140)+SUMIFS('1. Output sheet'!$F$2:$F$5000,'1. Output sheet'!$C$2:$C$5000,J$138,'1. Output sheet'!$K$2:$K$5000,$B229,'1. Output sheet'!$AC$2:$AC$5000,$B$170)</f>
        <v>2744.9400000000005</v>
      </c>
      <c r="K229" s="13">
        <f>SUMIFS('1. Output sheet'!$F$2:$F$5000,'1. Output sheet'!$C$2:$C$5000,K$138,'1. Output sheet'!$K$2:$K$5000,$B229,'1. Output sheet'!$AC$2:$AC$5000,$B$140)+SUMIFS('1. Output sheet'!$F$2:$F$5000,'1. Output sheet'!$C$2:$C$5000,K$138,'1. Output sheet'!$K$2:$K$5000,$B229,'1. Output sheet'!$AC$2:$AC$5000,$B$170)</f>
        <v>28161.279999999999</v>
      </c>
      <c r="L229" s="13">
        <f>SUMIFS('1. Output sheet'!$F$2:$F$5000,'1. Output sheet'!$C$2:$C$5000,L$138,'1. Output sheet'!$K$2:$K$5000,$B229,'1. Output sheet'!$AC$2:$AC$5000,$B$140)+SUMIFS('1. Output sheet'!$F$2:$F$5000,'1. Output sheet'!$C$2:$C$5000,L$138,'1. Output sheet'!$K$2:$K$5000,$B229,'1. Output sheet'!$AC$2:$AC$5000,$B$170)</f>
        <v>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400</v>
      </c>
      <c r="O229" s="13">
        <f>SUMIFS('1. Output sheet'!$F$2:$F$5000,'1. Output sheet'!$C$2:$C$5000,O$138,'1. Output sheet'!$K$2:$K$5000,$B229,'1. Output sheet'!$AC$2:$AC$5000,$B$140)+SUMIFS('1. Output sheet'!$F$2:$F$5000,'1. Output sheet'!$C$2:$C$5000,O$138,'1. Output sheet'!$K$2:$K$5000,$B229,'1. Output sheet'!$AC$2:$AC$5000,$B$170)</f>
        <v>0</v>
      </c>
      <c r="P229" s="14">
        <f t="shared" si="90"/>
        <v>54528.2</v>
      </c>
      <c r="R229" s="39" t="s">
        <v>216</v>
      </c>
      <c r="S229" s="12"/>
      <c r="T229" s="13">
        <f t="shared" si="77"/>
        <v>0</v>
      </c>
      <c r="U229" s="13">
        <f t="shared" si="78"/>
        <v>0</v>
      </c>
      <c r="V229" s="13">
        <f t="shared" si="79"/>
        <v>3625.6251424587367</v>
      </c>
      <c r="W229" s="13">
        <f t="shared" si="80"/>
        <v>477.32056903047607</v>
      </c>
      <c r="X229" s="13">
        <f t="shared" si="81"/>
        <v>414.83984285963282</v>
      </c>
      <c r="Y229" s="13">
        <f t="shared" si="82"/>
        <v>-1404.2100746818978</v>
      </c>
      <c r="Z229" s="13">
        <f t="shared" si="83"/>
        <v>368.03829290857169</v>
      </c>
      <c r="AA229" s="13">
        <f t="shared" si="84"/>
        <v>3775.830953434428</v>
      </c>
      <c r="AB229" s="13">
        <f t="shared" si="85"/>
        <v>0</v>
      </c>
      <c r="AC229" s="13">
        <f t="shared" si="86"/>
        <v>0</v>
      </c>
      <c r="AD229" s="13">
        <f t="shared" si="87"/>
        <v>53.631524610165847</v>
      </c>
      <c r="AE229" s="13">
        <f t="shared" si="88"/>
        <v>0</v>
      </c>
      <c r="AF229" s="14">
        <f t="shared" si="89"/>
        <v>7311.0762506201136</v>
      </c>
    </row>
    <row r="230" spans="1:36" ht="14.4" x14ac:dyDescent="0.3">
      <c r="A230" s="34"/>
      <c r="B230" s="39" t="s">
        <v>2425</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2425</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194</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6932</v>
      </c>
      <c r="G231" s="13">
        <f>SUMIFS('1. Output sheet'!$F$2:$F$5000,'1. Output sheet'!$C$2:$C$5000,G$138,'1. Output sheet'!$K$2:$K$5000,$B231,'1. Output sheet'!$AC$2:$AC$5000,$B$140)+SUMIFS('1. Output sheet'!$F$2:$F$5000,'1. Output sheet'!$C$2:$C$5000,G$138,'1. Output sheet'!$K$2:$K$5000,$B231,'1. Output sheet'!$AC$2:$AC$5000,$B$170)</f>
        <v>84404</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5615</v>
      </c>
      <c r="J231" s="13">
        <f>SUMIFS('1. Output sheet'!$F$2:$F$5000,'1. Output sheet'!$C$2:$C$5000,J$138,'1. Output sheet'!$K$2:$K$5000,$B231,'1. Output sheet'!$AC$2:$AC$5000,$B$140)+SUMIFS('1. Output sheet'!$F$2:$F$5000,'1. Output sheet'!$C$2:$C$5000,J$138,'1. Output sheet'!$K$2:$K$5000,$B231,'1. Output sheet'!$AC$2:$AC$5000,$B$170)</f>
        <v>30478.09</v>
      </c>
      <c r="K231" s="13">
        <f>SUMIFS('1. Output sheet'!$F$2:$F$5000,'1. Output sheet'!$C$2:$C$5000,K$138,'1. Output sheet'!$K$2:$K$5000,$B231,'1. Output sheet'!$AC$2:$AC$5000,$B$140)+SUMIFS('1. Output sheet'!$F$2:$F$5000,'1. Output sheet'!$C$2:$C$5000,K$138,'1. Output sheet'!$K$2:$K$5000,$B231,'1. Output sheet'!$AC$2:$AC$5000,$B$170)</f>
        <v>14765.86</v>
      </c>
      <c r="L231" s="13">
        <f>SUMIFS('1. Output sheet'!$F$2:$F$5000,'1. Output sheet'!$C$2:$C$5000,L$138,'1. Output sheet'!$K$2:$K$5000,$B231,'1. Output sheet'!$AC$2:$AC$5000,$B$140)+SUMIFS('1. Output sheet'!$F$2:$F$5000,'1. Output sheet'!$C$2:$C$5000,L$138,'1. Output sheet'!$K$2:$K$5000,$B231,'1. Output sheet'!$AC$2:$AC$5000,$B$170)</f>
        <v>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12090.39</v>
      </c>
      <c r="O231" s="13">
        <f>SUMIFS('1. Output sheet'!$F$2:$F$5000,'1. Output sheet'!$C$2:$C$5000,O$138,'1. Output sheet'!$K$2:$K$5000,$B231,'1. Output sheet'!$AC$2:$AC$5000,$B$140)+SUMIFS('1. Output sheet'!$F$2:$F$5000,'1. Output sheet'!$C$2:$C$5000,O$138,'1. Output sheet'!$K$2:$K$5000,$B231,'1. Output sheet'!$AC$2:$AC$5000,$B$170)</f>
        <v>0</v>
      </c>
      <c r="P231" s="14">
        <f t="shared" si="90"/>
        <v>160835.34000000003</v>
      </c>
      <c r="R231" s="39" t="s">
        <v>194</v>
      </c>
      <c r="S231" s="12"/>
      <c r="T231" s="13">
        <f t="shared" si="77"/>
        <v>0</v>
      </c>
      <c r="U231" s="13">
        <f t="shared" si="78"/>
        <v>0</v>
      </c>
      <c r="V231" s="13">
        <f t="shared" si="79"/>
        <v>929.43432149417413</v>
      </c>
      <c r="W231" s="13">
        <f t="shared" si="80"/>
        <v>11316.788007991096</v>
      </c>
      <c r="X231" s="13">
        <f t="shared" si="81"/>
        <v>878.21621549146573</v>
      </c>
      <c r="Y231" s="13">
        <f t="shared" si="82"/>
        <v>752.85252671520311</v>
      </c>
      <c r="Z231" s="13">
        <f t="shared" si="83"/>
        <v>4086.4660847646242</v>
      </c>
      <c r="AA231" s="13">
        <f t="shared" si="84"/>
        <v>1979.7889599506589</v>
      </c>
      <c r="AB231" s="13">
        <f t="shared" si="85"/>
        <v>0</v>
      </c>
      <c r="AC231" s="13">
        <f t="shared" si="86"/>
        <v>0</v>
      </c>
      <c r="AD231" s="13">
        <f t="shared" si="87"/>
        <v>1621.0651220787577</v>
      </c>
      <c r="AE231" s="13">
        <f t="shared" si="88"/>
        <v>0</v>
      </c>
      <c r="AF231" s="14">
        <f t="shared" si="89"/>
        <v>21564.611238485984</v>
      </c>
    </row>
    <row r="232" spans="1:36" ht="14.4" x14ac:dyDescent="0.3">
      <c r="A232" s="34"/>
      <c r="B232" s="39" t="s">
        <v>267</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12602.95</v>
      </c>
      <c r="G232" s="13">
        <f>SUMIFS('1. Output sheet'!$F$2:$F$5000,'1. Output sheet'!$C$2:$C$5000,G$138,'1. Output sheet'!$K$2:$K$5000,$B232,'1. Output sheet'!$AC$2:$AC$5000,$B$140)+SUMIFS('1. Output sheet'!$F$2:$F$5000,'1. Output sheet'!$C$2:$C$5000,G$138,'1. Output sheet'!$K$2:$K$5000,$B232,'1. Output sheet'!$AC$2:$AC$5000,$B$170)</f>
        <v>21605.343333333331</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5500</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9762</v>
      </c>
      <c r="O232" s="13">
        <f>SUMIFS('1. Output sheet'!$F$2:$F$5000,'1. Output sheet'!$C$2:$C$5000,O$138,'1. Output sheet'!$K$2:$K$5000,$B232,'1. Output sheet'!$AC$2:$AC$5000,$B$140)+SUMIFS('1. Output sheet'!$F$2:$F$5000,'1. Output sheet'!$C$2:$C$5000,O$138,'1. Output sheet'!$K$2:$K$5000,$B232,'1. Output sheet'!$AC$2:$AC$5000,$B$170)</f>
        <v>5096</v>
      </c>
      <c r="P232" s="14">
        <f t="shared" si="90"/>
        <v>60129.293333333335</v>
      </c>
      <c r="R232" s="39" t="s">
        <v>267</v>
      </c>
      <c r="S232" s="12"/>
      <c r="T232" s="13">
        <f t="shared" si="77"/>
        <v>319.91204429963926</v>
      </c>
      <c r="U232" s="13">
        <f t="shared" si="78"/>
        <v>0</v>
      </c>
      <c r="V232" s="13">
        <f t="shared" si="79"/>
        <v>1689.7885577142242</v>
      </c>
      <c r="W232" s="13">
        <f t="shared" si="80"/>
        <v>2896.8187567318728</v>
      </c>
      <c r="X232" s="13">
        <f t="shared" si="81"/>
        <v>0</v>
      </c>
      <c r="Y232" s="13">
        <f t="shared" si="82"/>
        <v>425.96838421624227</v>
      </c>
      <c r="Z232" s="13">
        <f t="shared" si="83"/>
        <v>737.4334633897804</v>
      </c>
      <c r="AA232" s="13">
        <f t="shared" si="84"/>
        <v>0</v>
      </c>
      <c r="AB232" s="13">
        <f t="shared" si="85"/>
        <v>0</v>
      </c>
      <c r="AC232" s="13">
        <f t="shared" si="86"/>
        <v>0</v>
      </c>
      <c r="AD232" s="13">
        <f t="shared" si="87"/>
        <v>1308.8773581110975</v>
      </c>
      <c r="AE232" s="13">
        <f t="shared" si="88"/>
        <v>683.26562353351289</v>
      </c>
      <c r="AF232" s="14">
        <f t="shared" si="89"/>
        <v>8062.0641879963705</v>
      </c>
    </row>
    <row r="233" spans="1:36" ht="14.4" x14ac:dyDescent="0.3">
      <c r="A233" s="34"/>
      <c r="B233" s="39" t="s">
        <v>710</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7839.46</v>
      </c>
      <c r="G233" s="13">
        <f>SUMIFS('1. Output sheet'!$F$2:$F$5000,'1. Output sheet'!$C$2:$C$5000,G$138,'1. Output sheet'!$K$2:$K$5000,$B233,'1. Output sheet'!$AC$2:$AC$5000,$B$140)+SUMIFS('1. Output sheet'!$F$2:$F$5000,'1. Output sheet'!$C$2:$C$5000,G$138,'1. Output sheet'!$K$2:$K$5000,$B233,'1. Output sheet'!$AC$2:$AC$5000,$B$170)</f>
        <v>0</v>
      </c>
      <c r="H233" s="13">
        <f>SUMIFS('1. Output sheet'!$F$2:$F$5000,'1. Output sheet'!$C$2:$C$5000,H$138,'1. Output sheet'!$K$2:$K$5000,$B233,'1. Output sheet'!$AC$2:$AC$5000,$B$140)+SUMIFS('1. Output sheet'!$F$2:$F$5000,'1. Output sheet'!$C$2:$C$5000,H$138,'1. Output sheet'!$K$2:$K$5000,$B233,'1. Output sheet'!$AC$2:$AC$5000,$B$170)</f>
        <v>0</v>
      </c>
      <c r="I233" s="13">
        <f>SUMIFS('1. Output sheet'!$F$2:$F$5000,'1. Output sheet'!$C$2:$C$5000,I$138,'1. Output sheet'!$K$2:$K$5000,$B233,'1. Output sheet'!$AC$2:$AC$5000,$B$140)+SUMIFS('1. Output sheet'!$F$2:$F$5000,'1. Output sheet'!$C$2:$C$5000,I$138,'1. Output sheet'!$K$2:$K$5000,$B233,'1. Output sheet'!$AC$2:$AC$5000,$B$170)</f>
        <v>3395</v>
      </c>
      <c r="J233" s="13">
        <f>SUMIFS('1. Output sheet'!$F$2:$F$5000,'1. Output sheet'!$C$2:$C$5000,J$138,'1. Output sheet'!$K$2:$K$5000,$B233,'1. Output sheet'!$AC$2:$AC$5000,$B$140)+SUMIFS('1. Output sheet'!$F$2:$F$5000,'1. Output sheet'!$C$2:$C$5000,J$138,'1. Output sheet'!$K$2:$K$5000,$B233,'1. Output sheet'!$AC$2:$AC$5000,$B$170)</f>
        <v>5053.8099999999995</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2172.25</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-436.69000000000011</v>
      </c>
      <c r="O233" s="13">
        <f>SUMIFS('1. Output sheet'!$F$2:$F$5000,'1. Output sheet'!$C$2:$C$5000,O$138,'1. Output sheet'!$K$2:$K$5000,$B233,'1. Output sheet'!$AC$2:$AC$5000,$B$140)+SUMIFS('1. Output sheet'!$F$2:$F$5000,'1. Output sheet'!$C$2:$C$5000,O$138,'1. Output sheet'!$K$2:$K$5000,$B233,'1. Output sheet'!$AC$2:$AC$5000,$B$170)</f>
        <v>0</v>
      </c>
      <c r="P233" s="14">
        <f t="shared" si="90"/>
        <v>20118.829999999998</v>
      </c>
      <c r="R233" s="39" t="s">
        <v>710</v>
      </c>
      <c r="S233" s="12"/>
      <c r="T233" s="13">
        <f t="shared" si="77"/>
        <v>280.89511014574362</v>
      </c>
      <c r="U233" s="13">
        <f t="shared" si="78"/>
        <v>0</v>
      </c>
      <c r="V233" s="13">
        <f t="shared" si="79"/>
        <v>1051.1054798010268</v>
      </c>
      <c r="W233" s="13">
        <f t="shared" si="80"/>
        <v>0</v>
      </c>
      <c r="X233" s="13">
        <f t="shared" si="81"/>
        <v>0</v>
      </c>
      <c r="Y233" s="13">
        <f t="shared" si="82"/>
        <v>455.19756512878263</v>
      </c>
      <c r="Z233" s="13">
        <f t="shared" si="83"/>
        <v>677.60883847525565</v>
      </c>
      <c r="AA233" s="13">
        <f t="shared" si="84"/>
        <v>0</v>
      </c>
      <c r="AB233" s="13">
        <f t="shared" si="85"/>
        <v>291.25269833608189</v>
      </c>
      <c r="AC233" s="13">
        <f t="shared" si="86"/>
        <v>0</v>
      </c>
      <c r="AD233" s="13">
        <f t="shared" si="87"/>
        <v>-58.550876205033326</v>
      </c>
      <c r="AE233" s="13">
        <f t="shared" si="88"/>
        <v>0</v>
      </c>
      <c r="AF233" s="14">
        <f t="shared" si="89"/>
        <v>2697.508815681857</v>
      </c>
    </row>
    <row r="234" spans="1:36" x14ac:dyDescent="0.25">
      <c r="A234" s="34"/>
    </row>
    <row r="235" spans="1:36" x14ac:dyDescent="0.25">
      <c r="A235" s="34"/>
    </row>
    <row r="236" spans="1:36" x14ac:dyDescent="0.25">
      <c r="A236" s="34"/>
    </row>
    <row r="237" spans="1:36" x14ac:dyDescent="0.25">
      <c r="A237" s="34"/>
    </row>
    <row r="238" spans="1:36" x14ac:dyDescent="0.25">
      <c r="A238" s="36" t="s">
        <v>4366</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12</v>
      </c>
      <c r="B239" s="8">
        <v>45778</v>
      </c>
      <c r="C239" s="8">
        <v>45809</v>
      </c>
    </row>
    <row r="240" spans="1:36" ht="14.4" x14ac:dyDescent="0.3">
      <c r="A240" s="34"/>
      <c r="B240" s="5" t="s">
        <v>4352</v>
      </c>
      <c r="C240" s="5"/>
      <c r="D240" s="5"/>
      <c r="E240" s="5"/>
      <c r="F240" s="5"/>
      <c r="G240" s="5"/>
      <c r="H240" s="5"/>
      <c r="I240" s="5"/>
      <c r="J240" s="5"/>
      <c r="K240" s="5"/>
      <c r="L240" s="5"/>
      <c r="M240" s="5"/>
      <c r="N240" s="5"/>
      <c r="O240" s="5"/>
      <c r="P240" s="5"/>
    </row>
    <row r="241" spans="1:16" ht="43.2" x14ac:dyDescent="0.3">
      <c r="A241" s="34"/>
      <c r="B241" s="6"/>
      <c r="C241" s="6"/>
      <c r="D241" s="10" t="s">
        <v>705</v>
      </c>
      <c r="E241" s="10" t="s">
        <v>206</v>
      </c>
      <c r="F241" s="10" t="s">
        <v>198</v>
      </c>
      <c r="G241" s="11" t="s">
        <v>28</v>
      </c>
      <c r="H241" s="11" t="s">
        <v>795</v>
      </c>
      <c r="I241" s="11" t="s">
        <v>43</v>
      </c>
      <c r="J241" s="11" t="s">
        <v>104</v>
      </c>
      <c r="K241" s="11" t="s">
        <v>808</v>
      </c>
      <c r="L241" s="11" t="s">
        <v>755</v>
      </c>
      <c r="M241" s="11" t="s">
        <v>4353</v>
      </c>
      <c r="N241" s="11" t="s">
        <v>318</v>
      </c>
      <c r="O241" s="11" t="s">
        <v>71</v>
      </c>
      <c r="P241" s="29" t="s">
        <v>4354</v>
      </c>
    </row>
    <row r="242" spans="1:16" ht="14.4" x14ac:dyDescent="0.3">
      <c r="A242" s="34"/>
      <c r="B242" s="37" t="s">
        <v>4357</v>
      </c>
      <c r="C242" s="37" t="s">
        <v>4348</v>
      </c>
      <c r="D242" s="14">
        <f>D243+D273</f>
        <v>1</v>
      </c>
      <c r="E242" s="14">
        <f t="shared" ref="E242" si="91">E243+E273</f>
        <v>29</v>
      </c>
      <c r="F242" s="14">
        <f t="shared" ref="F242" si="92">F243+F273</f>
        <v>12</v>
      </c>
      <c r="G242" s="14">
        <f t="shared" ref="G242" si="93">G243+G273</f>
        <v>14</v>
      </c>
      <c r="H242" s="14">
        <f t="shared" ref="H242" si="94">H243+H273</f>
        <v>0</v>
      </c>
      <c r="I242" s="14">
        <f t="shared" ref="I242" si="95">I243+I273</f>
        <v>11</v>
      </c>
      <c r="J242" s="14">
        <f t="shared" ref="J242" si="96">J243+J273</f>
        <v>43</v>
      </c>
      <c r="K242" s="14">
        <f t="shared" ref="K242" si="97">K243+K273</f>
        <v>26</v>
      </c>
      <c r="L242" s="14">
        <f t="shared" ref="L242" si="98">L243+L273</f>
        <v>6</v>
      </c>
      <c r="M242" s="14">
        <f t="shared" ref="M242" si="99">M243+M273</f>
        <v>0</v>
      </c>
      <c r="N242" s="14">
        <f t="shared" ref="N242" si="100">N243+N273</f>
        <v>12</v>
      </c>
      <c r="O242" s="14">
        <f t="shared" ref="O242" si="101">O243+O273</f>
        <v>0</v>
      </c>
      <c r="P242" s="14">
        <f>SUM(D242:O242)</f>
        <v>154</v>
      </c>
    </row>
    <row r="243" spans="1:16" ht="14.4" x14ac:dyDescent="0.3">
      <c r="A243" s="34"/>
      <c r="B243" s="38" t="s">
        <v>41</v>
      </c>
      <c r="C243" s="37" t="s">
        <v>4348</v>
      </c>
      <c r="D243" s="14">
        <f>SUM(D244:D272)</f>
        <v>1</v>
      </c>
      <c r="E243" s="14">
        <f t="shared" ref="E243" si="102">SUM(E244:E272)</f>
        <v>27</v>
      </c>
      <c r="F243" s="14">
        <f t="shared" ref="F243" si="103">SUM(F244:F272)</f>
        <v>8</v>
      </c>
      <c r="G243" s="14">
        <f t="shared" ref="G243" si="104">SUM(G244:G272)</f>
        <v>8</v>
      </c>
      <c r="H243" s="14">
        <f t="shared" ref="H243" si="105">SUM(H244:H272)</f>
        <v>0</v>
      </c>
      <c r="I243" s="14">
        <f t="shared" ref="I243" si="106">SUM(I244:I272)</f>
        <v>9</v>
      </c>
      <c r="J243" s="14">
        <f t="shared" ref="J243" si="107">SUM(J244:J272)</f>
        <v>39</v>
      </c>
      <c r="K243" s="14">
        <f t="shared" ref="K243" si="108">SUM(K244:K272)</f>
        <v>24</v>
      </c>
      <c r="L243" s="14">
        <f t="shared" ref="L243" si="109">SUM(L244:L272)</f>
        <v>4</v>
      </c>
      <c r="M243" s="14">
        <f t="shared" ref="M243" si="110">SUM(M244:M272)</f>
        <v>0</v>
      </c>
      <c r="N243" s="14">
        <f t="shared" ref="N243" si="111">SUM(N244:N272)</f>
        <v>9</v>
      </c>
      <c r="O243" s="14">
        <f t="shared" ref="O243" si="112">SUM(O244:O272)</f>
        <v>0</v>
      </c>
      <c r="P243" s="14">
        <f t="shared" ref="P243:P302" si="113">SUM(D243:O243)</f>
        <v>129</v>
      </c>
    </row>
    <row r="244" spans="1:16" ht="14.4" x14ac:dyDescent="0.3">
      <c r="A244" s="34"/>
      <c r="B244" s="7"/>
      <c r="C244" s="39" t="s">
        <v>340</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0</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0</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4</v>
      </c>
    </row>
    <row r="245" spans="1:16" ht="14.4" x14ac:dyDescent="0.3">
      <c r="A245" s="34"/>
      <c r="B245" s="7"/>
      <c r="C245" s="39" t="s">
        <v>2407</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557</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1933</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0</v>
      </c>
      <c r="J247" s="13">
        <f>COUNTIFS('1. Output sheet'!$AC$2:$AC$5000,$B$75,'1. Output sheet'!$C$2:$C$5000,J$73,'1. Output sheet'!$K$2:$K$5000,$C247,'1. Output sheet'!$O$2:$O$5000,"&gt;="&amp;$B$239,'1. Output sheet'!$O$2:$O$5000,"&lt;"&amp;$C$239)</f>
        <v>1</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3</v>
      </c>
    </row>
    <row r="248" spans="1:16" ht="14.4" x14ac:dyDescent="0.3">
      <c r="A248" s="34"/>
      <c r="B248" s="7"/>
      <c r="C248" s="39" t="s">
        <v>530</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34</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1</v>
      </c>
      <c r="J249" s="13">
        <f>COUNTIFS('1. Output sheet'!$AC$2:$AC$5000,$B$75,'1. Output sheet'!$C$2:$C$5000,J$73,'1. Output sheet'!$K$2:$K$5000,$C249,'1. Output sheet'!$O$2:$O$5000,"&gt;="&amp;$B$239,'1. Output sheet'!$O$2:$O$5000,"&lt;"&amp;$C$239)</f>
        <v>0</v>
      </c>
      <c r="K249" s="13">
        <f>COUNTIFS('1. Output sheet'!$AC$2:$AC$5000,$B$75,'1. Output sheet'!$C$2:$C$5000,K$73,'1. Output sheet'!$K$2:$K$5000,$C249,'1. Output sheet'!$O$2:$O$5000,"&gt;="&amp;$B$239,'1. Output sheet'!$O$2:$O$5000,"&lt;"&amp;$C$239)</f>
        <v>0</v>
      </c>
      <c r="L249" s="13">
        <f>COUNTIFS('1. Output sheet'!$AC$2:$AC$5000,$B$75,'1. Output sheet'!$C$2:$C$5000,L$73,'1. Output sheet'!$K$2:$K$5000,$C249,'1. Output sheet'!$O$2:$O$5000,"&gt;="&amp;$B$239,'1. Output sheet'!$O$2:$O$5000,"&lt;"&amp;$C$239)</f>
        <v>0</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0</v>
      </c>
      <c r="O249" s="13">
        <f>COUNTIFS('1. Output sheet'!$AC$2:$AC$5000,$B$75,'1. Output sheet'!$C$2:$C$5000,O$73,'1. Output sheet'!$K$2:$K$5000,$C249,'1. Output sheet'!$O$2:$O$5000,"&gt;="&amp;$B$239,'1. Output sheet'!$O$2:$O$5000,"&lt;"&amp;$C$239)</f>
        <v>0</v>
      </c>
      <c r="P249" s="14">
        <f t="shared" si="113"/>
        <v>2</v>
      </c>
    </row>
    <row r="250" spans="1:16" ht="14.4" x14ac:dyDescent="0.3">
      <c r="A250" s="34"/>
      <c r="B250" s="7"/>
      <c r="C250" s="39" t="s">
        <v>473</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0</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0</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0</v>
      </c>
      <c r="O250" s="13">
        <f>COUNTIFS('1. Output sheet'!$AC$2:$AC$5000,$B$75,'1. Output sheet'!$C$2:$C$5000,O$73,'1. Output sheet'!$K$2:$K$5000,$C250,'1. Output sheet'!$O$2:$O$5000,"&gt;="&amp;$B$239,'1. Output sheet'!$O$2:$O$5000,"&lt;"&amp;$C$239)</f>
        <v>0</v>
      </c>
      <c r="P250" s="14">
        <f t="shared" si="113"/>
        <v>0</v>
      </c>
    </row>
    <row r="251" spans="1:16" ht="14.4" x14ac:dyDescent="0.3">
      <c r="A251" s="34"/>
      <c r="B251" s="7"/>
      <c r="C251" s="39" t="s">
        <v>210</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333</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229</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0</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11</v>
      </c>
      <c r="K253" s="13">
        <f>COUNTIFS('1. Output sheet'!$AC$2:$AC$5000,$B$75,'1. Output sheet'!$C$2:$C$5000,K$73,'1. Output sheet'!$K$2:$K$5000,$C253,'1. Output sheet'!$O$2:$O$5000,"&gt;="&amp;$B$239,'1. Output sheet'!$O$2:$O$5000,"&lt;"&amp;$C$239)</f>
        <v>0</v>
      </c>
      <c r="L253" s="13">
        <f>COUNTIFS('1. Output sheet'!$AC$2:$AC$5000,$B$75,'1. Output sheet'!$C$2:$C$5000,L$73,'1. Output sheet'!$K$2:$K$5000,$C253,'1. Output sheet'!$O$2:$O$5000,"&gt;="&amp;$B$239,'1. Output sheet'!$O$2:$O$5000,"&lt;"&amp;$C$239)</f>
        <v>0</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0</v>
      </c>
      <c r="O253" s="13">
        <f>COUNTIFS('1. Output sheet'!$AC$2:$AC$5000,$B$75,'1. Output sheet'!$C$2:$C$5000,O$73,'1. Output sheet'!$K$2:$K$5000,$C253,'1. Output sheet'!$O$2:$O$5000,"&gt;="&amp;$B$239,'1. Output sheet'!$O$2:$O$5000,"&lt;"&amp;$C$239)</f>
        <v>0</v>
      </c>
      <c r="P253" s="14">
        <f t="shared" si="113"/>
        <v>13</v>
      </c>
    </row>
    <row r="254" spans="1:16" ht="14.4" x14ac:dyDescent="0.3">
      <c r="A254" s="34"/>
      <c r="B254" s="7"/>
      <c r="C254" s="39" t="s">
        <v>407</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54</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2</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0</v>
      </c>
      <c r="O255" s="13">
        <f>COUNTIFS('1. Output sheet'!$AC$2:$AC$5000,$B$75,'1. Output sheet'!$C$2:$C$5000,O$73,'1. Output sheet'!$K$2:$K$5000,$C255,'1. Output sheet'!$O$2:$O$5000,"&gt;="&amp;$B$239,'1. Output sheet'!$O$2:$O$5000,"&lt;"&amp;$C$239)</f>
        <v>0</v>
      </c>
      <c r="P255" s="14">
        <f t="shared" si="113"/>
        <v>2</v>
      </c>
    </row>
    <row r="256" spans="1:16" ht="14.4" x14ac:dyDescent="0.3">
      <c r="A256" s="34"/>
      <c r="B256" s="7"/>
      <c r="C256" s="39" t="s">
        <v>126</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0</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0</v>
      </c>
      <c r="O256" s="13">
        <f>COUNTIFS('1. Output sheet'!$AC$2:$AC$5000,$B$75,'1. Output sheet'!$C$2:$C$5000,O$73,'1. Output sheet'!$K$2:$K$5000,$C256,'1. Output sheet'!$O$2:$O$5000,"&gt;="&amp;$B$239,'1. Output sheet'!$O$2:$O$5000,"&lt;"&amp;$C$239)</f>
        <v>0</v>
      </c>
      <c r="P256" s="14">
        <f t="shared" si="113"/>
        <v>2</v>
      </c>
    </row>
    <row r="257" spans="1:16" ht="14.4" x14ac:dyDescent="0.3">
      <c r="A257" s="34"/>
      <c r="B257" s="7"/>
      <c r="C257" s="39" t="s">
        <v>737</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2</v>
      </c>
      <c r="K257" s="13">
        <f>COUNTIFS('1. Output sheet'!$AC$2:$AC$5000,$B$75,'1. Output sheet'!$C$2:$C$5000,K$73,'1. Output sheet'!$K$2:$K$5000,$C257,'1. Output sheet'!$O$2:$O$5000,"&gt;="&amp;$B$239,'1. Output sheet'!$O$2:$O$5000,"&lt;"&amp;$C$239)</f>
        <v>1</v>
      </c>
      <c r="L257" s="13">
        <f>COUNTIFS('1. Output sheet'!$AC$2:$AC$5000,$B$75,'1. Output sheet'!$C$2:$C$5000,L$73,'1. Output sheet'!$K$2:$K$5000,$C257,'1. Output sheet'!$O$2:$O$5000,"&gt;="&amp;$B$239,'1. Output sheet'!$O$2:$O$5000,"&lt;"&amp;$C$239)</f>
        <v>0</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4</v>
      </c>
    </row>
    <row r="258" spans="1:16" ht="14.4" x14ac:dyDescent="0.3">
      <c r="A258" s="34"/>
      <c r="B258" s="7"/>
      <c r="C258" s="39" t="s">
        <v>362</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76</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5</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5</v>
      </c>
    </row>
    <row r="260" spans="1:16" ht="14.4" x14ac:dyDescent="0.3">
      <c r="A260" s="34"/>
      <c r="B260" s="7"/>
      <c r="C260" s="39" t="s">
        <v>3770</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724</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0</v>
      </c>
      <c r="G261" s="13">
        <f>COUNTIFS('1. Output sheet'!$AC$2:$AC$5000,$B$75,'1. Output sheet'!$C$2:$C$5000,G$73,'1. Output sheet'!$K$2:$K$5000,$C261,'1. Output sheet'!$O$2:$O$5000,"&gt;="&amp;$B$239,'1. Output sheet'!$O$2:$O$5000,"&lt;"&amp;$C$239)</f>
        <v>0</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0</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1</v>
      </c>
      <c r="O261" s="13">
        <f>COUNTIFS('1. Output sheet'!$AC$2:$AC$5000,$B$75,'1. Output sheet'!$C$2:$C$5000,O$73,'1. Output sheet'!$K$2:$K$5000,$C261,'1. Output sheet'!$O$2:$O$5000,"&gt;="&amp;$B$239,'1. Output sheet'!$O$2:$O$5000,"&lt;"&amp;$C$239)</f>
        <v>0</v>
      </c>
      <c r="P261" s="14">
        <f t="shared" si="113"/>
        <v>1</v>
      </c>
    </row>
    <row r="262" spans="1:16" ht="14.4" x14ac:dyDescent="0.3">
      <c r="A262" s="34"/>
      <c r="B262" s="7"/>
      <c r="C262" s="39" t="s">
        <v>285</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8</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0</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0</v>
      </c>
      <c r="O262" s="13">
        <f>COUNTIFS('1. Output sheet'!$AC$2:$AC$5000,$B$75,'1. Output sheet'!$C$2:$C$5000,O$73,'1. Output sheet'!$K$2:$K$5000,$C262,'1. Output sheet'!$O$2:$O$5000,"&gt;="&amp;$B$239,'1. Output sheet'!$O$2:$O$5000,"&lt;"&amp;$C$239)</f>
        <v>0</v>
      </c>
      <c r="P262" s="14">
        <f t="shared" si="113"/>
        <v>8</v>
      </c>
    </row>
    <row r="263" spans="1:16" ht="14.4" x14ac:dyDescent="0.3">
      <c r="A263" s="34"/>
      <c r="B263" s="7"/>
      <c r="C263" s="39" t="s">
        <v>717</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0</v>
      </c>
      <c r="G263" s="13">
        <f>COUNTIFS('1. Output sheet'!$AC$2:$AC$5000,$B$75,'1. Output sheet'!$C$2:$C$5000,G$73,'1. Output sheet'!$K$2:$K$5000,$C263,'1. Output sheet'!$O$2:$O$5000,"&gt;="&amp;$B$239,'1. Output sheet'!$O$2:$O$5000,"&lt;"&amp;$C$239)</f>
        <v>0</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2</v>
      </c>
      <c r="J263" s="13">
        <f>COUNTIFS('1. Output sheet'!$AC$2:$AC$5000,$B$75,'1. Output sheet'!$C$2:$C$5000,J$73,'1. Output sheet'!$K$2:$K$5000,$C263,'1. Output sheet'!$O$2:$O$5000,"&gt;="&amp;$B$239,'1. Output sheet'!$O$2:$O$5000,"&lt;"&amp;$C$239)</f>
        <v>2</v>
      </c>
      <c r="K263" s="13">
        <f>COUNTIFS('1. Output sheet'!$AC$2:$AC$5000,$B$75,'1. Output sheet'!$C$2:$C$5000,K$73,'1. Output sheet'!$K$2:$K$5000,$C263,'1. Output sheet'!$O$2:$O$5000,"&gt;="&amp;$B$239,'1. Output sheet'!$O$2:$O$5000,"&lt;"&amp;$C$239)</f>
        <v>0</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0</v>
      </c>
      <c r="O263" s="13">
        <f>COUNTIFS('1. Output sheet'!$AC$2:$AC$5000,$B$75,'1. Output sheet'!$C$2:$C$5000,O$73,'1. Output sheet'!$K$2:$K$5000,$C263,'1. Output sheet'!$O$2:$O$5000,"&gt;="&amp;$B$239,'1. Output sheet'!$O$2:$O$5000,"&lt;"&amp;$C$239)</f>
        <v>0</v>
      </c>
      <c r="P263" s="14">
        <f t="shared" si="113"/>
        <v>4</v>
      </c>
    </row>
    <row r="264" spans="1:16" ht="14.4" x14ac:dyDescent="0.3">
      <c r="A264" s="34"/>
      <c r="B264" s="7"/>
      <c r="C264" s="39" t="s">
        <v>1095</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427</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0</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0</v>
      </c>
      <c r="J265" s="13">
        <f>COUNTIFS('1. Output sheet'!$AC$2:$AC$5000,$B$75,'1. Output sheet'!$C$2:$C$5000,J$73,'1. Output sheet'!$K$2:$K$5000,$C265,'1. Output sheet'!$O$2:$O$5000,"&gt;="&amp;$B$239,'1. Output sheet'!$O$2:$O$5000,"&lt;"&amp;$C$239)</f>
        <v>0</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0</v>
      </c>
    </row>
    <row r="266" spans="1:16" ht="14.4" x14ac:dyDescent="0.3">
      <c r="A266" s="34"/>
      <c r="B266" s="7"/>
      <c r="C266" s="39" t="s">
        <v>84</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0</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4</v>
      </c>
    </row>
    <row r="267" spans="1:16" ht="14.4" x14ac:dyDescent="0.3">
      <c r="A267" s="34"/>
      <c r="B267" s="7"/>
      <c r="C267" s="39" t="s">
        <v>204</v>
      </c>
      <c r="D267" s="13">
        <f>COUNTIFS('1. Output sheet'!$AC$2:$AC$5000,$B$75,'1. Output sheet'!$C$2:$C$5000,D$73,'1. Output sheet'!$K$2:$K$5000,$C267,'1. Output sheet'!$O$2:$O$5000,"&gt;="&amp;$B$239,'1. Output sheet'!$O$2:$O$5000,"&lt;"&amp;$C$239)</f>
        <v>1</v>
      </c>
      <c r="E267" s="13">
        <f>COUNTIFS('1. Output sheet'!$AC$2:$AC$5000,$B$75,'1. Output sheet'!$C$2:$C$5000,E$73,'1. Output sheet'!$K$2:$K$5000,$C267,'1. Output sheet'!$O$2:$O$5000,"&gt;="&amp;$B$239,'1. Output sheet'!$O$2:$O$5000,"&lt;"&amp;$C$239)</f>
        <v>25</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0</v>
      </c>
      <c r="J267" s="13">
        <f>COUNTIFS('1. Output sheet'!$AC$2:$AC$5000,$B$75,'1. Output sheet'!$C$2:$C$5000,J$73,'1. Output sheet'!$K$2:$K$5000,$C267,'1. Output sheet'!$O$2:$O$5000,"&gt;="&amp;$B$239,'1. Output sheet'!$O$2:$O$5000,"&lt;"&amp;$C$239)</f>
        <v>3</v>
      </c>
      <c r="K267" s="13">
        <f>COUNTIFS('1. Output sheet'!$AC$2:$AC$5000,$B$75,'1. Output sheet'!$C$2:$C$5000,K$73,'1. Output sheet'!$K$2:$K$5000,$C267,'1. Output sheet'!$O$2:$O$5000,"&gt;="&amp;$B$239,'1. Output sheet'!$O$2:$O$5000,"&lt;"&amp;$C$239)</f>
        <v>1</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0</v>
      </c>
      <c r="O267" s="13">
        <f>COUNTIFS('1. Output sheet'!$AC$2:$AC$5000,$B$75,'1. Output sheet'!$C$2:$C$5000,O$73,'1. Output sheet'!$K$2:$K$5000,$C267,'1. Output sheet'!$O$2:$O$5000,"&gt;="&amp;$B$239,'1. Output sheet'!$O$2:$O$5000,"&lt;"&amp;$C$239)</f>
        <v>0</v>
      </c>
      <c r="P267" s="14">
        <f t="shared" si="113"/>
        <v>31</v>
      </c>
    </row>
    <row r="268" spans="1:16" ht="14.4" x14ac:dyDescent="0.3">
      <c r="A268" s="34"/>
      <c r="B268" s="7"/>
      <c r="C268" s="39" t="s">
        <v>216</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1</v>
      </c>
      <c r="J268" s="13">
        <f>COUNTIFS('1. Output sheet'!$AC$2:$AC$5000,$B$75,'1. Output sheet'!$C$2:$C$5000,J$73,'1. Output sheet'!$K$2:$K$5000,$C268,'1. Output sheet'!$O$2:$O$5000,"&gt;="&amp;$B$239,'1. Output sheet'!$O$2:$O$5000,"&lt;"&amp;$C$239)</f>
        <v>1</v>
      </c>
      <c r="K268" s="13">
        <f>COUNTIFS('1. Output sheet'!$AC$2:$AC$5000,$B$75,'1. Output sheet'!$C$2:$C$5000,K$73,'1. Output sheet'!$K$2:$K$5000,$C268,'1. Output sheet'!$O$2:$O$5000,"&gt;="&amp;$B$239,'1. Output sheet'!$O$2:$O$5000,"&lt;"&amp;$C$239)</f>
        <v>20</v>
      </c>
      <c r="L268" s="13">
        <f>COUNTIFS('1. Output sheet'!$AC$2:$AC$5000,$B$75,'1. Output sheet'!$C$2:$C$5000,L$73,'1. Output sheet'!$K$2:$K$5000,$C268,'1. Output sheet'!$O$2:$O$5000,"&gt;="&amp;$B$239,'1. Output sheet'!$O$2:$O$5000,"&lt;"&amp;$C$239)</f>
        <v>0</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2</v>
      </c>
      <c r="O268" s="13">
        <f>COUNTIFS('1. Output sheet'!$AC$2:$AC$5000,$B$75,'1. Output sheet'!$C$2:$C$5000,O$73,'1. Output sheet'!$K$2:$K$5000,$C268,'1. Output sheet'!$O$2:$O$5000,"&gt;="&amp;$B$239,'1. Output sheet'!$O$2:$O$5000,"&lt;"&amp;$C$239)</f>
        <v>0</v>
      </c>
      <c r="P268" s="14">
        <f t="shared" si="113"/>
        <v>26</v>
      </c>
    </row>
    <row r="269" spans="1:16" ht="14.4" x14ac:dyDescent="0.3">
      <c r="A269" s="34"/>
      <c r="B269" s="7"/>
      <c r="C269" s="39" t="s">
        <v>2425</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194</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0</v>
      </c>
      <c r="J270" s="13">
        <f>COUNTIFS('1. Output sheet'!$AC$2:$AC$5000,$B$75,'1. Output sheet'!$C$2:$C$5000,J$73,'1. Output sheet'!$K$2:$K$5000,$C270,'1. Output sheet'!$O$2:$O$5000,"&gt;="&amp;$B$239,'1. Output sheet'!$O$2:$O$5000,"&lt;"&amp;$C$239)</f>
        <v>1</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0</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1</v>
      </c>
      <c r="O270" s="13">
        <f>COUNTIFS('1. Output sheet'!$AC$2:$AC$5000,$B$75,'1. Output sheet'!$C$2:$C$5000,O$73,'1. Output sheet'!$K$2:$K$5000,$C270,'1. Output sheet'!$O$2:$O$5000,"&gt;="&amp;$B$239,'1. Output sheet'!$O$2:$O$5000,"&lt;"&amp;$C$239)</f>
        <v>0</v>
      </c>
      <c r="P270" s="14">
        <f t="shared" si="113"/>
        <v>2</v>
      </c>
    </row>
    <row r="271" spans="1:16" ht="14.4" x14ac:dyDescent="0.3">
      <c r="A271" s="34"/>
      <c r="B271" s="7"/>
      <c r="C271" s="39" t="s">
        <v>267</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0</v>
      </c>
      <c r="G271" s="13">
        <f>COUNTIFS('1. Output sheet'!$AC$2:$AC$5000,$B$75,'1. Output sheet'!$C$2:$C$5000,G$73,'1. Output sheet'!$K$2:$K$5000,$C271,'1. Output sheet'!$O$2:$O$5000,"&gt;="&amp;$B$239,'1. Output sheet'!$O$2:$O$5000,"&lt;"&amp;$C$239)</f>
        <v>3</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0</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5</v>
      </c>
      <c r="O271" s="13">
        <f>COUNTIFS('1. Output sheet'!$AC$2:$AC$5000,$B$75,'1. Output sheet'!$C$2:$C$5000,O$73,'1. Output sheet'!$K$2:$K$5000,$C271,'1. Output sheet'!$O$2:$O$5000,"&gt;="&amp;$B$239,'1. Output sheet'!$O$2:$O$5000,"&lt;"&amp;$C$239)</f>
        <v>0</v>
      </c>
      <c r="P271" s="14">
        <f t="shared" si="113"/>
        <v>10</v>
      </c>
    </row>
    <row r="272" spans="1:16" ht="14.4" x14ac:dyDescent="0.3">
      <c r="A272" s="34"/>
      <c r="B272" s="7"/>
      <c r="C272" s="39" t="s">
        <v>710</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0</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0</v>
      </c>
      <c r="J272" s="13">
        <f>COUNTIFS('1. Output sheet'!$AC$2:$AC$5000,$B$75,'1. Output sheet'!$C$2:$C$5000,J$73,'1. Output sheet'!$K$2:$K$5000,$C272,'1. Output sheet'!$O$2:$O$5000,"&gt;="&amp;$B$239,'1. Output sheet'!$O$2:$O$5000,"&lt;"&amp;$C$239)</f>
        <v>0</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4</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4</v>
      </c>
    </row>
    <row r="273" spans="1:16" ht="14.4" x14ac:dyDescent="0.3">
      <c r="A273" s="34"/>
      <c r="B273" s="38" t="s">
        <v>64</v>
      </c>
      <c r="C273" s="37" t="s">
        <v>4348</v>
      </c>
      <c r="D273" s="14">
        <f>SUM(D274:D302)</f>
        <v>0</v>
      </c>
      <c r="E273" s="14">
        <f t="shared" ref="E273" si="114">SUM(E274:E302)</f>
        <v>2</v>
      </c>
      <c r="F273" s="14">
        <f t="shared" ref="F273" si="115">SUM(F274:F302)</f>
        <v>4</v>
      </c>
      <c r="G273" s="14">
        <f t="shared" ref="G273" si="116">SUM(G274:G302)</f>
        <v>6</v>
      </c>
      <c r="H273" s="14">
        <f t="shared" ref="H273" si="117">SUM(H274:H302)</f>
        <v>0</v>
      </c>
      <c r="I273" s="14">
        <f t="shared" ref="I273" si="118">SUM(I274:I302)</f>
        <v>2</v>
      </c>
      <c r="J273" s="14">
        <f t="shared" ref="J273" si="119">SUM(J274:J302)</f>
        <v>4</v>
      </c>
      <c r="K273" s="14">
        <f t="shared" ref="K273" si="120">SUM(K274:K302)</f>
        <v>2</v>
      </c>
      <c r="L273" s="14">
        <f t="shared" ref="L273" si="121">SUM(L274:L302)</f>
        <v>2</v>
      </c>
      <c r="M273" s="14">
        <f t="shared" ref="M273" si="122">SUM(M274:M302)</f>
        <v>0</v>
      </c>
      <c r="N273" s="14">
        <f t="shared" ref="N273" si="123">SUM(N274:N302)</f>
        <v>3</v>
      </c>
      <c r="O273" s="14">
        <f t="shared" ref="O273" si="124">SUM(O274:O302)</f>
        <v>0</v>
      </c>
      <c r="P273" s="14">
        <f t="shared" si="113"/>
        <v>25</v>
      </c>
    </row>
    <row r="274" spans="1:16" ht="14.4" x14ac:dyDescent="0.3">
      <c r="A274" s="34"/>
      <c r="B274" s="7"/>
      <c r="C274" s="39" t="s">
        <v>340</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2407</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557</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1933</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530</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34</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1</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0</v>
      </c>
      <c r="K279" s="13">
        <f>COUNTIFS('1. Output sheet'!$AC$2:$AC$5000,$B$105,'1. Output sheet'!$C$2:$C$5000,K$73,'1. Output sheet'!$K$2:$K$5000,$C279,'1. Output sheet'!$O$2:$O$5000,"&gt;="&amp;$B$239,'1. Output sheet'!$O$2:$O$5000,"&lt;"&amp;$C$239)</f>
        <v>0</v>
      </c>
      <c r="L279" s="13">
        <f>COUNTIFS('1. Output sheet'!$AC$2:$AC$5000,$B$105,'1. Output sheet'!$C$2:$C$5000,L$73,'1. Output sheet'!$K$2:$K$5000,$C279,'1. Output sheet'!$O$2:$O$5000,"&gt;="&amp;$B$239,'1. Output sheet'!$O$2:$O$5000,"&lt;"&amp;$C$239)</f>
        <v>0</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1</v>
      </c>
    </row>
    <row r="280" spans="1:16" ht="14.4" x14ac:dyDescent="0.3">
      <c r="A280" s="34"/>
      <c r="B280" s="7"/>
      <c r="C280" s="39" t="s">
        <v>473</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210</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333</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229</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407</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54</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1</v>
      </c>
      <c r="J285" s="13">
        <f>COUNTIFS('1. Output sheet'!$AC$2:$AC$5000,$B$105,'1. Output sheet'!$C$2:$C$5000,J$73,'1. Output sheet'!$K$2:$K$5000,$C285,'1. Output sheet'!$O$2:$O$5000,"&gt;="&amp;$B$239,'1. Output sheet'!$O$2:$O$5000,"&lt;"&amp;$C$239)</f>
        <v>0</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0</v>
      </c>
      <c r="O285" s="13">
        <f>COUNTIFS('1. Output sheet'!$AC$2:$AC$5000,$B$105,'1. Output sheet'!$C$2:$C$5000,O$73,'1. Output sheet'!$K$2:$K$5000,$C285,'1. Output sheet'!$O$2:$O$5000,"&gt;="&amp;$B$239,'1. Output sheet'!$O$2:$O$5000,"&lt;"&amp;$C$239)</f>
        <v>0</v>
      </c>
      <c r="P285" s="14">
        <f t="shared" si="113"/>
        <v>1</v>
      </c>
    </row>
    <row r="286" spans="1:16" ht="14.4" x14ac:dyDescent="0.3">
      <c r="A286" s="34"/>
      <c r="B286" s="7"/>
      <c r="C286" s="39" t="s">
        <v>126</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0</v>
      </c>
      <c r="F286" s="13">
        <f>COUNTIFS('1. Output sheet'!$AC$2:$AC$5000,$B$105,'1. Output sheet'!$C$2:$C$5000,F$73,'1. Output sheet'!$K$2:$K$5000,$C286,'1. Output sheet'!$O$2:$O$5000,"&gt;="&amp;$B$239,'1. Output sheet'!$O$2:$O$5000,"&lt;"&amp;$C$239)</f>
        <v>0</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0</v>
      </c>
      <c r="O286" s="13">
        <f>COUNTIFS('1. Output sheet'!$AC$2:$AC$5000,$B$105,'1. Output sheet'!$C$2:$C$5000,O$73,'1. Output sheet'!$K$2:$K$5000,$C286,'1. Output sheet'!$O$2:$O$5000,"&gt;="&amp;$B$239,'1. Output sheet'!$O$2:$O$5000,"&lt;"&amp;$C$239)</f>
        <v>0</v>
      </c>
      <c r="P286" s="14">
        <f t="shared" si="113"/>
        <v>0</v>
      </c>
    </row>
    <row r="287" spans="1:16" ht="14.4" x14ac:dyDescent="0.3">
      <c r="A287" s="34"/>
      <c r="B287" s="7"/>
      <c r="C287" s="39" t="s">
        <v>737</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362</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76</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3770</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724</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0</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0</v>
      </c>
      <c r="O291" s="13">
        <f>COUNTIFS('1. Output sheet'!$AC$2:$AC$5000,$B$105,'1. Output sheet'!$C$2:$C$5000,O$73,'1. Output sheet'!$K$2:$K$5000,$C291,'1. Output sheet'!$O$2:$O$5000,"&gt;="&amp;$B$239,'1. Output sheet'!$O$2:$O$5000,"&lt;"&amp;$C$239)</f>
        <v>0</v>
      </c>
      <c r="P291" s="14">
        <f t="shared" si="113"/>
        <v>0</v>
      </c>
    </row>
    <row r="292" spans="1:18" ht="14.4" x14ac:dyDescent="0.3">
      <c r="A292" s="34"/>
      <c r="B292" s="7"/>
      <c r="C292" s="39" t="s">
        <v>285</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717</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0</v>
      </c>
      <c r="G293" s="13">
        <f>COUNTIFS('1. Output sheet'!$AC$2:$AC$5000,$B$105,'1. Output sheet'!$C$2:$C$5000,G$73,'1. Output sheet'!$K$2:$K$5000,$C293,'1. Output sheet'!$O$2:$O$5000,"&gt;="&amp;$B$239,'1. Output sheet'!$O$2:$O$5000,"&lt;"&amp;$C$239)</f>
        <v>0</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1</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0</v>
      </c>
      <c r="O293" s="13">
        <f>COUNTIFS('1. Output sheet'!$AC$2:$AC$5000,$B$105,'1. Output sheet'!$C$2:$C$5000,O$73,'1. Output sheet'!$K$2:$K$5000,$C293,'1. Output sheet'!$O$2:$O$5000,"&gt;="&amp;$B$239,'1. Output sheet'!$O$2:$O$5000,"&lt;"&amp;$C$239)</f>
        <v>0</v>
      </c>
      <c r="P293" s="14">
        <f t="shared" si="113"/>
        <v>1</v>
      </c>
    </row>
    <row r="294" spans="1:18" ht="14.4" x14ac:dyDescent="0.3">
      <c r="A294" s="34"/>
      <c r="B294" s="7"/>
      <c r="C294" s="39" t="s">
        <v>1095</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427</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2</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0</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2</v>
      </c>
    </row>
    <row r="296" spans="1:18" ht="14.4" x14ac:dyDescent="0.3">
      <c r="A296" s="34"/>
      <c r="B296" s="7"/>
      <c r="C296" s="39" t="s">
        <v>84</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0</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2</v>
      </c>
    </row>
    <row r="297" spans="1:18" ht="14.4" x14ac:dyDescent="0.3">
      <c r="A297" s="34"/>
      <c r="B297" s="7"/>
      <c r="C297" s="39" t="s">
        <v>204</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216</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1</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0</v>
      </c>
      <c r="O298" s="13">
        <f>COUNTIFS('1. Output sheet'!$AC$2:$AC$5000,$B$105,'1. Output sheet'!$C$2:$C$5000,O$73,'1. Output sheet'!$K$2:$K$5000,$C298,'1. Output sheet'!$O$2:$O$5000,"&gt;="&amp;$B$239,'1. Output sheet'!$O$2:$O$5000,"&lt;"&amp;$C$239)</f>
        <v>0</v>
      </c>
      <c r="P298" s="14">
        <f t="shared" si="113"/>
        <v>4</v>
      </c>
    </row>
    <row r="299" spans="1:18" ht="14.4" x14ac:dyDescent="0.3">
      <c r="A299" s="34"/>
      <c r="B299" s="7"/>
      <c r="C299" s="39" t="s">
        <v>2425</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194</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0</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0</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0</v>
      </c>
    </row>
    <row r="301" spans="1:18" ht="14.4" x14ac:dyDescent="0.3">
      <c r="A301" s="34"/>
      <c r="B301" s="7"/>
      <c r="C301" s="39" t="s">
        <v>267</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0</v>
      </c>
      <c r="G301" s="13">
        <f>COUNTIFS('1. Output sheet'!$AC$2:$AC$5000,$B$105,'1. Output sheet'!$C$2:$C$5000,G$73,'1. Output sheet'!$K$2:$K$5000,$C301,'1. Output sheet'!$O$2:$O$5000,"&gt;="&amp;$B$239,'1. Output sheet'!$O$2:$O$5000,"&lt;"&amp;$C$239)</f>
        <v>6</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0</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2</v>
      </c>
      <c r="O301" s="13">
        <f>COUNTIFS('1. Output sheet'!$AC$2:$AC$5000,$B$105,'1. Output sheet'!$C$2:$C$5000,O$73,'1. Output sheet'!$K$2:$K$5000,$C301,'1. Output sheet'!$O$2:$O$5000,"&gt;="&amp;$B$239,'1. Output sheet'!$O$2:$O$5000,"&lt;"&amp;$C$239)</f>
        <v>0</v>
      </c>
      <c r="P301" s="14">
        <f t="shared" si="113"/>
        <v>8</v>
      </c>
    </row>
    <row r="302" spans="1:18" ht="14.4" x14ac:dyDescent="0.3">
      <c r="A302" s="34"/>
      <c r="B302" s="7"/>
      <c r="C302" s="39" t="s">
        <v>710</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0</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1</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1</v>
      </c>
      <c r="O302" s="13">
        <f>COUNTIFS('1. Output sheet'!$AC$2:$AC$5000,$B$105,'1. Output sheet'!$C$2:$C$5000,O$73,'1. Output sheet'!$K$2:$K$5000,$C302,'1. Output sheet'!$O$2:$O$5000,"&gt;="&amp;$B$239,'1. Output sheet'!$O$2:$O$5000,"&lt;"&amp;$C$239)</f>
        <v>0</v>
      </c>
      <c r="P302" s="14">
        <f t="shared" si="113"/>
        <v>2</v>
      </c>
    </row>
    <row r="303" spans="1:18" x14ac:dyDescent="0.25">
      <c r="A303" s="34"/>
    </row>
    <row r="304" spans="1:18" x14ac:dyDescent="0.25">
      <c r="A304" s="34"/>
      <c r="R304">
        <v>0.13407881152541462</v>
      </c>
    </row>
    <row r="305" spans="1:32" ht="14.4" x14ac:dyDescent="0.3">
      <c r="A305" s="34"/>
      <c r="B305" s="5" t="s">
        <v>4362</v>
      </c>
      <c r="C305" s="5"/>
      <c r="D305" s="5"/>
      <c r="E305" s="5"/>
      <c r="F305" s="5"/>
      <c r="G305" s="5"/>
      <c r="H305" s="5"/>
      <c r="I305" s="5"/>
      <c r="J305" s="5"/>
      <c r="K305" s="5"/>
      <c r="L305" s="5"/>
      <c r="M305" s="5"/>
      <c r="N305" s="5"/>
      <c r="O305" s="5"/>
      <c r="P305" s="5"/>
      <c r="R305" s="5" t="s">
        <v>4362</v>
      </c>
      <c r="S305" s="5"/>
      <c r="T305" s="5"/>
      <c r="U305" s="5"/>
      <c r="V305" s="5"/>
      <c r="W305" s="5"/>
      <c r="X305" s="5"/>
      <c r="Y305" s="5"/>
      <c r="Z305" s="5"/>
      <c r="AA305" s="5"/>
      <c r="AB305" s="5"/>
      <c r="AC305" s="5"/>
      <c r="AD305" s="5"/>
      <c r="AE305" s="5"/>
      <c r="AF305" s="5"/>
    </row>
    <row r="306" spans="1:32" ht="57.6" x14ac:dyDescent="0.3">
      <c r="A306" s="34"/>
      <c r="B306" s="6" t="s">
        <v>4363</v>
      </c>
      <c r="C306" s="6"/>
      <c r="D306" s="10" t="s">
        <v>705</v>
      </c>
      <c r="E306" s="10" t="s">
        <v>206</v>
      </c>
      <c r="F306" s="10" t="s">
        <v>198</v>
      </c>
      <c r="G306" s="11" t="s">
        <v>28</v>
      </c>
      <c r="H306" s="11" t="s">
        <v>795</v>
      </c>
      <c r="I306" s="11" t="s">
        <v>43</v>
      </c>
      <c r="J306" s="11" t="s">
        <v>104</v>
      </c>
      <c r="K306" s="11" t="s">
        <v>808</v>
      </c>
      <c r="L306" s="11" t="s">
        <v>755</v>
      </c>
      <c r="M306" s="11" t="s">
        <v>4353</v>
      </c>
      <c r="N306" s="11" t="s">
        <v>318</v>
      </c>
      <c r="O306" s="11" t="s">
        <v>71</v>
      </c>
      <c r="P306" s="29" t="s">
        <v>4354</v>
      </c>
      <c r="R306" s="6" t="s">
        <v>4364</v>
      </c>
      <c r="S306" s="6"/>
      <c r="T306" s="10" t="s">
        <v>705</v>
      </c>
      <c r="U306" s="10" t="s">
        <v>206</v>
      </c>
      <c r="V306" s="10" t="s">
        <v>198</v>
      </c>
      <c r="W306" s="11" t="s">
        <v>28</v>
      </c>
      <c r="X306" s="11" t="s">
        <v>795</v>
      </c>
      <c r="Y306" s="11" t="s">
        <v>43</v>
      </c>
      <c r="Z306" s="11" t="s">
        <v>104</v>
      </c>
      <c r="AA306" s="11" t="s">
        <v>808</v>
      </c>
      <c r="AB306" s="11" t="s">
        <v>755</v>
      </c>
      <c r="AC306" s="11" t="s">
        <v>4353</v>
      </c>
      <c r="AD306" s="11" t="s">
        <v>318</v>
      </c>
      <c r="AE306" s="11" t="s">
        <v>71</v>
      </c>
      <c r="AF306" s="29" t="s">
        <v>4354</v>
      </c>
    </row>
    <row r="307" spans="1:32" ht="14.4" x14ac:dyDescent="0.3">
      <c r="A307" s="34"/>
      <c r="B307" s="37" t="s">
        <v>4357</v>
      </c>
      <c r="C307" s="37" t="s">
        <v>4348</v>
      </c>
      <c r="D307" s="14">
        <f>D308+D338</f>
        <v>979</v>
      </c>
      <c r="E307" s="14">
        <f t="shared" ref="E307" si="125">E308+E338</f>
        <v>30106.12</v>
      </c>
      <c r="F307" s="14">
        <f t="shared" ref="F307" si="126">F308+F338</f>
        <v>27592.68</v>
      </c>
      <c r="G307" s="14">
        <f t="shared" ref="G307" si="127">G308+G338</f>
        <v>9276.0133333333324</v>
      </c>
      <c r="H307" s="14">
        <f t="shared" ref="H307" si="128">H308+H338</f>
        <v>0</v>
      </c>
      <c r="I307" s="14">
        <f t="shared" ref="I307" si="129">I308+I338</f>
        <v>12652.029999999999</v>
      </c>
      <c r="J307" s="14">
        <f t="shared" ref="J307" si="130">J308+J338</f>
        <v>48603.729999999996</v>
      </c>
      <c r="K307" s="14">
        <f t="shared" ref="K307" si="131">K308+K338</f>
        <v>26091.989999999998</v>
      </c>
      <c r="L307" s="14">
        <f t="shared" ref="L307" si="132">L308+L338</f>
        <v>2212.25</v>
      </c>
      <c r="M307" s="14">
        <f t="shared" ref="M307" si="133">M308+M338</f>
        <v>0</v>
      </c>
      <c r="N307" s="14">
        <f t="shared" ref="N307" si="134">N308+N338</f>
        <v>9348.31</v>
      </c>
      <c r="O307" s="14">
        <f t="shared" ref="O307" si="135">O308+O338</f>
        <v>0</v>
      </c>
      <c r="P307" s="14">
        <f>SUM(D307:O307)</f>
        <v>166862.12333333332</v>
      </c>
      <c r="R307" s="37" t="s">
        <v>4357</v>
      </c>
      <c r="S307" s="37" t="s">
        <v>4348</v>
      </c>
      <c r="T307" s="14">
        <f>D307*$R$136</f>
        <v>131.26315648338093</v>
      </c>
      <c r="U307" s="14">
        <f t="shared" ref="U307:U367" si="136">E307*$R$136</f>
        <v>4036.5927892415157</v>
      </c>
      <c r="V307" s="14">
        <f t="shared" ref="V307:V367" si="137">F307*$R$136</f>
        <v>3699.5937412010776</v>
      </c>
      <c r="W307" s="14">
        <f t="shared" ref="W307:W367" si="138">G307*$R$136</f>
        <v>1243.716843427233</v>
      </c>
      <c r="X307" s="14">
        <f t="shared" ref="X307:X367" si="139">H307*$R$136</f>
        <v>0</v>
      </c>
      <c r="Y307" s="14">
        <f t="shared" ref="Y307:Y367" si="140">I307*$R$136</f>
        <v>1696.3691457838913</v>
      </c>
      <c r="Z307" s="14">
        <f t="shared" ref="Z307:Z367" si="141">J307*$R$136</f>
        <v>6516.7303541021402</v>
      </c>
      <c r="AA307" s="14">
        <f t="shared" ref="AA307:AA367" si="142">K307*$R$136</f>
        <v>3498.3830095330027</v>
      </c>
      <c r="AB307" s="14">
        <f t="shared" ref="AB307:AB367" si="143">L307*$R$136</f>
        <v>296.61585079709852</v>
      </c>
      <c r="AC307" s="14">
        <f t="shared" ref="AC307:AC367" si="144">M307*$R$136</f>
        <v>0</v>
      </c>
      <c r="AD307" s="14">
        <f t="shared" ref="AD307:AD367" si="145">N307*$R$136</f>
        <v>1253.4102945711486</v>
      </c>
      <c r="AE307" s="14">
        <v>32776</v>
      </c>
      <c r="AF307" s="14">
        <v>1997198.6433333333</v>
      </c>
    </row>
    <row r="308" spans="1:32" ht="14.4" x14ac:dyDescent="0.3">
      <c r="A308" s="34"/>
      <c r="B308" s="38" t="s">
        <v>41</v>
      </c>
      <c r="C308" s="37" t="s">
        <v>4348</v>
      </c>
      <c r="D308" s="14">
        <f>SUM(D309:D337)</f>
        <v>979</v>
      </c>
      <c r="E308" s="14">
        <f t="shared" ref="E308" si="146">SUM(E309:E337)</f>
        <v>46713.7</v>
      </c>
      <c r="F308" s="14">
        <f t="shared" ref="F308" si="147">SUM(F309:F337)</f>
        <v>9315</v>
      </c>
      <c r="G308" s="14">
        <f t="shared" ref="G308" si="148">SUM(G309:G337)</f>
        <v>5671.5</v>
      </c>
      <c r="H308" s="14">
        <f t="shared" ref="H308" si="149">SUM(H309:H337)</f>
        <v>0</v>
      </c>
      <c r="I308" s="14">
        <f t="shared" ref="I308" si="150">SUM(I309:I337)</f>
        <v>28409.55</v>
      </c>
      <c r="J308" s="14">
        <f t="shared" ref="J308" si="151">SUM(J309:J337)</f>
        <v>49623.09</v>
      </c>
      <c r="K308" s="14">
        <f t="shared" ref="K308" si="152">SUM(K309:K337)</f>
        <v>27270.01</v>
      </c>
      <c r="L308" s="14">
        <f t="shared" ref="L308" si="153">SUM(L309:L337)</f>
        <v>2089.13</v>
      </c>
      <c r="M308" s="14">
        <f t="shared" ref="M308" si="154">SUM(M309:M337)</f>
        <v>0</v>
      </c>
      <c r="N308" s="14">
        <f t="shared" ref="N308" si="155">SUM(N309:N337)</f>
        <v>9685</v>
      </c>
      <c r="O308" s="14">
        <f t="shared" ref="O308" si="156">SUM(O309:O337)</f>
        <v>0</v>
      </c>
      <c r="P308" s="14">
        <f t="shared" ref="P308:P367" si="157">SUM(D308:O308)</f>
        <v>179755.98</v>
      </c>
      <c r="R308" s="38" t="s">
        <v>41</v>
      </c>
      <c r="S308" s="37" t="s">
        <v>4348</v>
      </c>
      <c r="T308" s="14">
        <f t="shared" ref="T308:T367" si="158">D308*$R$136</f>
        <v>131.26315648338093</v>
      </c>
      <c r="U308" s="14">
        <f t="shared" si="136"/>
        <v>6263.3173779547606</v>
      </c>
      <c r="V308" s="14">
        <f t="shared" si="137"/>
        <v>1248.9441293592372</v>
      </c>
      <c r="W308" s="14">
        <f t="shared" si="138"/>
        <v>760.42797956638901</v>
      </c>
      <c r="X308" s="14">
        <f t="shared" si="139"/>
        <v>0</v>
      </c>
      <c r="Y308" s="14">
        <f t="shared" si="140"/>
        <v>3809.1186999718429</v>
      </c>
      <c r="Z308" s="14">
        <f t="shared" si="141"/>
        <v>6653.4049314186868</v>
      </c>
      <c r="AA308" s="14">
        <f t="shared" si="142"/>
        <v>3656.330531086172</v>
      </c>
      <c r="AB308" s="14">
        <f t="shared" si="143"/>
        <v>280.10806752208947</v>
      </c>
      <c r="AC308" s="14">
        <f t="shared" si="144"/>
        <v>0</v>
      </c>
      <c r="AD308" s="14">
        <f t="shared" si="145"/>
        <v>1298.5532896236407</v>
      </c>
      <c r="AE308" s="14">
        <v>33204</v>
      </c>
      <c r="AF308" s="14">
        <v>1981060.6</v>
      </c>
    </row>
    <row r="309" spans="1:32" ht="14.4" x14ac:dyDescent="0.3">
      <c r="A309" s="34"/>
      <c r="B309" s="7"/>
      <c r="C309" s="39" t="s">
        <v>340</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0</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7421.2</v>
      </c>
      <c r="R309" s="7"/>
      <c r="S309" s="39" t="s">
        <v>340</v>
      </c>
      <c r="T309" s="13">
        <f t="shared" si="158"/>
        <v>0</v>
      </c>
      <c r="U309" s="13">
        <f t="shared" si="136"/>
        <v>0</v>
      </c>
      <c r="V309" s="13">
        <f t="shared" si="137"/>
        <v>0</v>
      </c>
      <c r="W309" s="13">
        <f t="shared" si="138"/>
        <v>261.45368247455849</v>
      </c>
      <c r="X309" s="13">
        <f t="shared" si="139"/>
        <v>0</v>
      </c>
      <c r="Y309" s="13">
        <f t="shared" si="140"/>
        <v>0</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2407</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2407</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557</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557</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1933</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0</v>
      </c>
      <c r="J312" s="13">
        <f>SUMIFS('1. Output sheet'!$F$2:$F$5000,'1. Output sheet'!$AC$2:$AC$5000,$B$75,'1. Output sheet'!$C$2:$C$5000,J$138,'1. Output sheet'!$K$2:$K$5000,$C247,'1. Output sheet'!$O$2:$O$5000,"&gt;="&amp;$B$239,'1. Output sheet'!$O$2:$O$5000,"&lt;"&amp;$C$239)</f>
        <v>1250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1250</v>
      </c>
      <c r="R312" s="7"/>
      <c r="S312" s="39" t="s">
        <v>1933</v>
      </c>
      <c r="T312" s="13">
        <f t="shared" si="158"/>
        <v>0</v>
      </c>
      <c r="U312" s="13">
        <f t="shared" si="136"/>
        <v>0</v>
      </c>
      <c r="V312" s="13">
        <f t="shared" si="137"/>
        <v>0</v>
      </c>
      <c r="W312" s="13">
        <f t="shared" si="138"/>
        <v>0</v>
      </c>
      <c r="X312" s="13">
        <f t="shared" si="139"/>
        <v>0</v>
      </c>
      <c r="Y312" s="13">
        <f t="shared" si="140"/>
        <v>0</v>
      </c>
      <c r="Z312" s="13">
        <f t="shared" si="141"/>
        <v>167.59851440676829</v>
      </c>
      <c r="AA312" s="13">
        <f t="shared" si="142"/>
        <v>0</v>
      </c>
      <c r="AB312" s="13">
        <f t="shared" si="143"/>
        <v>0</v>
      </c>
      <c r="AC312" s="13">
        <f t="shared" si="144"/>
        <v>0</v>
      </c>
      <c r="AD312" s="13">
        <f t="shared" si="145"/>
        <v>0</v>
      </c>
      <c r="AE312" s="13">
        <v>0</v>
      </c>
      <c r="AF312" s="14">
        <v>7746</v>
      </c>
    </row>
    <row r="313" spans="1:32" ht="14.4" x14ac:dyDescent="0.3">
      <c r="A313" s="34"/>
      <c r="B313" s="7"/>
      <c r="C313" s="39" t="s">
        <v>530</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530</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34</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0</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947.5</v>
      </c>
      <c r="J314" s="13">
        <f>SUMIFS('1. Output sheet'!$F$2:$F$5000,'1. Output sheet'!$AC$2:$AC$5000,$B$75,'1. Output sheet'!$C$2:$C$5000,J$138,'1. Output sheet'!$K$2:$K$5000,$C249,'1. Output sheet'!$O$2:$O$5000,"&gt;="&amp;$B$239,'1. Output sheet'!$O$2:$O$5000,"&lt;"&amp;$C$239)</f>
        <v>0</v>
      </c>
      <c r="K314" s="13">
        <f>SUMIFS('1. Output sheet'!$F$2:$F$5000,'1. Output sheet'!$AC$2:$AC$5000,$B$75,'1. Output sheet'!$C$2:$C$5000,K$138,'1. Output sheet'!$K$2:$K$5000,$C249,'1. Output sheet'!$O$2:$O$5000,"&gt;="&amp;$B$239,'1. Output sheet'!$O$2:$O$5000,"&lt;"&amp;$C$239)</f>
        <v>0</v>
      </c>
      <c r="L314" s="13">
        <f>SUMIFS('1. Output sheet'!$F$2:$F$5000,'1. Output sheet'!$AC$2:$AC$5000,$B$75,'1. Output sheet'!$C$2:$C$5000,L$138,'1. Output sheet'!$K$2:$K$5000,$C249,'1. Output sheet'!$O$2:$O$5000,"&gt;="&amp;$B$239,'1. Output sheet'!$O$2:$O$5000,"&lt;"&amp;$C$239)</f>
        <v>0</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0</v>
      </c>
      <c r="O314" s="13">
        <f>SUMIFS('1. Output sheet'!$F$2:$F$5000,'1. Output sheet'!$AC$2:$AC$5000,$B$75,'1. Output sheet'!$C$2:$C$5000,O$138,'1. Output sheet'!$K$2:$K$5000,$C249,'1. Output sheet'!$O$2:$O$5000,"&gt;="&amp;$B$239,'1. Output sheet'!$O$2:$O$5000,"&lt;"&amp;$C$239)</f>
        <v>0</v>
      </c>
      <c r="P314" s="14">
        <f t="shared" si="157"/>
        <v>1895</v>
      </c>
      <c r="R314" s="7"/>
      <c r="S314" s="39" t="s">
        <v>34</v>
      </c>
      <c r="T314" s="13">
        <f t="shared" si="158"/>
        <v>0</v>
      </c>
      <c r="U314" s="13">
        <f t="shared" si="136"/>
        <v>0</v>
      </c>
      <c r="V314" s="13">
        <f t="shared" si="137"/>
        <v>0</v>
      </c>
      <c r="W314" s="13">
        <f t="shared" si="138"/>
        <v>127.03967392033036</v>
      </c>
      <c r="X314" s="13">
        <f t="shared" si="139"/>
        <v>0</v>
      </c>
      <c r="Y314" s="13">
        <f t="shared" si="140"/>
        <v>127.03967392033036</v>
      </c>
      <c r="Z314" s="13">
        <f t="shared" si="141"/>
        <v>0</v>
      </c>
      <c r="AA314" s="13">
        <f t="shared" si="142"/>
        <v>0</v>
      </c>
      <c r="AB314" s="13">
        <f t="shared" si="143"/>
        <v>0</v>
      </c>
      <c r="AC314" s="13">
        <f t="shared" si="144"/>
        <v>0</v>
      </c>
      <c r="AD314" s="13">
        <f t="shared" si="145"/>
        <v>0</v>
      </c>
      <c r="AE314" s="13">
        <v>0</v>
      </c>
      <c r="AF314" s="14">
        <v>67515</v>
      </c>
    </row>
    <row r="315" spans="1:32" ht="14.4" x14ac:dyDescent="0.3">
      <c r="A315" s="34"/>
      <c r="B315" s="7"/>
      <c r="C315" s="39" t="s">
        <v>473</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0</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0</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0</v>
      </c>
      <c r="O315" s="13">
        <f>SUMIFS('1. Output sheet'!$F$2:$F$5000,'1. Output sheet'!$AC$2:$AC$5000,$B$75,'1. Output sheet'!$C$2:$C$5000,O$138,'1. Output sheet'!$K$2:$K$5000,$C250,'1. Output sheet'!$O$2:$O$5000,"&gt;="&amp;$B$239,'1. Output sheet'!$O$2:$O$5000,"&lt;"&amp;$C$239)</f>
        <v>0</v>
      </c>
      <c r="P315" s="14">
        <f t="shared" si="157"/>
        <v>0</v>
      </c>
      <c r="R315" s="7"/>
      <c r="S315" s="39" t="s">
        <v>473</v>
      </c>
      <c r="T315" s="13">
        <f t="shared" si="158"/>
        <v>0</v>
      </c>
      <c r="U315" s="13">
        <f t="shared" si="136"/>
        <v>0</v>
      </c>
      <c r="V315" s="13">
        <f t="shared" si="137"/>
        <v>0</v>
      </c>
      <c r="W315" s="13">
        <f t="shared" si="138"/>
        <v>0</v>
      </c>
      <c r="X315" s="13">
        <f t="shared" si="139"/>
        <v>0</v>
      </c>
      <c r="Y315" s="13">
        <f t="shared" si="140"/>
        <v>0</v>
      </c>
      <c r="Z315" s="13">
        <f t="shared" si="141"/>
        <v>0</v>
      </c>
      <c r="AA315" s="13">
        <f t="shared" si="142"/>
        <v>0</v>
      </c>
      <c r="AB315" s="13">
        <f t="shared" si="143"/>
        <v>0</v>
      </c>
      <c r="AC315" s="13">
        <f t="shared" si="144"/>
        <v>0</v>
      </c>
      <c r="AD315" s="13">
        <f t="shared" si="145"/>
        <v>0</v>
      </c>
      <c r="AE315" s="13">
        <v>0</v>
      </c>
      <c r="AF315" s="14">
        <v>15775</v>
      </c>
    </row>
    <row r="316" spans="1:32" ht="14.4" x14ac:dyDescent="0.3">
      <c r="A316" s="34"/>
      <c r="B316" s="7"/>
      <c r="C316" s="39" t="s">
        <v>210</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210</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333</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333</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229</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0</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14134</v>
      </c>
      <c r="K318" s="13">
        <f>SUMIFS('1. Output sheet'!$F$2:$F$5000,'1. Output sheet'!$AC$2:$AC$5000,$B$75,'1. Output sheet'!$C$2:$C$5000,K$138,'1. Output sheet'!$K$2:$K$5000,$C253,'1. Output sheet'!$O$2:$O$5000,"&gt;="&amp;$B$239,'1. Output sheet'!$O$2:$O$5000,"&lt;"&amp;$C$239)</f>
        <v>0</v>
      </c>
      <c r="L318" s="13">
        <f>SUMIFS('1. Output sheet'!$F$2:$F$5000,'1. Output sheet'!$AC$2:$AC$5000,$B$75,'1. Output sheet'!$C$2:$C$5000,L$138,'1. Output sheet'!$K$2:$K$5000,$C253,'1. Output sheet'!$O$2:$O$5000,"&gt;="&amp;$B$239,'1. Output sheet'!$O$2:$O$5000,"&lt;"&amp;$C$239)</f>
        <v>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0</v>
      </c>
      <c r="O318" s="13">
        <f>SUMIFS('1. Output sheet'!$F$2:$F$5000,'1. Output sheet'!$AC$2:$AC$5000,$B$75,'1. Output sheet'!$C$2:$C$5000,O$138,'1. Output sheet'!$K$2:$K$5000,$C253,'1. Output sheet'!$O$2:$O$5000,"&gt;="&amp;$B$239,'1. Output sheet'!$O$2:$O$5000,"&lt;"&amp;$C$239)</f>
        <v>0</v>
      </c>
      <c r="P318" s="14">
        <f t="shared" si="157"/>
        <v>28334</v>
      </c>
      <c r="R318" s="7"/>
      <c r="S318" s="39" t="s">
        <v>229</v>
      </c>
      <c r="T318" s="13">
        <f t="shared" si="158"/>
        <v>0</v>
      </c>
      <c r="U318" s="13">
        <f t="shared" si="136"/>
        <v>0</v>
      </c>
      <c r="V318" s="13">
        <f t="shared" si="137"/>
        <v>0</v>
      </c>
      <c r="W318" s="13">
        <f t="shared" si="138"/>
        <v>0</v>
      </c>
      <c r="X318" s="13">
        <f t="shared" si="139"/>
        <v>0</v>
      </c>
      <c r="Y318" s="13">
        <f t="shared" si="140"/>
        <v>1903.9191236608876</v>
      </c>
      <c r="Z318" s="13">
        <f t="shared" si="141"/>
        <v>1895.0699221002103</v>
      </c>
      <c r="AA318" s="13">
        <f t="shared" si="142"/>
        <v>0</v>
      </c>
      <c r="AB318" s="13">
        <f t="shared" si="143"/>
        <v>0</v>
      </c>
      <c r="AC318" s="13">
        <f t="shared" si="144"/>
        <v>0</v>
      </c>
      <c r="AD318" s="13">
        <f t="shared" si="145"/>
        <v>0</v>
      </c>
      <c r="AE318" s="13">
        <v>26449</v>
      </c>
      <c r="AF318" s="14">
        <v>224601.75</v>
      </c>
    </row>
    <row r="319" spans="1:32" ht="14.4" x14ac:dyDescent="0.3">
      <c r="A319" s="34"/>
      <c r="B319" s="7"/>
      <c r="C319" s="39" t="s">
        <v>407</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407</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54</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1195</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0</v>
      </c>
      <c r="O320" s="13">
        <f>SUMIFS('1. Output sheet'!$F$2:$F$5000,'1. Output sheet'!$AC$2:$AC$5000,$B$75,'1. Output sheet'!$C$2:$C$5000,O$138,'1. Output sheet'!$K$2:$K$5000,$C255,'1. Output sheet'!$O$2:$O$5000,"&gt;="&amp;$B$239,'1. Output sheet'!$O$2:$O$5000,"&lt;"&amp;$C$239)</f>
        <v>0</v>
      </c>
      <c r="P320" s="14">
        <f t="shared" si="157"/>
        <v>1195</v>
      </c>
      <c r="R320" s="7"/>
      <c r="S320" s="39" t="s">
        <v>54</v>
      </c>
      <c r="T320" s="13">
        <f t="shared" si="158"/>
        <v>0</v>
      </c>
      <c r="U320" s="13">
        <f t="shared" si="136"/>
        <v>0</v>
      </c>
      <c r="V320" s="13">
        <f t="shared" si="137"/>
        <v>0</v>
      </c>
      <c r="W320" s="13">
        <f t="shared" si="138"/>
        <v>0</v>
      </c>
      <c r="X320" s="13">
        <f t="shared" si="139"/>
        <v>0</v>
      </c>
      <c r="Y320" s="13">
        <f t="shared" si="140"/>
        <v>0</v>
      </c>
      <c r="Z320" s="13">
        <f t="shared" si="141"/>
        <v>160.22417977287049</v>
      </c>
      <c r="AA320" s="13">
        <f t="shared" si="142"/>
        <v>0</v>
      </c>
      <c r="AB320" s="13">
        <f t="shared" si="143"/>
        <v>0</v>
      </c>
      <c r="AC320" s="13">
        <f t="shared" si="144"/>
        <v>0</v>
      </c>
      <c r="AD320" s="13">
        <f t="shared" si="145"/>
        <v>0</v>
      </c>
      <c r="AE320" s="13">
        <v>0</v>
      </c>
      <c r="AF320" s="14">
        <v>163579.5</v>
      </c>
    </row>
    <row r="321" spans="1:32" ht="14.4" x14ac:dyDescent="0.3">
      <c r="A321" s="34"/>
      <c r="B321" s="7"/>
      <c r="C321" s="39" t="s">
        <v>126</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0</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0</v>
      </c>
      <c r="O321" s="13">
        <f>SUMIFS('1. Output sheet'!$F$2:$F$5000,'1. Output sheet'!$AC$2:$AC$5000,$B$75,'1. Output sheet'!$C$2:$C$5000,O$138,'1. Output sheet'!$K$2:$K$5000,$C256,'1. Output sheet'!$O$2:$O$5000,"&gt;="&amp;$B$239,'1. Output sheet'!$O$2:$O$5000,"&lt;"&amp;$C$239)</f>
        <v>0</v>
      </c>
      <c r="P321" s="14">
        <f t="shared" si="157"/>
        <v>835</v>
      </c>
      <c r="R321" s="7"/>
      <c r="S321" s="39" t="s">
        <v>126</v>
      </c>
      <c r="T321" s="13">
        <f t="shared" si="158"/>
        <v>0</v>
      </c>
      <c r="U321" s="13">
        <f t="shared" si="136"/>
        <v>0</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0</v>
      </c>
      <c r="AE321" s="13">
        <v>0</v>
      </c>
      <c r="AF321" s="14">
        <v>123322.07999999999</v>
      </c>
    </row>
    <row r="322" spans="1:32" ht="14.4" x14ac:dyDescent="0.3">
      <c r="A322" s="34"/>
      <c r="B322" s="7"/>
      <c r="C322" s="39" t="s">
        <v>737</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2990</v>
      </c>
      <c r="K322" s="13">
        <f>SUMIFS('1. Output sheet'!$F$2:$F$5000,'1. Output sheet'!$AC$2:$AC$5000,$B$75,'1. Output sheet'!$C$2:$C$5000,K$138,'1. Output sheet'!$K$2:$K$5000,$C257,'1. Output sheet'!$O$2:$O$5000,"&gt;="&amp;$B$239,'1. Output sheet'!$O$2:$O$5000,"&lt;"&amp;$C$239)</f>
        <v>1395</v>
      </c>
      <c r="L322" s="13">
        <f>SUMIFS('1. Output sheet'!$F$2:$F$5000,'1. Output sheet'!$AC$2:$AC$5000,$B$75,'1. Output sheet'!$C$2:$C$5000,L$138,'1. Output sheet'!$K$2:$K$5000,$C257,'1. Output sheet'!$O$2:$O$5000,"&gt;="&amp;$B$239,'1. Output sheet'!$O$2:$O$5000,"&lt;"&amp;$C$239)</f>
        <v>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5680</v>
      </c>
      <c r="R322" s="7"/>
      <c r="S322" s="39" t="s">
        <v>737</v>
      </c>
      <c r="T322" s="13">
        <f t="shared" si="158"/>
        <v>0</v>
      </c>
      <c r="U322" s="13">
        <f t="shared" si="136"/>
        <v>0</v>
      </c>
      <c r="V322" s="13">
        <f t="shared" si="137"/>
        <v>0</v>
      </c>
      <c r="W322" s="13">
        <f t="shared" si="138"/>
        <v>0</v>
      </c>
      <c r="X322" s="13">
        <f t="shared" si="139"/>
        <v>0</v>
      </c>
      <c r="Y322" s="13">
        <f t="shared" si="140"/>
        <v>173.63206092541193</v>
      </c>
      <c r="Z322" s="13">
        <f t="shared" si="141"/>
        <v>400.89564646098972</v>
      </c>
      <c r="AA322" s="13">
        <f t="shared" si="142"/>
        <v>187.03994207795338</v>
      </c>
      <c r="AB322" s="13">
        <f t="shared" si="143"/>
        <v>0</v>
      </c>
      <c r="AC322" s="13">
        <f t="shared" si="144"/>
        <v>0</v>
      </c>
      <c r="AD322" s="13">
        <f t="shared" si="145"/>
        <v>0</v>
      </c>
      <c r="AE322" s="13">
        <v>0</v>
      </c>
      <c r="AF322" s="14">
        <v>31995</v>
      </c>
    </row>
    <row r="323" spans="1:32" ht="14.4" x14ac:dyDescent="0.3">
      <c r="A323" s="34"/>
      <c r="B323" s="7"/>
      <c r="C323" s="39" t="s">
        <v>362</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362</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76</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920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920</v>
      </c>
      <c r="R324" s="7"/>
      <c r="S324" s="39" t="s">
        <v>76</v>
      </c>
      <c r="T324" s="13">
        <f t="shared" si="158"/>
        <v>0</v>
      </c>
      <c r="U324" s="13">
        <f t="shared" si="136"/>
        <v>0</v>
      </c>
      <c r="V324" s="13">
        <f t="shared" si="137"/>
        <v>0</v>
      </c>
      <c r="W324" s="13">
        <f t="shared" si="138"/>
        <v>0</v>
      </c>
      <c r="X324" s="13">
        <f t="shared" si="139"/>
        <v>0</v>
      </c>
      <c r="Y324" s="13">
        <f t="shared" si="140"/>
        <v>0</v>
      </c>
      <c r="Z324" s="13">
        <f t="shared" si="141"/>
        <v>123.35250660338146</v>
      </c>
      <c r="AA324" s="13">
        <f t="shared" si="142"/>
        <v>0</v>
      </c>
      <c r="AB324" s="13">
        <f t="shared" si="143"/>
        <v>0</v>
      </c>
      <c r="AC324" s="13">
        <f t="shared" si="144"/>
        <v>0</v>
      </c>
      <c r="AD324" s="13">
        <f t="shared" si="145"/>
        <v>0</v>
      </c>
      <c r="AE324" s="13">
        <v>0</v>
      </c>
      <c r="AF324" s="14">
        <v>9495</v>
      </c>
    </row>
    <row r="325" spans="1:32" ht="14.4" x14ac:dyDescent="0.3">
      <c r="A325" s="34"/>
      <c r="B325" s="7"/>
      <c r="C325" s="39" t="s">
        <v>3770</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3770</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724</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0</v>
      </c>
      <c r="G326" s="13">
        <f>SUMIFS('1. Output sheet'!$F$2:$F$5000,'1. Output sheet'!$AC$2:$AC$5000,$B$75,'1. Output sheet'!$C$2:$C$5000,G$138,'1. Output sheet'!$K$2:$K$5000,$C261,'1. Output sheet'!$O$2:$O$5000,"&gt;="&amp;$B$239,'1. Output sheet'!$O$2:$O$5000,"&lt;"&amp;$C$239)</f>
        <v>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0</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1900</v>
      </c>
      <c r="O326" s="13">
        <f>SUMIFS('1. Output sheet'!$F$2:$F$5000,'1. Output sheet'!$AC$2:$AC$5000,$B$75,'1. Output sheet'!$C$2:$C$5000,O$138,'1. Output sheet'!$K$2:$K$5000,$C261,'1. Output sheet'!$O$2:$O$5000,"&gt;="&amp;$B$239,'1. Output sheet'!$O$2:$O$5000,"&lt;"&amp;$C$239)</f>
        <v>0</v>
      </c>
      <c r="P326" s="14">
        <f t="shared" si="157"/>
        <v>1900</v>
      </c>
      <c r="R326" s="7"/>
      <c r="S326" s="39" t="s">
        <v>724</v>
      </c>
      <c r="T326" s="13">
        <f t="shared" si="158"/>
        <v>0</v>
      </c>
      <c r="U326" s="13">
        <f t="shared" si="136"/>
        <v>0</v>
      </c>
      <c r="V326" s="13">
        <f t="shared" si="137"/>
        <v>0</v>
      </c>
      <c r="W326" s="13">
        <f t="shared" si="138"/>
        <v>0</v>
      </c>
      <c r="X326" s="13">
        <f t="shared" si="139"/>
        <v>0</v>
      </c>
      <c r="Y326" s="13">
        <f t="shared" si="140"/>
        <v>0</v>
      </c>
      <c r="Z326" s="13">
        <f t="shared" si="141"/>
        <v>0</v>
      </c>
      <c r="AA326" s="13">
        <f t="shared" si="142"/>
        <v>0</v>
      </c>
      <c r="AB326" s="13">
        <f t="shared" si="143"/>
        <v>0</v>
      </c>
      <c r="AC326" s="13">
        <f t="shared" si="144"/>
        <v>0</v>
      </c>
      <c r="AD326" s="13">
        <f t="shared" si="145"/>
        <v>254.74974189828777</v>
      </c>
      <c r="AE326" s="13">
        <v>1595</v>
      </c>
      <c r="AF326" s="14">
        <v>83020</v>
      </c>
    </row>
    <row r="327" spans="1:32" ht="14.4" x14ac:dyDescent="0.3">
      <c r="A327" s="34"/>
      <c r="B327" s="7"/>
      <c r="C327" s="39" t="s">
        <v>285</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9315</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0</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0</v>
      </c>
      <c r="O327" s="13">
        <f>SUMIFS('1. Output sheet'!$F$2:$F$5000,'1. Output sheet'!$AC$2:$AC$5000,$B$75,'1. Output sheet'!$C$2:$C$5000,O$138,'1. Output sheet'!$K$2:$K$5000,$C262,'1. Output sheet'!$O$2:$O$5000,"&gt;="&amp;$B$239,'1. Output sheet'!$O$2:$O$5000,"&lt;"&amp;$C$239)</f>
        <v>0</v>
      </c>
      <c r="P327" s="14">
        <f t="shared" si="157"/>
        <v>9315</v>
      </c>
      <c r="R327" s="7"/>
      <c r="S327" s="39" t="s">
        <v>285</v>
      </c>
      <c r="T327" s="13">
        <f t="shared" si="158"/>
        <v>0</v>
      </c>
      <c r="U327" s="13">
        <f t="shared" si="136"/>
        <v>0</v>
      </c>
      <c r="V327" s="13">
        <f t="shared" si="137"/>
        <v>1248.9441293592372</v>
      </c>
      <c r="W327" s="13">
        <f t="shared" si="138"/>
        <v>0</v>
      </c>
      <c r="X327" s="13">
        <f t="shared" si="139"/>
        <v>0</v>
      </c>
      <c r="Y327" s="13">
        <f t="shared" si="140"/>
        <v>0</v>
      </c>
      <c r="Z327" s="13">
        <f t="shared" si="141"/>
        <v>0</v>
      </c>
      <c r="AA327" s="13">
        <f t="shared" si="142"/>
        <v>0</v>
      </c>
      <c r="AB327" s="13">
        <f t="shared" si="143"/>
        <v>0</v>
      </c>
      <c r="AC327" s="13">
        <f t="shared" si="144"/>
        <v>0</v>
      </c>
      <c r="AD327" s="13">
        <f t="shared" si="145"/>
        <v>0</v>
      </c>
      <c r="AE327" s="13">
        <v>0</v>
      </c>
      <c r="AF327" s="14">
        <v>61025.31</v>
      </c>
    </row>
    <row r="328" spans="1:32" ht="14.4" x14ac:dyDescent="0.3">
      <c r="A328" s="34"/>
      <c r="B328" s="7"/>
      <c r="C328" s="39" t="s">
        <v>717</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0</v>
      </c>
      <c r="G328" s="13">
        <f>SUMIFS('1. Output sheet'!$F$2:$F$5000,'1. Output sheet'!$AC$2:$AC$5000,$B$75,'1. Output sheet'!$C$2:$C$5000,G$138,'1. Output sheet'!$K$2:$K$5000,$C263,'1. Output sheet'!$O$2:$O$5000,"&gt;="&amp;$B$239,'1. Output sheet'!$O$2:$O$5000,"&lt;"&amp;$C$239)</f>
        <v>0</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4920</v>
      </c>
      <c r="J328" s="13">
        <f>SUMIFS('1. Output sheet'!$F$2:$F$5000,'1. Output sheet'!$AC$2:$AC$5000,$B$75,'1. Output sheet'!$C$2:$C$5000,J$138,'1. Output sheet'!$K$2:$K$5000,$C263,'1. Output sheet'!$O$2:$O$5000,"&gt;="&amp;$B$239,'1. Output sheet'!$O$2:$O$5000,"&lt;"&amp;$C$239)</f>
        <v>3292</v>
      </c>
      <c r="K328" s="13">
        <f>SUMIFS('1. Output sheet'!$F$2:$F$5000,'1. Output sheet'!$AC$2:$AC$5000,$B$75,'1. Output sheet'!$C$2:$C$5000,K$138,'1. Output sheet'!$K$2:$K$5000,$C263,'1. Output sheet'!$O$2:$O$5000,"&gt;="&amp;$B$239,'1. Output sheet'!$O$2:$O$5000,"&lt;"&amp;$C$239)</f>
        <v>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0</v>
      </c>
      <c r="O328" s="13">
        <f>SUMIFS('1. Output sheet'!$F$2:$F$5000,'1. Output sheet'!$AC$2:$AC$5000,$B$75,'1. Output sheet'!$C$2:$C$5000,O$138,'1. Output sheet'!$K$2:$K$5000,$C263,'1. Output sheet'!$O$2:$O$5000,"&gt;="&amp;$B$239,'1. Output sheet'!$O$2:$O$5000,"&lt;"&amp;$C$239)</f>
        <v>0</v>
      </c>
      <c r="P328" s="14">
        <f t="shared" si="157"/>
        <v>8212</v>
      </c>
      <c r="R328" s="7"/>
      <c r="S328" s="39" t="s">
        <v>717</v>
      </c>
      <c r="T328" s="13">
        <f t="shared" si="158"/>
        <v>0</v>
      </c>
      <c r="U328" s="13">
        <f t="shared" si="136"/>
        <v>0</v>
      </c>
      <c r="V328" s="13">
        <f t="shared" si="137"/>
        <v>0</v>
      </c>
      <c r="W328" s="13">
        <f t="shared" si="138"/>
        <v>0</v>
      </c>
      <c r="X328" s="13">
        <f t="shared" si="139"/>
        <v>0</v>
      </c>
      <c r="Y328" s="13">
        <f t="shared" si="140"/>
        <v>659.6677527050399</v>
      </c>
      <c r="Z328" s="13">
        <f t="shared" si="141"/>
        <v>441.38744754166493</v>
      </c>
      <c r="AA328" s="13">
        <f t="shared" si="142"/>
        <v>0</v>
      </c>
      <c r="AB328" s="13">
        <f t="shared" si="143"/>
        <v>0</v>
      </c>
      <c r="AC328" s="13">
        <f t="shared" si="144"/>
        <v>0</v>
      </c>
      <c r="AD328" s="13">
        <f t="shared" si="145"/>
        <v>0</v>
      </c>
      <c r="AE328" s="13">
        <v>0</v>
      </c>
      <c r="AF328" s="14">
        <v>96113.86</v>
      </c>
    </row>
    <row r="329" spans="1:32" ht="14.4" x14ac:dyDescent="0.3">
      <c r="A329" s="34"/>
      <c r="B329" s="7"/>
      <c r="C329" s="39" t="s">
        <v>1095</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1095</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427</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0</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0</v>
      </c>
      <c r="J330" s="13">
        <f>SUMIFS('1. Output sheet'!$F$2:$F$5000,'1. Output sheet'!$AC$2:$AC$5000,$B$75,'1. Output sheet'!$C$2:$C$5000,J$138,'1. Output sheet'!$K$2:$K$5000,$C265,'1. Output sheet'!$O$2:$O$5000,"&gt;="&amp;$B$239,'1. Output sheet'!$O$2:$O$5000,"&lt;"&amp;$C$239)</f>
        <v>0</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0</v>
      </c>
      <c r="R330" s="7"/>
      <c r="S330" s="39" t="s">
        <v>427</v>
      </c>
      <c r="T330" s="13">
        <f t="shared" si="158"/>
        <v>0</v>
      </c>
      <c r="U330" s="13">
        <f t="shared" si="136"/>
        <v>0</v>
      </c>
      <c r="V330" s="13">
        <f t="shared" si="137"/>
        <v>0</v>
      </c>
      <c r="W330" s="13">
        <f t="shared" si="138"/>
        <v>0</v>
      </c>
      <c r="X330" s="13">
        <f t="shared" si="139"/>
        <v>0</v>
      </c>
      <c r="Y330" s="13">
        <f t="shared" si="140"/>
        <v>0</v>
      </c>
      <c r="Z330" s="13">
        <f t="shared" si="141"/>
        <v>0</v>
      </c>
      <c r="AA330" s="13">
        <f t="shared" si="142"/>
        <v>0</v>
      </c>
      <c r="AB330" s="13">
        <f t="shared" si="143"/>
        <v>0</v>
      </c>
      <c r="AC330" s="13">
        <f t="shared" si="144"/>
        <v>0</v>
      </c>
      <c r="AD330" s="13">
        <f t="shared" si="145"/>
        <v>0</v>
      </c>
      <c r="AE330" s="13">
        <v>0</v>
      </c>
      <c r="AF330" s="14">
        <v>233878.94</v>
      </c>
    </row>
    <row r="331" spans="1:32" ht="14.4" x14ac:dyDescent="0.3">
      <c r="A331" s="34"/>
      <c r="B331" s="7"/>
      <c r="C331" s="39" t="s">
        <v>84</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0</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4642</v>
      </c>
      <c r="R331" s="7"/>
      <c r="S331" s="39" t="s">
        <v>84</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0</v>
      </c>
      <c r="AB331" s="13">
        <f t="shared" si="143"/>
        <v>0</v>
      </c>
      <c r="AC331" s="13">
        <f t="shared" si="144"/>
        <v>0</v>
      </c>
      <c r="AD331" s="13">
        <f t="shared" si="145"/>
        <v>0</v>
      </c>
      <c r="AE331" s="13">
        <v>0</v>
      </c>
      <c r="AF331" s="14">
        <v>22662</v>
      </c>
    </row>
    <row r="332" spans="1:32" ht="14.4" x14ac:dyDescent="0.3">
      <c r="A332" s="34"/>
      <c r="B332" s="7"/>
      <c r="C332" s="39" t="s">
        <v>204</v>
      </c>
      <c r="D332" s="13">
        <f>SUMIFS('1. Output sheet'!$F$2:$F$5000,'1. Output sheet'!$AC$2:$AC$5000,$B$75,'1. Output sheet'!$C$2:$C$5000,D$138,'1. Output sheet'!$K$2:$K$5000,$C267,'1. Output sheet'!$O$2:$O$5000,"&gt;="&amp;$B$239,'1. Output sheet'!$O$2:$O$5000,"&lt;"&amp;$C$239)</f>
        <v>979</v>
      </c>
      <c r="E332" s="13">
        <f>SUMIFS('1. Output sheet'!$F$2:$F$5000,'1. Output sheet'!$AC$2:$AC$5000,$B$75,'1. Output sheet'!$C$2:$C$5000,E$138,'1. Output sheet'!$K$2:$K$5000,$C267,'1. Output sheet'!$O$2:$O$5000,"&gt;="&amp;$B$239,'1. Output sheet'!$O$2:$O$5000,"&lt;"&amp;$C$239)</f>
        <v>20600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979</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0</v>
      </c>
      <c r="J332" s="13">
        <f>SUMIFS('1. Output sheet'!$F$2:$F$5000,'1. Output sheet'!$AC$2:$AC$5000,$B$75,'1. Output sheet'!$C$2:$C$5000,J$138,'1. Output sheet'!$K$2:$K$5000,$C267,'1. Output sheet'!$O$2:$O$5000,"&gt;="&amp;$B$239,'1. Output sheet'!$O$2:$O$5000,"&lt;"&amp;$C$239)</f>
        <v>3587</v>
      </c>
      <c r="K332" s="13">
        <f>SUMIFS('1. Output sheet'!$F$2:$F$5000,'1. Output sheet'!$AC$2:$AC$5000,$B$75,'1. Output sheet'!$C$2:$C$5000,K$138,'1. Output sheet'!$K$2:$K$5000,$C267,'1. Output sheet'!$O$2:$O$5000,"&gt;="&amp;$B$239,'1. Output sheet'!$O$2:$O$5000,"&lt;"&amp;$C$239)</f>
        <v>1038</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0</v>
      </c>
      <c r="O332" s="13">
        <f>SUMIFS('1. Output sheet'!$F$2:$F$5000,'1. Output sheet'!$AC$2:$AC$5000,$B$75,'1. Output sheet'!$C$2:$C$5000,O$138,'1. Output sheet'!$K$2:$K$5000,$C267,'1. Output sheet'!$O$2:$O$5000,"&gt;="&amp;$B$239,'1. Output sheet'!$O$2:$O$5000,"&lt;"&amp;$C$239)</f>
        <v>0</v>
      </c>
      <c r="P332" s="14">
        <f t="shared" si="157"/>
        <v>27183</v>
      </c>
      <c r="R332" s="7"/>
      <c r="S332" s="39" t="s">
        <v>204</v>
      </c>
      <c r="T332" s="13">
        <f t="shared" si="158"/>
        <v>131.26315648338093</v>
      </c>
      <c r="U332" s="13">
        <f t="shared" si="136"/>
        <v>2762.0235174235413</v>
      </c>
      <c r="V332" s="13">
        <f t="shared" si="137"/>
        <v>0</v>
      </c>
      <c r="W332" s="13">
        <f t="shared" si="138"/>
        <v>131.26315648338093</v>
      </c>
      <c r="X332" s="13">
        <f t="shared" si="139"/>
        <v>0</v>
      </c>
      <c r="Y332" s="13">
        <f t="shared" si="140"/>
        <v>0</v>
      </c>
      <c r="Z332" s="13">
        <f t="shared" si="141"/>
        <v>480.94069694166222</v>
      </c>
      <c r="AA332" s="13">
        <f t="shared" si="142"/>
        <v>139.17380636338038</v>
      </c>
      <c r="AB332" s="13">
        <f t="shared" si="143"/>
        <v>0</v>
      </c>
      <c r="AC332" s="13">
        <f t="shared" si="144"/>
        <v>0</v>
      </c>
      <c r="AD332" s="13">
        <f t="shared" si="145"/>
        <v>0</v>
      </c>
      <c r="AE332" s="13">
        <v>0</v>
      </c>
      <c r="AF332" s="14">
        <v>358006</v>
      </c>
    </row>
    <row r="333" spans="1:32" ht="14.4" x14ac:dyDescent="0.3">
      <c r="A333" s="34"/>
      <c r="B333" s="7"/>
      <c r="C333" s="39" t="s">
        <v>216</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3870.05</v>
      </c>
      <c r="J333" s="13">
        <f>SUMIFS('1. Output sheet'!$F$2:$F$5000,'1. Output sheet'!$AC$2:$AC$5000,$B$75,'1. Output sheet'!$C$2:$C$5000,J$138,'1. Output sheet'!$K$2:$K$5000,$C268,'1. Output sheet'!$O$2:$O$5000,"&gt;="&amp;$B$239,'1. Output sheet'!$O$2:$O$5000,"&lt;"&amp;$C$239)</f>
        <v>1361.89</v>
      </c>
      <c r="K333" s="13">
        <f>SUMIFS('1. Output sheet'!$F$2:$F$5000,'1. Output sheet'!$AC$2:$AC$5000,$B$75,'1. Output sheet'!$C$2:$C$5000,K$138,'1. Output sheet'!$K$2:$K$5000,$C268,'1. Output sheet'!$O$2:$O$5000,"&gt;="&amp;$B$239,'1. Output sheet'!$O$2:$O$5000,"&lt;"&amp;$C$239)</f>
        <v>24837.01</v>
      </c>
      <c r="L333" s="13">
        <f>SUMIFS('1. Output sheet'!$F$2:$F$5000,'1. Output sheet'!$AC$2:$AC$5000,$B$75,'1. Output sheet'!$C$2:$C$5000,L$138,'1. Output sheet'!$K$2:$K$5000,$C268,'1. Output sheet'!$O$2:$O$5000,"&gt;="&amp;$B$239,'1. Output sheet'!$O$2:$O$5000,"&lt;"&amp;$C$239)</f>
        <v>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400</v>
      </c>
      <c r="O333" s="13">
        <f>SUMIFS('1. Output sheet'!$F$2:$F$5000,'1. Output sheet'!$AC$2:$AC$5000,$B$75,'1. Output sheet'!$C$2:$C$5000,O$138,'1. Output sheet'!$K$2:$K$5000,$C268,'1. Output sheet'!$O$2:$O$5000,"&gt;="&amp;$B$239,'1. Output sheet'!$O$2:$O$5000,"&lt;"&amp;$C$239)</f>
        <v>0</v>
      </c>
      <c r="P333" s="14">
        <f t="shared" si="157"/>
        <v>30768.949999999997</v>
      </c>
      <c r="R333" s="7"/>
      <c r="S333" s="39" t="s">
        <v>216</v>
      </c>
      <c r="T333" s="13">
        <f t="shared" si="158"/>
        <v>0</v>
      </c>
      <c r="U333" s="13">
        <f t="shared" si="136"/>
        <v>0</v>
      </c>
      <c r="V333" s="13">
        <f t="shared" si="137"/>
        <v>0</v>
      </c>
      <c r="W333" s="13">
        <f t="shared" si="138"/>
        <v>40.223643457624384</v>
      </c>
      <c r="X333" s="13">
        <f t="shared" si="139"/>
        <v>0</v>
      </c>
      <c r="Y333" s="13">
        <f t="shared" si="140"/>
        <v>518.89170454393093</v>
      </c>
      <c r="Z333" s="13">
        <f t="shared" si="141"/>
        <v>182.60059262834693</v>
      </c>
      <c r="AA333" s="13">
        <f t="shared" si="142"/>
        <v>3330.1167826448382</v>
      </c>
      <c r="AB333" s="13">
        <f t="shared" si="143"/>
        <v>0</v>
      </c>
      <c r="AC333" s="13">
        <f t="shared" si="144"/>
        <v>0</v>
      </c>
      <c r="AD333" s="13">
        <f t="shared" si="145"/>
        <v>53.631524610165847</v>
      </c>
      <c r="AE333" s="13">
        <v>0</v>
      </c>
      <c r="AF333" s="14">
        <v>100097.67</v>
      </c>
    </row>
    <row r="334" spans="1:32" ht="14.4" x14ac:dyDescent="0.3">
      <c r="A334" s="34"/>
      <c r="B334" s="7"/>
      <c r="C334" s="39" t="s">
        <v>2425</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2425</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194</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0</v>
      </c>
      <c r="J335" s="13">
        <f>SUMIFS('1. Output sheet'!$F$2:$F$5000,'1. Output sheet'!$AC$2:$AC$5000,$B$75,'1. Output sheet'!$C$2:$C$5000,J$138,'1. Output sheet'!$K$2:$K$5000,$C270,'1. Output sheet'!$O$2:$O$5000,"&gt;="&amp;$B$239,'1. Output sheet'!$O$2:$O$5000,"&lt;"&amp;$C$239)</f>
        <v>1095</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1760</v>
      </c>
      <c r="O335" s="13">
        <f>SUMIFS('1. Output sheet'!$F$2:$F$5000,'1. Output sheet'!$AC$2:$AC$5000,$B$75,'1. Output sheet'!$C$2:$C$5000,O$138,'1. Output sheet'!$K$2:$K$5000,$C270,'1. Output sheet'!$O$2:$O$5000,"&gt;="&amp;$B$239,'1. Output sheet'!$O$2:$O$5000,"&lt;"&amp;$C$239)</f>
        <v>0</v>
      </c>
      <c r="P335" s="14">
        <f t="shared" si="157"/>
        <v>2855</v>
      </c>
      <c r="R335" s="7"/>
      <c r="S335" s="39" t="s">
        <v>194</v>
      </c>
      <c r="T335" s="13">
        <f t="shared" si="158"/>
        <v>0</v>
      </c>
      <c r="U335" s="13">
        <f t="shared" si="136"/>
        <v>0</v>
      </c>
      <c r="V335" s="13">
        <f t="shared" si="137"/>
        <v>0</v>
      </c>
      <c r="W335" s="13">
        <f t="shared" si="138"/>
        <v>0</v>
      </c>
      <c r="X335" s="13">
        <f t="shared" si="139"/>
        <v>0</v>
      </c>
      <c r="Y335" s="13">
        <f t="shared" si="140"/>
        <v>0</v>
      </c>
      <c r="Z335" s="13">
        <f t="shared" si="141"/>
        <v>146.81629862032901</v>
      </c>
      <c r="AA335" s="13">
        <f t="shared" si="142"/>
        <v>0</v>
      </c>
      <c r="AB335" s="13">
        <f t="shared" si="143"/>
        <v>0</v>
      </c>
      <c r="AC335" s="13">
        <f t="shared" si="144"/>
        <v>0</v>
      </c>
      <c r="AD335" s="13">
        <f t="shared" si="145"/>
        <v>235.97870828472972</v>
      </c>
      <c r="AE335" s="13">
        <v>2080</v>
      </c>
      <c r="AF335" s="14">
        <v>165897.5</v>
      </c>
    </row>
    <row r="336" spans="1:32" ht="14.4" x14ac:dyDescent="0.3">
      <c r="A336" s="34"/>
      <c r="B336" s="7"/>
      <c r="C336" s="39" t="s">
        <v>267</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0</v>
      </c>
      <c r="G336" s="13">
        <f>SUMIFS('1. Output sheet'!$F$2:$F$5000,'1. Output sheet'!$AC$2:$AC$5000,$B$75,'1. Output sheet'!$C$2:$C$5000,G$138,'1. Output sheet'!$K$2:$K$5000,$C271,'1. Output sheet'!$O$2:$O$5000,"&gt;="&amp;$B$239,'1. Output sheet'!$O$2:$O$5000,"&lt;"&amp;$C$239)</f>
        <v>1495</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0</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5625</v>
      </c>
      <c r="O336" s="13">
        <f>SUMIFS('1. Output sheet'!$F$2:$F$5000,'1. Output sheet'!$AC$2:$AC$5000,$B$75,'1. Output sheet'!$C$2:$C$5000,O$138,'1. Output sheet'!$K$2:$K$5000,$C271,'1. Output sheet'!$O$2:$O$5000,"&gt;="&amp;$B$239,'1. Output sheet'!$O$2:$O$5000,"&lt;"&amp;$C$239)</f>
        <v>0</v>
      </c>
      <c r="P336" s="14">
        <f t="shared" si="157"/>
        <v>10297</v>
      </c>
      <c r="R336" s="7"/>
      <c r="S336" s="39" t="s">
        <v>267</v>
      </c>
      <c r="T336" s="13">
        <f t="shared" si="158"/>
        <v>0</v>
      </c>
      <c r="U336" s="13">
        <f t="shared" si="136"/>
        <v>0</v>
      </c>
      <c r="V336" s="13">
        <f t="shared" si="137"/>
        <v>0</v>
      </c>
      <c r="W336" s="13">
        <f t="shared" si="138"/>
        <v>200.44782323049486</v>
      </c>
      <c r="X336" s="13">
        <f t="shared" si="139"/>
        <v>0</v>
      </c>
      <c r="Y336" s="13">
        <f t="shared" si="140"/>
        <v>425.96838421624227</v>
      </c>
      <c r="Z336" s="13">
        <f t="shared" si="141"/>
        <v>0</v>
      </c>
      <c r="AA336" s="13">
        <f t="shared" si="142"/>
        <v>0</v>
      </c>
      <c r="AB336" s="13">
        <f t="shared" si="143"/>
        <v>0</v>
      </c>
      <c r="AC336" s="13">
        <f t="shared" si="144"/>
        <v>0</v>
      </c>
      <c r="AD336" s="13">
        <f t="shared" si="145"/>
        <v>754.19331483045721</v>
      </c>
      <c r="AE336" s="13">
        <v>0</v>
      </c>
      <c r="AF336" s="14">
        <v>58792</v>
      </c>
    </row>
    <row r="337" spans="1:32" ht="14.4" x14ac:dyDescent="0.3">
      <c r="A337" s="34"/>
      <c r="B337" s="7"/>
      <c r="C337" s="39" t="s">
        <v>710</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0</v>
      </c>
      <c r="J337" s="13">
        <f>SUMIFS('1. Output sheet'!$F$2:$F$5000,'1. Output sheet'!$AC$2:$AC$5000,$B$75,'1. Output sheet'!$C$2:$C$5000,J$138,'1. Output sheet'!$K$2:$K$5000,$C272,'1. Output sheet'!$O$2:$O$5000,"&gt;="&amp;$B$239,'1. Output sheet'!$O$2:$O$5000,"&lt;"&amp;$C$239)</f>
        <v>0</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2089.13</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2089.13</v>
      </c>
      <c r="R337" s="7"/>
      <c r="S337" s="39" t="s">
        <v>710</v>
      </c>
      <c r="T337" s="13">
        <f t="shared" si="158"/>
        <v>0</v>
      </c>
      <c r="U337" s="13">
        <f t="shared" si="136"/>
        <v>0</v>
      </c>
      <c r="V337" s="13">
        <f t="shared" si="137"/>
        <v>0</v>
      </c>
      <c r="W337" s="13">
        <f t="shared" si="138"/>
        <v>0</v>
      </c>
      <c r="X337" s="13">
        <f t="shared" si="139"/>
        <v>0</v>
      </c>
      <c r="Y337" s="13">
        <f t="shared" si="140"/>
        <v>0</v>
      </c>
      <c r="Z337" s="13">
        <f t="shared" si="141"/>
        <v>0</v>
      </c>
      <c r="AA337" s="13">
        <f t="shared" si="142"/>
        <v>0</v>
      </c>
      <c r="AB337" s="13">
        <f t="shared" si="143"/>
        <v>280.10806752208947</v>
      </c>
      <c r="AC337" s="13">
        <f t="shared" si="144"/>
        <v>0</v>
      </c>
      <c r="AD337" s="13">
        <f t="shared" si="145"/>
        <v>0</v>
      </c>
      <c r="AE337" s="13">
        <v>0</v>
      </c>
      <c r="AF337" s="14">
        <v>16010.939999999999</v>
      </c>
    </row>
    <row r="338" spans="1:32" ht="14.4" x14ac:dyDescent="0.3">
      <c r="A338" s="34"/>
      <c r="B338" s="38" t="s">
        <v>64</v>
      </c>
      <c r="C338" s="37" t="s">
        <v>4348</v>
      </c>
      <c r="D338" s="14">
        <f>SUM(D339:D367)</f>
        <v>0</v>
      </c>
      <c r="E338" s="14">
        <f t="shared" ref="E338" si="159">SUM(E339:E367)</f>
        <v>-16607.579999999998</v>
      </c>
      <c r="F338" s="14">
        <f t="shared" ref="F338" si="160">SUM(F339:F367)</f>
        <v>18277.68</v>
      </c>
      <c r="G338" s="14">
        <f t="shared" ref="G338" si="161">SUM(G339:G367)</f>
        <v>3604.5133333333333</v>
      </c>
      <c r="H338" s="14">
        <f t="shared" ref="H338" si="162">SUM(H339:H367)</f>
        <v>0</v>
      </c>
      <c r="I338" s="14">
        <f t="shared" ref="I338" si="163">SUM(I339:I367)</f>
        <v>-15757.52</v>
      </c>
      <c r="J338" s="14">
        <f t="shared" ref="J338" si="164">SUM(J339:J367)</f>
        <v>-1019.3600000000001</v>
      </c>
      <c r="K338" s="14">
        <f t="shared" ref="K338" si="165">SUM(K339:K367)</f>
        <v>-1178.02</v>
      </c>
      <c r="L338" s="14">
        <f t="shared" ref="L338" si="166">SUM(L339:L367)</f>
        <v>123.12</v>
      </c>
      <c r="M338" s="14">
        <f t="shared" ref="M338" si="167">SUM(M339:M367)</f>
        <v>0</v>
      </c>
      <c r="N338" s="14">
        <f t="shared" ref="N338" si="168">SUM(N339:N367)</f>
        <v>-336.69000000000011</v>
      </c>
      <c r="O338" s="14">
        <f t="shared" ref="O338" si="169">SUM(O339:O367)</f>
        <v>0</v>
      </c>
      <c r="P338" s="14">
        <f t="shared" si="157"/>
        <v>-12893.856666666667</v>
      </c>
      <c r="R338" s="38" t="s">
        <v>64</v>
      </c>
      <c r="S338" s="37" t="s">
        <v>4348</v>
      </c>
      <c r="T338" s="14">
        <f t="shared" si="158"/>
        <v>0</v>
      </c>
      <c r="U338" s="14">
        <f t="shared" si="136"/>
        <v>-2226.7245887132449</v>
      </c>
      <c r="V338" s="14">
        <f t="shared" si="137"/>
        <v>2450.6496118418404</v>
      </c>
      <c r="W338" s="14">
        <f t="shared" si="138"/>
        <v>483.288863860844</v>
      </c>
      <c r="X338" s="14">
        <f t="shared" si="139"/>
        <v>0</v>
      </c>
      <c r="Y338" s="14">
        <f t="shared" si="140"/>
        <v>-2112.7495541879516</v>
      </c>
      <c r="Z338" s="14">
        <f t="shared" si="141"/>
        <v>-136.67457731654667</v>
      </c>
      <c r="AA338" s="14">
        <f t="shared" si="142"/>
        <v>-157.94752155316894</v>
      </c>
      <c r="AB338" s="14">
        <f t="shared" si="143"/>
        <v>16.50778327500905</v>
      </c>
      <c r="AC338" s="14">
        <f t="shared" si="144"/>
        <v>0</v>
      </c>
      <c r="AD338" s="14">
        <f t="shared" si="145"/>
        <v>-45.142995052491862</v>
      </c>
      <c r="AE338" s="14">
        <v>-428</v>
      </c>
      <c r="AF338" s="14">
        <v>16138.043333333339</v>
      </c>
    </row>
    <row r="339" spans="1:32" ht="14.4" x14ac:dyDescent="0.3">
      <c r="A339" s="34"/>
      <c r="B339" s="7"/>
      <c r="C339" s="39" t="s">
        <v>340</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340</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2407</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2407</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557</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557</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1933</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1933</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530</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530</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34</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-427.31999999999988</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0</v>
      </c>
      <c r="K344" s="13">
        <f>SUMIFS('1. Output sheet'!$F$2:$F$5000,'1. Output sheet'!$AC$2:$AC$5000,$B$105,'1. Output sheet'!$C$2:$C$5000,K$138,'1. Output sheet'!$K$2:$K$5000,$C279,'1. Output sheet'!$O$2:$O$5000,"&gt;="&amp;$B$239,'1. Output sheet'!$O$2:$O$5000,"&lt;"&amp;$C$239)</f>
        <v>0</v>
      </c>
      <c r="L344" s="13">
        <f>SUMIFS('1. Output sheet'!$F$2:$F$5000,'1. Output sheet'!$AC$2:$AC$5000,$B$105,'1. Output sheet'!$C$2:$C$5000,L$138,'1. Output sheet'!$K$2:$K$5000,$C279,'1. Output sheet'!$O$2:$O$5000,"&gt;="&amp;$B$239,'1. Output sheet'!$O$2:$O$5000,"&lt;"&amp;$C$239)</f>
        <v>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-427.31999999999988</v>
      </c>
      <c r="R344" s="7"/>
      <c r="S344" s="39" t="s">
        <v>34</v>
      </c>
      <c r="T344" s="14">
        <f t="shared" si="158"/>
        <v>0</v>
      </c>
      <c r="U344" s="14">
        <f t="shared" si="136"/>
        <v>0</v>
      </c>
      <c r="V344" s="14">
        <f t="shared" si="137"/>
        <v>-57.294557741040158</v>
      </c>
      <c r="W344" s="14">
        <f t="shared" si="138"/>
        <v>0</v>
      </c>
      <c r="X344" s="14">
        <f t="shared" si="139"/>
        <v>0</v>
      </c>
      <c r="Y344" s="14">
        <f t="shared" si="140"/>
        <v>0</v>
      </c>
      <c r="Z344" s="14">
        <f t="shared" si="141"/>
        <v>0</v>
      </c>
      <c r="AA344" s="14">
        <f t="shared" si="142"/>
        <v>0</v>
      </c>
      <c r="AB344" s="14">
        <f t="shared" si="143"/>
        <v>0</v>
      </c>
      <c r="AC344" s="14">
        <f t="shared" si="144"/>
        <v>0</v>
      </c>
      <c r="AD344" s="14">
        <f t="shared" si="145"/>
        <v>0</v>
      </c>
      <c r="AE344" s="13">
        <v>0</v>
      </c>
      <c r="AF344" s="14">
        <v>-13284.88</v>
      </c>
    </row>
    <row r="345" spans="1:32" ht="14.4" x14ac:dyDescent="0.3">
      <c r="A345" s="34"/>
      <c r="B345" s="7"/>
      <c r="C345" s="39" t="s">
        <v>473</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473</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210</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210</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333</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333</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229</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229</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407</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407</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54</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4125</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4125</v>
      </c>
      <c r="R350" s="7"/>
      <c r="S350" s="39" t="s">
        <v>54</v>
      </c>
      <c r="T350" s="14">
        <f t="shared" si="158"/>
        <v>0</v>
      </c>
      <c r="U350" s="14">
        <f t="shared" si="136"/>
        <v>0</v>
      </c>
      <c r="V350" s="14">
        <f t="shared" si="137"/>
        <v>0</v>
      </c>
      <c r="W350" s="14">
        <f t="shared" si="138"/>
        <v>0</v>
      </c>
      <c r="X350" s="14">
        <f t="shared" si="139"/>
        <v>0</v>
      </c>
      <c r="Y350" s="14">
        <f t="shared" si="140"/>
        <v>553.07509754233536</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126</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0</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0</v>
      </c>
      <c r="O351" s="13">
        <f>SUMIFS('1. Output sheet'!$F$2:$F$5000,'1. Output sheet'!$AC$2:$AC$5000,$B$105,'1. Output sheet'!$C$2:$C$5000,O$138,'1. Output sheet'!$K$2:$K$5000,$C286,'1. Output sheet'!$O$2:$O$5000,"&gt;="&amp;$B$239,'1. Output sheet'!$O$2:$O$5000,"&lt;"&amp;$C$239)</f>
        <v>0</v>
      </c>
      <c r="P351" s="14">
        <f t="shared" si="157"/>
        <v>0</v>
      </c>
      <c r="R351" s="7"/>
      <c r="S351" s="39" t="s">
        <v>126</v>
      </c>
      <c r="T351" s="14">
        <f t="shared" si="158"/>
        <v>0</v>
      </c>
      <c r="U351" s="14">
        <f t="shared" si="136"/>
        <v>0</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0</v>
      </c>
      <c r="AE351" s="13">
        <v>0</v>
      </c>
      <c r="AF351" s="14">
        <v>-23316.39</v>
      </c>
    </row>
    <row r="352" spans="1:32" ht="14.4" x14ac:dyDescent="0.3">
      <c r="A352" s="34"/>
      <c r="B352" s="7"/>
      <c r="C352" s="39" t="s">
        <v>737</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737</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362</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362</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76</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76</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3770</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3770</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724</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724</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285</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285</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717</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0</v>
      </c>
      <c r="G358" s="13">
        <f>SUMIFS('1. Output sheet'!$F$2:$F$5000,'1. Output sheet'!$AC$2:$AC$5000,$B$105,'1. Output sheet'!$C$2:$C$5000,G$138,'1. Output sheet'!$K$2:$K$5000,$C293,'1. Output sheet'!$O$2:$O$5000,"&gt;="&amp;$B$239,'1. Output sheet'!$O$2:$O$5000,"&lt;"&amp;$C$239)</f>
        <v>0</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31.529999999999969</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0</v>
      </c>
      <c r="O358" s="13">
        <f>SUMIFS('1. Output sheet'!$F$2:$F$5000,'1. Output sheet'!$AC$2:$AC$5000,$B$105,'1. Output sheet'!$C$2:$C$5000,O$138,'1. Output sheet'!$K$2:$K$5000,$C293,'1. Output sheet'!$O$2:$O$5000,"&gt;="&amp;$B$239,'1. Output sheet'!$O$2:$O$5000,"&lt;"&amp;$C$239)</f>
        <v>0</v>
      </c>
      <c r="P358" s="14">
        <f t="shared" si="157"/>
        <v>31.529999999999969</v>
      </c>
      <c r="R358" s="7"/>
      <c r="S358" s="39" t="s">
        <v>717</v>
      </c>
      <c r="T358" s="14">
        <f t="shared" si="158"/>
        <v>0</v>
      </c>
      <c r="U358" s="14">
        <f t="shared" si="136"/>
        <v>0</v>
      </c>
      <c r="V358" s="14">
        <f t="shared" si="137"/>
        <v>0</v>
      </c>
      <c r="W358" s="14">
        <f t="shared" si="138"/>
        <v>0</v>
      </c>
      <c r="X358" s="14">
        <f t="shared" si="139"/>
        <v>0</v>
      </c>
      <c r="Y358" s="14">
        <f t="shared" si="140"/>
        <v>0</v>
      </c>
      <c r="Z358" s="14">
        <f t="shared" si="141"/>
        <v>4.2275049273963186</v>
      </c>
      <c r="AA358" s="14">
        <f t="shared" si="142"/>
        <v>0</v>
      </c>
      <c r="AB358" s="14">
        <f t="shared" si="143"/>
        <v>0</v>
      </c>
      <c r="AC358" s="14">
        <f t="shared" si="144"/>
        <v>0</v>
      </c>
      <c r="AD358" s="14">
        <f t="shared" si="145"/>
        <v>0</v>
      </c>
      <c r="AE358" s="13">
        <v>0</v>
      </c>
      <c r="AF358" s="14">
        <v>-2591.4</v>
      </c>
    </row>
    <row r="359" spans="1:32" ht="14.4" x14ac:dyDescent="0.3">
      <c r="A359" s="34"/>
      <c r="B359" s="7"/>
      <c r="C359" s="39" t="s">
        <v>1095</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1095</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427</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16980</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16980</v>
      </c>
      <c r="R360" s="7"/>
      <c r="S360" s="39" t="s">
        <v>427</v>
      </c>
      <c r="T360" s="14">
        <f t="shared" si="158"/>
        <v>0</v>
      </c>
      <c r="U360" s="14">
        <f t="shared" si="136"/>
        <v>0</v>
      </c>
      <c r="V360" s="14">
        <f t="shared" si="137"/>
        <v>2276.6582197015405</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84</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0</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1765</v>
      </c>
      <c r="R361" s="7"/>
      <c r="S361" s="39" t="s">
        <v>84</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0</v>
      </c>
      <c r="AB361" s="14">
        <f t="shared" si="143"/>
        <v>5.3631524610165844</v>
      </c>
      <c r="AC361" s="14">
        <f t="shared" si="144"/>
        <v>0</v>
      </c>
      <c r="AD361" s="14">
        <f t="shared" si="145"/>
        <v>0</v>
      </c>
      <c r="AE361" s="13">
        <v>0</v>
      </c>
      <c r="AF361" s="14">
        <v>7624.3600000000006</v>
      </c>
    </row>
    <row r="362" spans="1:32" ht="14.4" x14ac:dyDescent="0.3">
      <c r="A362" s="34"/>
      <c r="B362" s="7"/>
      <c r="C362" s="39" t="s">
        <v>204</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204</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216</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-19882.52</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0</v>
      </c>
      <c r="O363" s="13">
        <f>SUMIFS('1. Output sheet'!$F$2:$F$5000,'1. Output sheet'!$AC$2:$AC$5000,$B$105,'1. Output sheet'!$C$2:$C$5000,O$138,'1. Output sheet'!$K$2:$K$5000,$C298,'1. Output sheet'!$O$2:$O$5000,"&gt;="&amp;$B$239,'1. Output sheet'!$O$2:$O$5000,"&lt;"&amp;$C$239)</f>
        <v>0</v>
      </c>
      <c r="P363" s="14">
        <f t="shared" si="157"/>
        <v>-22111.43</v>
      </c>
      <c r="R363" s="7"/>
      <c r="S363" s="39" t="s">
        <v>216</v>
      </c>
      <c r="T363" s="14">
        <f t="shared" si="158"/>
        <v>0</v>
      </c>
      <c r="U363" s="14">
        <f t="shared" si="136"/>
        <v>0</v>
      </c>
      <c r="V363" s="14">
        <f t="shared" si="137"/>
        <v>0</v>
      </c>
      <c r="W363" s="14">
        <f t="shared" si="138"/>
        <v>0</v>
      </c>
      <c r="X363" s="14">
        <f t="shared" si="139"/>
        <v>0</v>
      </c>
      <c r="Y363" s="14">
        <f t="shared" si="140"/>
        <v>-2665.8246517302869</v>
      </c>
      <c r="Z363" s="14">
        <f t="shared" si="141"/>
        <v>-140.90208224394297</v>
      </c>
      <c r="AA363" s="14">
        <f t="shared" si="142"/>
        <v>-157.94752155316894</v>
      </c>
      <c r="AB363" s="14">
        <f t="shared" si="143"/>
        <v>0</v>
      </c>
      <c r="AC363" s="14">
        <f t="shared" si="144"/>
        <v>0</v>
      </c>
      <c r="AD363" s="14">
        <f t="shared" si="145"/>
        <v>0</v>
      </c>
      <c r="AE363" s="13">
        <v>0</v>
      </c>
      <c r="AF363" s="14">
        <v>-29074.37</v>
      </c>
    </row>
    <row r="364" spans="1:32" ht="14.4" x14ac:dyDescent="0.3">
      <c r="A364" s="34"/>
      <c r="B364" s="7"/>
      <c r="C364" s="39" t="s">
        <v>2425</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2425</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194</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0</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0</v>
      </c>
      <c r="R365" s="7"/>
      <c r="S365" s="39" t="s">
        <v>194</v>
      </c>
      <c r="T365" s="14">
        <f t="shared" si="158"/>
        <v>0</v>
      </c>
      <c r="U365" s="14">
        <f t="shared" si="136"/>
        <v>0</v>
      </c>
      <c r="V365" s="14">
        <f t="shared" si="137"/>
        <v>0</v>
      </c>
      <c r="W365" s="14">
        <f t="shared" si="138"/>
        <v>0</v>
      </c>
      <c r="X365" s="14">
        <f t="shared" si="139"/>
        <v>0</v>
      </c>
      <c r="Y365" s="14">
        <f t="shared" si="140"/>
        <v>0</v>
      </c>
      <c r="Z365" s="14">
        <f t="shared" si="141"/>
        <v>0</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267</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0</v>
      </c>
      <c r="G366" s="13">
        <f>SUMIFS('1. Output sheet'!$F$2:$F$5000,'1. Output sheet'!$AC$2:$AC$5000,$B$105,'1. Output sheet'!$C$2:$C$5000,G$138,'1. Output sheet'!$K$2:$K$5000,$C301,'1. Output sheet'!$O$2:$O$5000,"&gt;="&amp;$B$239,'1. Output sheet'!$O$2:$O$5000,"&lt;"&amp;$C$239)</f>
        <v>3604.5133333333333</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100</v>
      </c>
      <c r="O366" s="13">
        <f>SUMIFS('1. Output sheet'!$F$2:$F$5000,'1. Output sheet'!$AC$2:$AC$5000,$B$105,'1. Output sheet'!$C$2:$C$5000,O$138,'1. Output sheet'!$K$2:$K$5000,$C301,'1. Output sheet'!$O$2:$O$5000,"&gt;="&amp;$B$239,'1. Output sheet'!$O$2:$O$5000,"&lt;"&amp;$C$239)</f>
        <v>0</v>
      </c>
      <c r="P366" s="14">
        <f t="shared" si="157"/>
        <v>3704.5133333333333</v>
      </c>
      <c r="R366" s="7"/>
      <c r="S366" s="39" t="s">
        <v>267</v>
      </c>
      <c r="T366" s="14">
        <f t="shared" si="158"/>
        <v>0</v>
      </c>
      <c r="U366" s="14">
        <f t="shared" si="136"/>
        <v>0</v>
      </c>
      <c r="V366" s="14">
        <f t="shared" si="137"/>
        <v>0</v>
      </c>
      <c r="W366" s="14">
        <f t="shared" si="138"/>
        <v>483.288863860844</v>
      </c>
      <c r="X366" s="14">
        <f t="shared" si="139"/>
        <v>0</v>
      </c>
      <c r="Y366" s="14">
        <f t="shared" si="140"/>
        <v>0</v>
      </c>
      <c r="Z366" s="14">
        <f t="shared" si="141"/>
        <v>0</v>
      </c>
      <c r="AA366" s="14">
        <f t="shared" si="142"/>
        <v>0</v>
      </c>
      <c r="AB366" s="14">
        <f t="shared" si="143"/>
        <v>0</v>
      </c>
      <c r="AC366" s="14">
        <f t="shared" si="144"/>
        <v>0</v>
      </c>
      <c r="AD366" s="14">
        <f t="shared" si="145"/>
        <v>13.407881152541462</v>
      </c>
      <c r="AE366" s="13">
        <v>0</v>
      </c>
      <c r="AF366" s="14">
        <v>-1771.5966666666668</v>
      </c>
    </row>
    <row r="367" spans="1:32" ht="14.4" x14ac:dyDescent="0.3">
      <c r="A367" s="34"/>
      <c r="B367" s="7"/>
      <c r="C367" s="39" t="s">
        <v>710</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0</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83.12</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-436.69000000000011</v>
      </c>
      <c r="O367" s="13">
        <f>SUMIFS('1. Output sheet'!$F$2:$F$5000,'1. Output sheet'!$AC$2:$AC$5000,$B$105,'1. Output sheet'!$C$2:$C$5000,O$138,'1. Output sheet'!$K$2:$K$5000,$C302,'1. Output sheet'!$O$2:$O$5000,"&gt;="&amp;$B$239,'1. Output sheet'!$O$2:$O$5000,"&lt;"&amp;$C$239)</f>
        <v>0</v>
      </c>
      <c r="P367" s="14">
        <f t="shared" si="157"/>
        <v>-353.57000000000011</v>
      </c>
      <c r="R367" s="7"/>
      <c r="S367" s="39" t="s">
        <v>710</v>
      </c>
      <c r="T367" s="14">
        <f t="shared" si="158"/>
        <v>0</v>
      </c>
      <c r="U367" s="14">
        <f t="shared" si="136"/>
        <v>0</v>
      </c>
      <c r="V367" s="14">
        <f t="shared" si="137"/>
        <v>0</v>
      </c>
      <c r="W367" s="14">
        <f t="shared" si="138"/>
        <v>0</v>
      </c>
      <c r="X367" s="14">
        <f t="shared" si="139"/>
        <v>0</v>
      </c>
      <c r="Y367" s="14">
        <f t="shared" si="140"/>
        <v>0</v>
      </c>
      <c r="Z367" s="14">
        <f t="shared" si="141"/>
        <v>0</v>
      </c>
      <c r="AA367" s="14">
        <f t="shared" si="142"/>
        <v>0</v>
      </c>
      <c r="AB367" s="14">
        <f t="shared" si="143"/>
        <v>11.144630813992464</v>
      </c>
      <c r="AC367" s="14">
        <f t="shared" si="144"/>
        <v>0</v>
      </c>
      <c r="AD367" s="14">
        <f t="shared" si="145"/>
        <v>-58.550876205033326</v>
      </c>
      <c r="AE367" s="13">
        <v>0</v>
      </c>
      <c r="AF367" s="14">
        <v>-353.57000000000011</v>
      </c>
    </row>
    <row r="368" spans="1:32" x14ac:dyDescent="0.25">
      <c r="A368" s="34"/>
    </row>
    <row r="369" spans="1:32" x14ac:dyDescent="0.25">
      <c r="A369" s="34"/>
      <c r="R369">
        <v>0.13407881152541462</v>
      </c>
    </row>
    <row r="370" spans="1:32" ht="14.4" x14ac:dyDescent="0.3">
      <c r="A370" s="34"/>
      <c r="B370" s="5" t="s">
        <v>4372</v>
      </c>
      <c r="C370" s="5"/>
      <c r="D370" s="5"/>
      <c r="E370" s="5"/>
      <c r="F370" s="5"/>
      <c r="G370" s="5"/>
      <c r="H370" s="5"/>
      <c r="I370" s="5"/>
      <c r="J370" s="5"/>
      <c r="K370" s="5"/>
      <c r="L370" s="5"/>
      <c r="M370" s="5"/>
      <c r="N370" s="5"/>
      <c r="O370" s="5"/>
      <c r="P370" s="5"/>
      <c r="R370" s="5" t="s">
        <v>4372</v>
      </c>
      <c r="S370" s="5"/>
      <c r="T370" s="5"/>
      <c r="U370" s="5"/>
      <c r="V370" s="5"/>
      <c r="W370" s="5"/>
      <c r="X370" s="5"/>
      <c r="Y370" s="5"/>
      <c r="Z370" s="5"/>
      <c r="AA370" s="5"/>
      <c r="AB370" s="5"/>
      <c r="AC370" s="5"/>
      <c r="AD370" s="5"/>
      <c r="AE370" s="5"/>
      <c r="AF370" s="5"/>
    </row>
    <row r="371" spans="1:32" ht="43.2" x14ac:dyDescent="0.3">
      <c r="A371" s="34"/>
      <c r="B371" s="6" t="s">
        <v>4363</v>
      </c>
      <c r="C371" s="6"/>
      <c r="D371" s="10" t="s">
        <v>705</v>
      </c>
      <c r="E371" s="10" t="s">
        <v>206</v>
      </c>
      <c r="F371" s="10" t="s">
        <v>198</v>
      </c>
      <c r="G371" s="11" t="s">
        <v>28</v>
      </c>
      <c r="H371" s="11" t="s">
        <v>795</v>
      </c>
      <c r="I371" s="11" t="s">
        <v>43</v>
      </c>
      <c r="J371" s="11" t="s">
        <v>104</v>
      </c>
      <c r="K371" s="11" t="s">
        <v>808</v>
      </c>
      <c r="L371" s="11" t="s">
        <v>755</v>
      </c>
      <c r="M371" s="11" t="s">
        <v>4353</v>
      </c>
      <c r="N371" s="11" t="s">
        <v>318</v>
      </c>
      <c r="O371" s="11" t="s">
        <v>71</v>
      </c>
      <c r="P371" s="29" t="s">
        <v>4354</v>
      </c>
      <c r="R371" s="6" t="s">
        <v>4364</v>
      </c>
      <c r="S371" s="6"/>
      <c r="T371" s="10" t="s">
        <v>705</v>
      </c>
      <c r="U371" s="10" t="s">
        <v>206</v>
      </c>
      <c r="V371" s="10" t="s">
        <v>198</v>
      </c>
      <c r="W371" s="11" t="s">
        <v>28</v>
      </c>
      <c r="X371" s="11" t="s">
        <v>795</v>
      </c>
      <c r="Y371" s="11" t="s">
        <v>43</v>
      </c>
      <c r="Z371" s="11" t="s">
        <v>104</v>
      </c>
      <c r="AA371" s="11" t="s">
        <v>808</v>
      </c>
      <c r="AB371" s="11" t="s">
        <v>755</v>
      </c>
      <c r="AC371" s="11" t="s">
        <v>4353</v>
      </c>
      <c r="AD371" s="11" t="s">
        <v>318</v>
      </c>
      <c r="AE371" s="11" t="s">
        <v>71</v>
      </c>
      <c r="AF371" s="29" t="s">
        <v>4354</v>
      </c>
    </row>
    <row r="372" spans="1:32" ht="14.4" x14ac:dyDescent="0.3">
      <c r="A372" s="34"/>
      <c r="B372" s="37" t="s">
        <v>4373</v>
      </c>
      <c r="C372" s="12"/>
      <c r="D372" s="14">
        <f>SUM(D373:D401)</f>
        <v>979</v>
      </c>
      <c r="E372" s="14">
        <f t="shared" ref="E372" si="170">SUM(E373:E401)</f>
        <v>30106.120000000003</v>
      </c>
      <c r="F372" s="14">
        <f t="shared" ref="F372" si="171">SUM(F373:F401)</f>
        <v>27592.68</v>
      </c>
      <c r="G372" s="14">
        <f t="shared" ref="G372" si="172">SUM(G373:G401)</f>
        <v>9276.0133333333324</v>
      </c>
      <c r="H372" s="14">
        <f t="shared" ref="H372" si="173">SUM(H373:H401)</f>
        <v>0</v>
      </c>
      <c r="I372" s="14">
        <f t="shared" ref="I372" si="174">SUM(I373:I401)</f>
        <v>12652.029999999999</v>
      </c>
      <c r="J372" s="14">
        <f t="shared" ref="J372" si="175">SUM(J373:J401)</f>
        <v>48603.729999999996</v>
      </c>
      <c r="K372" s="14">
        <f t="shared" ref="K372" si="176">SUM(K373:K401)</f>
        <v>26091.989999999998</v>
      </c>
      <c r="L372" s="14">
        <f t="shared" ref="L372" si="177">SUM(L373:L401)</f>
        <v>2212.25</v>
      </c>
      <c r="M372" s="14">
        <f t="shared" ref="M372" si="178">SUM(M373:M401)</f>
        <v>0</v>
      </c>
      <c r="N372" s="14">
        <f t="shared" ref="N372" si="179">SUM(N373:N401)</f>
        <v>9348.31</v>
      </c>
      <c r="O372" s="14">
        <f t="shared" ref="O372" si="180">SUM(O373:O401)</f>
        <v>0</v>
      </c>
      <c r="P372" s="14">
        <f>SUM(D372:O372)</f>
        <v>166862.12333333332</v>
      </c>
      <c r="R372" s="37" t="s">
        <v>4373</v>
      </c>
      <c r="S372" s="12"/>
      <c r="T372" s="14">
        <f>D372*$R$201</f>
        <v>131.26315648338093</v>
      </c>
      <c r="U372" s="14">
        <f t="shared" ref="U372:U401" si="181">E372*$R$201</f>
        <v>4036.5927892415161</v>
      </c>
      <c r="V372" s="14">
        <f t="shared" ref="V372:V401" si="182">F372*$R$201</f>
        <v>3699.5937412010776</v>
      </c>
      <c r="W372" s="14">
        <f t="shared" ref="W372:W401" si="183">G372*$R$201</f>
        <v>1243.716843427233</v>
      </c>
      <c r="X372" s="14">
        <f t="shared" ref="X372:X401" si="184">H372*$R$201</f>
        <v>0</v>
      </c>
      <c r="Y372" s="14">
        <f t="shared" ref="Y372:Y401" si="185">I372*$R$201</f>
        <v>1696.3691457838913</v>
      </c>
      <c r="Z372" s="14">
        <f t="shared" ref="Z372:Z401" si="186">J372*$R$201</f>
        <v>6516.7303541021402</v>
      </c>
      <c r="AA372" s="14">
        <f t="shared" ref="AA372:AA401" si="187">K372*$R$201</f>
        <v>3498.3830095330027</v>
      </c>
      <c r="AB372" s="14">
        <f t="shared" ref="AB372:AB401" si="188">L372*$R$201</f>
        <v>296.61585079709852</v>
      </c>
      <c r="AC372" s="14">
        <f t="shared" ref="AC372:AC401" si="189">M372*$R$201</f>
        <v>0</v>
      </c>
      <c r="AD372" s="14">
        <f t="shared" ref="AD372:AD401" si="190">N372*$R$201</f>
        <v>1253.4102945711486</v>
      </c>
      <c r="AE372" s="14">
        <f t="shared" ref="AE372:AE401" si="191">O372*$R$201</f>
        <v>0</v>
      </c>
      <c r="AF372" s="14">
        <f t="shared" ref="AF372:AF401" si="192">P372*$R$201</f>
        <v>22372.675185140488</v>
      </c>
    </row>
    <row r="373" spans="1:32" ht="14.4" x14ac:dyDescent="0.3">
      <c r="A373" s="34"/>
      <c r="B373" s="39" t="s">
        <v>340</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0</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340</v>
      </c>
      <c r="S373" s="12"/>
      <c r="T373" s="13">
        <f t="shared" ref="T373:T401" si="193">D373*$R$201</f>
        <v>0</v>
      </c>
      <c r="U373" s="13">
        <f t="shared" si="181"/>
        <v>0</v>
      </c>
      <c r="V373" s="13">
        <f t="shared" si="182"/>
        <v>0</v>
      </c>
      <c r="W373" s="13">
        <f t="shared" si="183"/>
        <v>261.45368247455849</v>
      </c>
      <c r="X373" s="13">
        <f t="shared" si="184"/>
        <v>0</v>
      </c>
      <c r="Y373" s="13">
        <f t="shared" si="185"/>
        <v>0</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2407</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2407</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557</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557</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1933</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0</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1250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1250</v>
      </c>
      <c r="R376" s="39" t="s">
        <v>1933</v>
      </c>
      <c r="S376" s="12"/>
      <c r="T376" s="13">
        <f t="shared" si="193"/>
        <v>0</v>
      </c>
      <c r="U376" s="13">
        <f t="shared" si="181"/>
        <v>0</v>
      </c>
      <c r="V376" s="13">
        <f t="shared" si="182"/>
        <v>0</v>
      </c>
      <c r="W376" s="13">
        <f t="shared" si="183"/>
        <v>0</v>
      </c>
      <c r="X376" s="13">
        <f t="shared" si="184"/>
        <v>0</v>
      </c>
      <c r="Y376" s="13">
        <f t="shared" si="185"/>
        <v>0</v>
      </c>
      <c r="Z376" s="13">
        <f t="shared" si="186"/>
        <v>167.59851440676829</v>
      </c>
      <c r="AA376" s="13">
        <f t="shared" si="187"/>
        <v>0</v>
      </c>
      <c r="AB376" s="13">
        <f t="shared" si="188"/>
        <v>0</v>
      </c>
      <c r="AC376" s="13">
        <f t="shared" si="189"/>
        <v>0</v>
      </c>
      <c r="AD376" s="13">
        <f t="shared" si="190"/>
        <v>0</v>
      </c>
      <c r="AE376" s="13">
        <f t="shared" si="191"/>
        <v>0</v>
      </c>
      <c r="AF376" s="14">
        <f t="shared" si="192"/>
        <v>167.59851440676829</v>
      </c>
    </row>
    <row r="377" spans="1:32" ht="14.4" x14ac:dyDescent="0.3">
      <c r="A377" s="34"/>
      <c r="B377" s="39" t="s">
        <v>530</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530</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34</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-427.31999999999988</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947.5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0</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0</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1467.68</v>
      </c>
      <c r="R378" s="39" t="s">
        <v>34</v>
      </c>
      <c r="S378" s="12"/>
      <c r="T378" s="13">
        <f t="shared" si="193"/>
        <v>0</v>
      </c>
      <c r="U378" s="13">
        <f t="shared" si="181"/>
        <v>0</v>
      </c>
      <c r="V378" s="13">
        <f t="shared" si="182"/>
        <v>-57.294557741040158</v>
      </c>
      <c r="W378" s="13">
        <f t="shared" si="183"/>
        <v>127.03967392033036</v>
      </c>
      <c r="X378" s="13">
        <f t="shared" si="184"/>
        <v>0</v>
      </c>
      <c r="Y378" s="13">
        <f t="shared" si="185"/>
        <v>127.03967392033036</v>
      </c>
      <c r="Z378" s="13">
        <f t="shared" si="186"/>
        <v>0</v>
      </c>
      <c r="AA378" s="13">
        <f t="shared" si="187"/>
        <v>0</v>
      </c>
      <c r="AB378" s="13">
        <f t="shared" si="188"/>
        <v>0</v>
      </c>
      <c r="AC378" s="13">
        <f t="shared" si="189"/>
        <v>0</v>
      </c>
      <c r="AD378" s="13">
        <f t="shared" si="190"/>
        <v>0</v>
      </c>
      <c r="AE378" s="13">
        <f t="shared" si="191"/>
        <v>0</v>
      </c>
      <c r="AF378" s="14">
        <f t="shared" si="192"/>
        <v>196.78479009962055</v>
      </c>
    </row>
    <row r="379" spans="1:32" ht="14.4" x14ac:dyDescent="0.3">
      <c r="A379" s="34"/>
      <c r="B379" s="39" t="s">
        <v>473</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0</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0</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0</v>
      </c>
      <c r="R379" s="39" t="s">
        <v>473</v>
      </c>
      <c r="S379" s="12"/>
      <c r="T379" s="13">
        <f t="shared" si="193"/>
        <v>0</v>
      </c>
      <c r="U379" s="13">
        <f t="shared" si="181"/>
        <v>0</v>
      </c>
      <c r="V379" s="13">
        <f t="shared" si="182"/>
        <v>0</v>
      </c>
      <c r="W379" s="13">
        <f t="shared" si="183"/>
        <v>0</v>
      </c>
      <c r="X379" s="13">
        <f t="shared" si="184"/>
        <v>0</v>
      </c>
      <c r="Y379" s="13">
        <f t="shared" si="185"/>
        <v>0</v>
      </c>
      <c r="Z379" s="13">
        <f t="shared" si="186"/>
        <v>0</v>
      </c>
      <c r="AA379" s="13">
        <f t="shared" si="187"/>
        <v>0</v>
      </c>
      <c r="AB379" s="13">
        <f t="shared" si="188"/>
        <v>0</v>
      </c>
      <c r="AC379" s="13">
        <f t="shared" si="189"/>
        <v>0</v>
      </c>
      <c r="AD379" s="13">
        <f t="shared" si="190"/>
        <v>0</v>
      </c>
      <c r="AE379" s="13">
        <f t="shared" si="191"/>
        <v>0</v>
      </c>
      <c r="AF379" s="14">
        <f t="shared" si="192"/>
        <v>0</v>
      </c>
    </row>
    <row r="380" spans="1:32" ht="14.4" x14ac:dyDescent="0.3">
      <c r="A380" s="34"/>
      <c r="B380" s="39" t="s">
        <v>210</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210</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333</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333</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229</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0</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14134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0</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28334</v>
      </c>
      <c r="R382" s="39" t="s">
        <v>229</v>
      </c>
      <c r="S382" s="12"/>
      <c r="T382" s="13">
        <f t="shared" si="193"/>
        <v>0</v>
      </c>
      <c r="U382" s="13">
        <f t="shared" si="181"/>
        <v>0</v>
      </c>
      <c r="V382" s="13">
        <f t="shared" si="182"/>
        <v>0</v>
      </c>
      <c r="W382" s="13">
        <f t="shared" si="183"/>
        <v>0</v>
      </c>
      <c r="X382" s="13">
        <f t="shared" si="184"/>
        <v>0</v>
      </c>
      <c r="Y382" s="13">
        <f t="shared" si="185"/>
        <v>1903.9191236608876</v>
      </c>
      <c r="Z382" s="13">
        <f t="shared" si="186"/>
        <v>1895.0699221002103</v>
      </c>
      <c r="AA382" s="13">
        <f t="shared" si="187"/>
        <v>0</v>
      </c>
      <c r="AB382" s="13">
        <f t="shared" si="188"/>
        <v>0</v>
      </c>
      <c r="AC382" s="13">
        <f t="shared" si="189"/>
        <v>0</v>
      </c>
      <c r="AD382" s="13">
        <f t="shared" si="190"/>
        <v>0</v>
      </c>
      <c r="AE382" s="13">
        <f t="shared" si="191"/>
        <v>0</v>
      </c>
      <c r="AF382" s="14">
        <f t="shared" si="192"/>
        <v>3798.9890457610977</v>
      </c>
    </row>
    <row r="383" spans="1:32" ht="14.4" x14ac:dyDescent="0.3">
      <c r="A383" s="34"/>
      <c r="B383" s="39" t="s">
        <v>407</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407</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54</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4125</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1195</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0</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5320</v>
      </c>
      <c r="R384" s="39" t="s">
        <v>54</v>
      </c>
      <c r="S384" s="12"/>
      <c r="T384" s="13">
        <f t="shared" si="193"/>
        <v>0</v>
      </c>
      <c r="U384" s="13">
        <f t="shared" si="181"/>
        <v>0</v>
      </c>
      <c r="V384" s="13">
        <f t="shared" si="182"/>
        <v>0</v>
      </c>
      <c r="W384" s="13">
        <f t="shared" si="183"/>
        <v>0</v>
      </c>
      <c r="X384" s="13">
        <f t="shared" si="184"/>
        <v>0</v>
      </c>
      <c r="Y384" s="13">
        <f t="shared" si="185"/>
        <v>553.07509754233536</v>
      </c>
      <c r="Z384" s="13">
        <f t="shared" si="186"/>
        <v>160.22417977287049</v>
      </c>
      <c r="AA384" s="13">
        <f t="shared" si="187"/>
        <v>0</v>
      </c>
      <c r="AB384" s="13">
        <f t="shared" si="188"/>
        <v>0</v>
      </c>
      <c r="AC384" s="13">
        <f t="shared" si="189"/>
        <v>0</v>
      </c>
      <c r="AD384" s="13">
        <f t="shared" si="190"/>
        <v>0</v>
      </c>
      <c r="AE384" s="13">
        <f t="shared" si="191"/>
        <v>0</v>
      </c>
      <c r="AF384" s="14">
        <f t="shared" si="192"/>
        <v>713.29927731520581</v>
      </c>
    </row>
    <row r="385" spans="1:32" ht="14.4" x14ac:dyDescent="0.3">
      <c r="A385" s="34"/>
      <c r="B385" s="39" t="s">
        <v>126</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0</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0</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835</v>
      </c>
      <c r="R385" s="39" t="s">
        <v>126</v>
      </c>
      <c r="S385" s="12"/>
      <c r="T385" s="13">
        <f t="shared" si="193"/>
        <v>0</v>
      </c>
      <c r="U385" s="13">
        <f t="shared" si="181"/>
        <v>0</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0</v>
      </c>
      <c r="AE385" s="13">
        <f t="shared" si="191"/>
        <v>0</v>
      </c>
      <c r="AF385" s="14">
        <f t="shared" si="192"/>
        <v>111.95580762372121</v>
      </c>
    </row>
    <row r="386" spans="1:32" ht="14.4" x14ac:dyDescent="0.3">
      <c r="A386" s="34"/>
      <c r="B386" s="39" t="s">
        <v>737</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2990</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1395</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5680</v>
      </c>
      <c r="R386" s="39" t="s">
        <v>737</v>
      </c>
      <c r="S386" s="12"/>
      <c r="T386" s="13">
        <f t="shared" si="193"/>
        <v>0</v>
      </c>
      <c r="U386" s="13">
        <f t="shared" si="181"/>
        <v>0</v>
      </c>
      <c r="V386" s="13">
        <f t="shared" si="182"/>
        <v>0</v>
      </c>
      <c r="W386" s="13">
        <f t="shared" si="183"/>
        <v>0</v>
      </c>
      <c r="X386" s="13">
        <f t="shared" si="184"/>
        <v>0</v>
      </c>
      <c r="Y386" s="13">
        <f t="shared" si="185"/>
        <v>173.63206092541193</v>
      </c>
      <c r="Z386" s="13">
        <f t="shared" si="186"/>
        <v>400.89564646098972</v>
      </c>
      <c r="AA386" s="13">
        <f t="shared" si="187"/>
        <v>187.03994207795338</v>
      </c>
      <c r="AB386" s="13">
        <f t="shared" si="188"/>
        <v>0</v>
      </c>
      <c r="AC386" s="13">
        <f t="shared" si="189"/>
        <v>0</v>
      </c>
      <c r="AD386" s="13">
        <f t="shared" si="190"/>
        <v>0</v>
      </c>
      <c r="AE386" s="13">
        <f t="shared" si="191"/>
        <v>0</v>
      </c>
      <c r="AF386" s="14">
        <f t="shared" si="192"/>
        <v>761.5676494643551</v>
      </c>
    </row>
    <row r="387" spans="1:32" ht="14.4" x14ac:dyDescent="0.3">
      <c r="A387" s="34"/>
      <c r="B387" s="39" t="s">
        <v>362</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362</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76</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920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920</v>
      </c>
      <c r="R388" s="39" t="s">
        <v>76</v>
      </c>
      <c r="S388" s="12"/>
      <c r="T388" s="13">
        <f t="shared" si="193"/>
        <v>0</v>
      </c>
      <c r="U388" s="13">
        <f t="shared" si="181"/>
        <v>0</v>
      </c>
      <c r="V388" s="13">
        <f t="shared" si="182"/>
        <v>0</v>
      </c>
      <c r="W388" s="13">
        <f t="shared" si="183"/>
        <v>0</v>
      </c>
      <c r="X388" s="13">
        <f t="shared" si="184"/>
        <v>0</v>
      </c>
      <c r="Y388" s="13">
        <f t="shared" si="185"/>
        <v>0</v>
      </c>
      <c r="Z388" s="13">
        <f t="shared" si="186"/>
        <v>123.35250660338146</v>
      </c>
      <c r="AA388" s="13">
        <f t="shared" si="187"/>
        <v>0</v>
      </c>
      <c r="AB388" s="13">
        <f t="shared" si="188"/>
        <v>0</v>
      </c>
      <c r="AC388" s="13">
        <f t="shared" si="189"/>
        <v>0</v>
      </c>
      <c r="AD388" s="13">
        <f t="shared" si="190"/>
        <v>0</v>
      </c>
      <c r="AE388" s="13">
        <f t="shared" si="191"/>
        <v>0</v>
      </c>
      <c r="AF388" s="14">
        <f t="shared" si="192"/>
        <v>123.35250660338146</v>
      </c>
    </row>
    <row r="389" spans="1:32" ht="14.4" x14ac:dyDescent="0.3">
      <c r="A389" s="34"/>
      <c r="B389" s="39" t="s">
        <v>3770</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3770</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724</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0</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0</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1900</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1900</v>
      </c>
      <c r="R390" s="39" t="s">
        <v>724</v>
      </c>
      <c r="S390" s="12"/>
      <c r="T390" s="13">
        <f t="shared" si="193"/>
        <v>0</v>
      </c>
      <c r="U390" s="13">
        <f t="shared" si="181"/>
        <v>0</v>
      </c>
      <c r="V390" s="13">
        <f t="shared" si="182"/>
        <v>0</v>
      </c>
      <c r="W390" s="13">
        <f t="shared" si="183"/>
        <v>0</v>
      </c>
      <c r="X390" s="13">
        <f t="shared" si="184"/>
        <v>0</v>
      </c>
      <c r="Y390" s="13">
        <f t="shared" si="185"/>
        <v>0</v>
      </c>
      <c r="Z390" s="13">
        <f t="shared" si="186"/>
        <v>0</v>
      </c>
      <c r="AA390" s="13">
        <f t="shared" si="187"/>
        <v>0</v>
      </c>
      <c r="AB390" s="13">
        <f t="shared" si="188"/>
        <v>0</v>
      </c>
      <c r="AC390" s="13">
        <f t="shared" si="189"/>
        <v>0</v>
      </c>
      <c r="AD390" s="13">
        <f t="shared" si="190"/>
        <v>254.74974189828777</v>
      </c>
      <c r="AE390" s="13">
        <f t="shared" si="191"/>
        <v>0</v>
      </c>
      <c r="AF390" s="14">
        <f t="shared" si="192"/>
        <v>254.74974189828777</v>
      </c>
    </row>
    <row r="391" spans="1:32" ht="14.4" x14ac:dyDescent="0.3">
      <c r="A391" s="34"/>
      <c r="B391" s="39" t="s">
        <v>285</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9315</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0</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9315</v>
      </c>
      <c r="R391" s="39" t="s">
        <v>285</v>
      </c>
      <c r="S391" s="12"/>
      <c r="T391" s="13">
        <f t="shared" si="193"/>
        <v>0</v>
      </c>
      <c r="U391" s="13">
        <f t="shared" si="181"/>
        <v>0</v>
      </c>
      <c r="V391" s="13">
        <f t="shared" si="182"/>
        <v>1248.9441293592372</v>
      </c>
      <c r="W391" s="13">
        <f t="shared" si="183"/>
        <v>0</v>
      </c>
      <c r="X391" s="13">
        <f t="shared" si="184"/>
        <v>0</v>
      </c>
      <c r="Y391" s="13">
        <f t="shared" si="185"/>
        <v>0</v>
      </c>
      <c r="Z391" s="13">
        <f t="shared" si="186"/>
        <v>0</v>
      </c>
      <c r="AA391" s="13">
        <f t="shared" si="187"/>
        <v>0</v>
      </c>
      <c r="AB391" s="13">
        <f t="shared" si="188"/>
        <v>0</v>
      </c>
      <c r="AC391" s="13">
        <f t="shared" si="189"/>
        <v>0</v>
      </c>
      <c r="AD391" s="13">
        <f t="shared" si="190"/>
        <v>0</v>
      </c>
      <c r="AE391" s="13">
        <f t="shared" si="191"/>
        <v>0</v>
      </c>
      <c r="AF391" s="14">
        <f t="shared" si="192"/>
        <v>1248.9441293592372</v>
      </c>
    </row>
    <row r="392" spans="1:32" ht="14.4" x14ac:dyDescent="0.3">
      <c r="A392" s="34"/>
      <c r="B392" s="39" t="s">
        <v>717</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0</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0</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4920</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3323.5299999999997</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0</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0</v>
      </c>
      <c r="P392" s="14">
        <f t="shared" si="194"/>
        <v>8243.5299999999988</v>
      </c>
      <c r="R392" s="39" t="s">
        <v>717</v>
      </c>
      <c r="S392" s="12"/>
      <c r="T392" s="13">
        <f t="shared" si="193"/>
        <v>0</v>
      </c>
      <c r="U392" s="13">
        <f t="shared" si="181"/>
        <v>0</v>
      </c>
      <c r="V392" s="13">
        <f t="shared" si="182"/>
        <v>0</v>
      </c>
      <c r="W392" s="13">
        <f t="shared" si="183"/>
        <v>0</v>
      </c>
      <c r="X392" s="13">
        <f t="shared" si="184"/>
        <v>0</v>
      </c>
      <c r="Y392" s="13">
        <f t="shared" si="185"/>
        <v>659.6677527050399</v>
      </c>
      <c r="Z392" s="13">
        <f t="shared" si="186"/>
        <v>445.61495246906122</v>
      </c>
      <c r="AA392" s="13">
        <f t="shared" si="187"/>
        <v>0</v>
      </c>
      <c r="AB392" s="13">
        <f t="shared" si="188"/>
        <v>0</v>
      </c>
      <c r="AC392" s="13">
        <f t="shared" si="189"/>
        <v>0</v>
      </c>
      <c r="AD392" s="13">
        <f t="shared" si="190"/>
        <v>0</v>
      </c>
      <c r="AE392" s="13">
        <f t="shared" si="191"/>
        <v>0</v>
      </c>
      <c r="AF392" s="14">
        <f t="shared" si="192"/>
        <v>1105.282705174101</v>
      </c>
    </row>
    <row r="393" spans="1:32" ht="14.4" x14ac:dyDescent="0.3">
      <c r="A393" s="34"/>
      <c r="B393" s="39" t="s">
        <v>1095</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1095</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427</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16980</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0</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0</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16980</v>
      </c>
      <c r="R394" s="39" t="s">
        <v>427</v>
      </c>
      <c r="S394" s="12"/>
      <c r="T394" s="13">
        <f t="shared" si="193"/>
        <v>0</v>
      </c>
      <c r="U394" s="13">
        <f t="shared" si="181"/>
        <v>0</v>
      </c>
      <c r="V394" s="13">
        <f t="shared" si="182"/>
        <v>2276.6582197015405</v>
      </c>
      <c r="W394" s="13">
        <f t="shared" si="183"/>
        <v>0</v>
      </c>
      <c r="X394" s="13">
        <f t="shared" si="184"/>
        <v>0</v>
      </c>
      <c r="Y394" s="13">
        <f t="shared" si="185"/>
        <v>0</v>
      </c>
      <c r="Z394" s="13">
        <f t="shared" si="186"/>
        <v>0</v>
      </c>
      <c r="AA394" s="13">
        <f t="shared" si="187"/>
        <v>0</v>
      </c>
      <c r="AB394" s="13">
        <f t="shared" si="188"/>
        <v>0</v>
      </c>
      <c r="AC394" s="13">
        <f t="shared" si="189"/>
        <v>0</v>
      </c>
      <c r="AD394" s="13">
        <f t="shared" si="190"/>
        <v>0</v>
      </c>
      <c r="AE394" s="13">
        <f t="shared" si="191"/>
        <v>0</v>
      </c>
      <c r="AF394" s="14">
        <f t="shared" si="192"/>
        <v>2276.6582197015405</v>
      </c>
    </row>
    <row r="395" spans="1:32" ht="14.4" x14ac:dyDescent="0.3">
      <c r="A395" s="34"/>
      <c r="B395" s="39" t="s">
        <v>84</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0</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6407</v>
      </c>
      <c r="R395" s="39" t="s">
        <v>84</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0</v>
      </c>
      <c r="AB395" s="13">
        <f t="shared" si="188"/>
        <v>5.3631524610165844</v>
      </c>
      <c r="AC395" s="13">
        <f t="shared" si="189"/>
        <v>0</v>
      </c>
      <c r="AD395" s="13">
        <f t="shared" si="190"/>
        <v>0</v>
      </c>
      <c r="AE395" s="13">
        <f t="shared" si="191"/>
        <v>0</v>
      </c>
      <c r="AF395" s="14">
        <f t="shared" si="192"/>
        <v>859.04294544333152</v>
      </c>
    </row>
    <row r="396" spans="1:32" ht="14.4" x14ac:dyDescent="0.3">
      <c r="A396" s="34"/>
      <c r="B396" s="39" t="s">
        <v>204</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979</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20600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979</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0</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3587</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1038</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27183</v>
      </c>
      <c r="R396" s="39" t="s">
        <v>204</v>
      </c>
      <c r="S396" s="12"/>
      <c r="T396" s="13">
        <f t="shared" si="193"/>
        <v>131.26315648338093</v>
      </c>
      <c r="U396" s="13">
        <f t="shared" si="181"/>
        <v>2762.0235174235413</v>
      </c>
      <c r="V396" s="13">
        <f t="shared" si="182"/>
        <v>0</v>
      </c>
      <c r="W396" s="13">
        <f t="shared" si="183"/>
        <v>131.26315648338093</v>
      </c>
      <c r="X396" s="13">
        <f t="shared" si="184"/>
        <v>0</v>
      </c>
      <c r="Y396" s="13">
        <f t="shared" si="185"/>
        <v>0</v>
      </c>
      <c r="Z396" s="13">
        <f t="shared" si="186"/>
        <v>480.94069694166222</v>
      </c>
      <c r="AA396" s="13">
        <f t="shared" si="187"/>
        <v>139.17380636338038</v>
      </c>
      <c r="AB396" s="13">
        <f t="shared" si="188"/>
        <v>0</v>
      </c>
      <c r="AC396" s="13">
        <f t="shared" si="189"/>
        <v>0</v>
      </c>
      <c r="AD396" s="13">
        <f t="shared" si="190"/>
        <v>0</v>
      </c>
      <c r="AE396" s="13">
        <f t="shared" si="191"/>
        <v>0</v>
      </c>
      <c r="AF396" s="14">
        <f t="shared" si="192"/>
        <v>3644.6643336953457</v>
      </c>
    </row>
    <row r="397" spans="1:32" ht="14.4" x14ac:dyDescent="0.3">
      <c r="A397" s="34"/>
      <c r="B397" s="39" t="s">
        <v>216</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-16012.470000000001</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311</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23658.989999999998</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400</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8657.5199999999968</v>
      </c>
      <c r="R397" s="39" t="s">
        <v>216</v>
      </c>
      <c r="S397" s="12"/>
      <c r="T397" s="13">
        <f t="shared" si="193"/>
        <v>0</v>
      </c>
      <c r="U397" s="13">
        <f t="shared" si="181"/>
        <v>0</v>
      </c>
      <c r="V397" s="13">
        <f t="shared" si="182"/>
        <v>0</v>
      </c>
      <c r="W397" s="13">
        <f t="shared" si="183"/>
        <v>40.223643457624384</v>
      </c>
      <c r="X397" s="13">
        <f t="shared" si="184"/>
        <v>0</v>
      </c>
      <c r="Y397" s="13">
        <f t="shared" si="185"/>
        <v>-2146.9329471863562</v>
      </c>
      <c r="Z397" s="13">
        <f t="shared" si="186"/>
        <v>41.698510384403946</v>
      </c>
      <c r="AA397" s="13">
        <f t="shared" si="187"/>
        <v>3172.1692610916689</v>
      </c>
      <c r="AB397" s="13">
        <f t="shared" si="188"/>
        <v>0</v>
      </c>
      <c r="AC397" s="13">
        <f t="shared" si="189"/>
        <v>0</v>
      </c>
      <c r="AD397" s="13">
        <f t="shared" si="190"/>
        <v>53.631524610165847</v>
      </c>
      <c r="AE397" s="13">
        <f t="shared" si="191"/>
        <v>0</v>
      </c>
      <c r="AF397" s="14">
        <f t="shared" si="192"/>
        <v>1160.7899923575071</v>
      </c>
    </row>
    <row r="398" spans="1:32" ht="14.4" x14ac:dyDescent="0.3">
      <c r="A398" s="34"/>
      <c r="B398" s="39" t="s">
        <v>2425</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2425</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194</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0</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1095</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1760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0</v>
      </c>
      <c r="P399" s="14">
        <f t="shared" si="194"/>
        <v>2855</v>
      </c>
      <c r="R399" s="39" t="s">
        <v>194</v>
      </c>
      <c r="S399" s="12"/>
      <c r="T399" s="13">
        <f t="shared" si="193"/>
        <v>0</v>
      </c>
      <c r="U399" s="13">
        <f t="shared" si="181"/>
        <v>0</v>
      </c>
      <c r="V399" s="13">
        <f t="shared" si="182"/>
        <v>0</v>
      </c>
      <c r="W399" s="13">
        <f t="shared" si="183"/>
        <v>0</v>
      </c>
      <c r="X399" s="13">
        <f t="shared" si="184"/>
        <v>0</v>
      </c>
      <c r="Y399" s="13">
        <f t="shared" si="185"/>
        <v>0</v>
      </c>
      <c r="Z399" s="13">
        <f t="shared" si="186"/>
        <v>146.81629862032901</v>
      </c>
      <c r="AA399" s="13">
        <f t="shared" si="187"/>
        <v>0</v>
      </c>
      <c r="AB399" s="13">
        <f t="shared" si="188"/>
        <v>0</v>
      </c>
      <c r="AC399" s="13">
        <f t="shared" si="189"/>
        <v>0</v>
      </c>
      <c r="AD399" s="13">
        <f t="shared" si="190"/>
        <v>235.97870828472972</v>
      </c>
      <c r="AE399" s="13">
        <f t="shared" si="191"/>
        <v>0</v>
      </c>
      <c r="AF399" s="14">
        <f t="shared" si="192"/>
        <v>382.79500690505876</v>
      </c>
    </row>
    <row r="400" spans="1:32" ht="14.4" x14ac:dyDescent="0.3">
      <c r="A400" s="34"/>
      <c r="B400" s="39" t="s">
        <v>267</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0</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5099.5133333333333</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0</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5725</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14001.513333333332</v>
      </c>
      <c r="R400" s="39" t="s">
        <v>267</v>
      </c>
      <c r="S400" s="12"/>
      <c r="T400" s="13">
        <f t="shared" si="193"/>
        <v>0</v>
      </c>
      <c r="U400" s="13">
        <f t="shared" si="181"/>
        <v>0</v>
      </c>
      <c r="V400" s="13">
        <f t="shared" si="182"/>
        <v>0</v>
      </c>
      <c r="W400" s="13">
        <f t="shared" si="183"/>
        <v>683.73668709133881</v>
      </c>
      <c r="X400" s="13">
        <f t="shared" si="184"/>
        <v>0</v>
      </c>
      <c r="Y400" s="13">
        <f t="shared" si="185"/>
        <v>425.96838421624227</v>
      </c>
      <c r="Z400" s="13">
        <f t="shared" si="186"/>
        <v>0</v>
      </c>
      <c r="AA400" s="13">
        <f t="shared" si="187"/>
        <v>0</v>
      </c>
      <c r="AB400" s="13">
        <f t="shared" si="188"/>
        <v>0</v>
      </c>
      <c r="AC400" s="13">
        <f t="shared" si="189"/>
        <v>0</v>
      </c>
      <c r="AD400" s="13">
        <f t="shared" si="190"/>
        <v>767.60119598299866</v>
      </c>
      <c r="AE400" s="13">
        <f t="shared" si="191"/>
        <v>0</v>
      </c>
      <c r="AF400" s="14">
        <f t="shared" si="192"/>
        <v>1877.3062672905796</v>
      </c>
    </row>
    <row r="401" spans="1:36" ht="14.4" x14ac:dyDescent="0.3">
      <c r="A401" s="34"/>
      <c r="B401" s="39" t="s">
        <v>710</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0</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2172.25</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-436.69000000000011</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1735.56</v>
      </c>
      <c r="R401" s="39" t="s">
        <v>710</v>
      </c>
      <c r="S401" s="12"/>
      <c r="T401" s="13">
        <f t="shared" si="193"/>
        <v>0</v>
      </c>
      <c r="U401" s="13">
        <f t="shared" si="181"/>
        <v>0</v>
      </c>
      <c r="V401" s="13">
        <f t="shared" si="182"/>
        <v>0</v>
      </c>
      <c r="W401" s="13">
        <f t="shared" si="183"/>
        <v>0</v>
      </c>
      <c r="X401" s="13">
        <f t="shared" si="184"/>
        <v>0</v>
      </c>
      <c r="Y401" s="13">
        <f t="shared" si="185"/>
        <v>0</v>
      </c>
      <c r="Z401" s="13">
        <f t="shared" si="186"/>
        <v>0</v>
      </c>
      <c r="AA401" s="13">
        <f t="shared" si="187"/>
        <v>0</v>
      </c>
      <c r="AB401" s="13">
        <f t="shared" si="188"/>
        <v>291.25269833608189</v>
      </c>
      <c r="AC401" s="13">
        <f t="shared" si="189"/>
        <v>0</v>
      </c>
      <c r="AD401" s="13">
        <f t="shared" si="190"/>
        <v>-58.550876205033326</v>
      </c>
      <c r="AE401" s="13">
        <f t="shared" si="191"/>
        <v>0</v>
      </c>
      <c r="AF401" s="14">
        <f t="shared" si="192"/>
        <v>232.7018221310486</v>
      </c>
    </row>
    <row r="402" spans="1:36" x14ac:dyDescent="0.25">
      <c r="A402" s="34"/>
    </row>
    <row r="403" spans="1:36" x14ac:dyDescent="0.25">
      <c r="A403" s="34"/>
    </row>
    <row r="404" spans="1:36" x14ac:dyDescent="0.25">
      <c r="A404" s="34"/>
    </row>
    <row r="405" spans="1:36" x14ac:dyDescent="0.25">
      <c r="A405" s="34"/>
    </row>
    <row r="406" spans="1:36" x14ac:dyDescent="0.25">
      <c r="A406" s="36" t="s">
        <v>4368</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12</v>
      </c>
      <c r="B407" s="8">
        <v>45809</v>
      </c>
      <c r="C407" s="8">
        <v>45839</v>
      </c>
    </row>
    <row r="408" spans="1:36" ht="14.4" x14ac:dyDescent="0.3">
      <c r="B408" s="5" t="s">
        <v>4352</v>
      </c>
      <c r="C408" s="5"/>
      <c r="D408" s="5"/>
      <c r="E408" s="5"/>
      <c r="F408" s="5"/>
      <c r="G408" s="5"/>
      <c r="H408" s="5"/>
      <c r="I408" s="5"/>
      <c r="J408" s="5"/>
      <c r="K408" s="5"/>
      <c r="L408" s="5"/>
      <c r="M408" s="5"/>
      <c r="N408" s="5"/>
      <c r="O408" s="5"/>
      <c r="P408" s="5"/>
    </row>
    <row r="409" spans="1:36" ht="43.2" x14ac:dyDescent="0.3">
      <c r="B409" s="6"/>
      <c r="C409" s="6"/>
      <c r="D409" s="10" t="s">
        <v>705</v>
      </c>
      <c r="E409" s="10" t="s">
        <v>206</v>
      </c>
      <c r="F409" s="10" t="s">
        <v>198</v>
      </c>
      <c r="G409" s="11" t="s">
        <v>28</v>
      </c>
      <c r="H409" s="11" t="s">
        <v>795</v>
      </c>
      <c r="I409" s="11" t="s">
        <v>43</v>
      </c>
      <c r="J409" s="11" t="s">
        <v>104</v>
      </c>
      <c r="K409" s="11" t="s">
        <v>808</v>
      </c>
      <c r="L409" s="11" t="s">
        <v>755</v>
      </c>
      <c r="M409" s="11" t="s">
        <v>4353</v>
      </c>
      <c r="N409" s="11" t="s">
        <v>318</v>
      </c>
      <c r="O409" s="11" t="s">
        <v>71</v>
      </c>
      <c r="P409" s="29" t="s">
        <v>4354</v>
      </c>
    </row>
    <row r="410" spans="1:36" ht="14.4" x14ac:dyDescent="0.3">
      <c r="B410" s="37" t="s">
        <v>4357</v>
      </c>
      <c r="C410" s="37" t="s">
        <v>4348</v>
      </c>
      <c r="D410" s="14">
        <f>D411+D441</f>
        <v>3</v>
      </c>
      <c r="E410" s="14">
        <f t="shared" ref="E410" si="195">E411+E441</f>
        <v>81</v>
      </c>
      <c r="F410" s="14">
        <f t="shared" ref="F410" si="196">F411+F441</f>
        <v>65</v>
      </c>
      <c r="G410" s="14">
        <f t="shared" ref="G410" si="197">G411+G441</f>
        <v>63</v>
      </c>
      <c r="H410" s="14">
        <f t="shared" ref="H410" si="198">H411+H441</f>
        <v>24</v>
      </c>
      <c r="I410" s="14">
        <f t="shared" ref="I410" si="199">I411+I441</f>
        <v>138</v>
      </c>
      <c r="J410" s="14">
        <f t="shared" ref="J410" si="200">J411+J441</f>
        <v>138</v>
      </c>
      <c r="K410" s="14">
        <f t="shared" ref="K410" si="201">K411+K441</f>
        <v>18</v>
      </c>
      <c r="L410" s="14">
        <f t="shared" ref="L410" si="202">L411+L441</f>
        <v>2</v>
      </c>
      <c r="M410" s="14">
        <f t="shared" ref="M410" si="203">M411+M441</f>
        <v>0</v>
      </c>
      <c r="N410" s="14">
        <f t="shared" ref="N410" si="204">N411+N441</f>
        <v>13</v>
      </c>
      <c r="O410" s="14">
        <f t="shared" ref="O410" si="205">O411+O441</f>
        <v>7</v>
      </c>
      <c r="P410" s="14">
        <f>SUM(D410:O410)</f>
        <v>552</v>
      </c>
    </row>
    <row r="411" spans="1:36" ht="14.4" x14ac:dyDescent="0.3">
      <c r="B411" s="38" t="s">
        <v>41</v>
      </c>
      <c r="C411" s="37" t="s">
        <v>4348</v>
      </c>
      <c r="D411" s="14">
        <f>SUM(D412:D440)</f>
        <v>3</v>
      </c>
      <c r="E411" s="14">
        <f t="shared" ref="E411" si="206">SUM(E412:E440)</f>
        <v>81</v>
      </c>
      <c r="F411" s="14">
        <f t="shared" ref="F411" si="207">SUM(F412:F440)</f>
        <v>41</v>
      </c>
      <c r="G411" s="14">
        <f t="shared" ref="G411" si="208">SUM(G412:G440)</f>
        <v>58</v>
      </c>
      <c r="H411" s="14">
        <f t="shared" ref="H411" si="209">SUM(H412:H440)</f>
        <v>23</v>
      </c>
      <c r="I411" s="14">
        <f t="shared" ref="I411" si="210">SUM(I412:I440)</f>
        <v>98</v>
      </c>
      <c r="J411" s="14">
        <f t="shared" ref="J411" si="211">SUM(J412:J440)</f>
        <v>130</v>
      </c>
      <c r="K411" s="14">
        <f t="shared" ref="K411" si="212">SUM(K412:K440)</f>
        <v>11</v>
      </c>
      <c r="L411" s="14">
        <f t="shared" ref="L411" si="213">SUM(L412:L440)</f>
        <v>0</v>
      </c>
      <c r="M411" s="14">
        <f t="shared" ref="M411" si="214">SUM(M412:M440)</f>
        <v>0</v>
      </c>
      <c r="N411" s="14">
        <f t="shared" ref="N411" si="215">SUM(N412:N440)</f>
        <v>12</v>
      </c>
      <c r="O411" s="14">
        <f t="shared" ref="O411" si="216">SUM(O412:O440)</f>
        <v>6</v>
      </c>
      <c r="P411" s="14">
        <f t="shared" ref="P411:P470" si="217">SUM(D411:O411)</f>
        <v>463</v>
      </c>
    </row>
    <row r="412" spans="1:36" ht="14.4" x14ac:dyDescent="0.3">
      <c r="B412" s="7"/>
      <c r="C412" s="39" t="s">
        <v>340</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2407</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557</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1933</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530</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34</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10</v>
      </c>
      <c r="G417" s="13">
        <f>COUNTIFS('1. Output sheet'!$AC$2:$AC$5000,$B$75,'1. Output sheet'!$C$2:$C$5000,G$73,'1. Output sheet'!$K$2:$K$5000,$C417,'1. Output sheet'!$O$2:$O$5000,"&gt;="&amp;$B$407,'1. Output sheet'!$O$2:$O$5000,"&lt;"&amp;$C$407)</f>
        <v>1</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4</v>
      </c>
      <c r="J417" s="13">
        <f>COUNTIFS('1. Output sheet'!$AC$2:$AC$5000,$B$75,'1. Output sheet'!$C$2:$C$5000,J$73,'1. Output sheet'!$K$2:$K$5000,$C417,'1. Output sheet'!$O$2:$O$5000,"&gt;="&amp;$B$407,'1. Output sheet'!$O$2:$O$5000,"&lt;"&amp;$C$407)</f>
        <v>1</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17</v>
      </c>
    </row>
    <row r="418" spans="2:16" ht="14.4" x14ac:dyDescent="0.3">
      <c r="B418" s="7"/>
      <c r="C418" s="39" t="s">
        <v>473</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0</v>
      </c>
      <c r="J418" s="13">
        <f>COUNTIFS('1. Output sheet'!$AC$2:$AC$5000,$B$75,'1. Output sheet'!$C$2:$C$5000,J$73,'1. Output sheet'!$K$2:$K$5000,$C418,'1. Output sheet'!$O$2:$O$5000,"&gt;="&amp;$B$407,'1. Output sheet'!$O$2:$O$5000,"&lt;"&amp;$C$407)</f>
        <v>2</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210</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0</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0</v>
      </c>
    </row>
    <row r="420" spans="2:16" ht="14.4" x14ac:dyDescent="0.3">
      <c r="B420" s="7"/>
      <c r="C420" s="39" t="s">
        <v>333</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229</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4</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10</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0</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0</v>
      </c>
      <c r="P421" s="14">
        <f t="shared" si="217"/>
        <v>52</v>
      </c>
    </row>
    <row r="422" spans="2:16" ht="14.4" x14ac:dyDescent="0.3">
      <c r="B422" s="7"/>
      <c r="C422" s="39" t="s">
        <v>407</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54</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7</v>
      </c>
      <c r="H423" s="13">
        <f>COUNTIFS('1. Output sheet'!$AC$2:$AC$5000,$B$75,'1. Output sheet'!$C$2:$C$5000,H$73,'1. Output sheet'!$K$2:$K$5000,$C423,'1. Output sheet'!$O$2:$O$5000,"&gt;="&amp;$B$407,'1. Output sheet'!$O$2:$O$5000,"&lt;"&amp;$C$407)</f>
        <v>1</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10</v>
      </c>
    </row>
    <row r="424" spans="2:16" ht="14.4" x14ac:dyDescent="0.3">
      <c r="B424" s="7"/>
      <c r="C424" s="39" t="s">
        <v>126</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0</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2</v>
      </c>
      <c r="O424" s="13">
        <f>COUNTIFS('1. Output sheet'!$AC$2:$AC$5000,$B$75,'1. Output sheet'!$C$2:$C$5000,O$73,'1. Output sheet'!$K$2:$K$5000,$C424,'1. Output sheet'!$O$2:$O$5000,"&gt;="&amp;$B$407,'1. Output sheet'!$O$2:$O$5000,"&lt;"&amp;$C$407)</f>
        <v>0</v>
      </c>
      <c r="P424" s="14">
        <f t="shared" si="217"/>
        <v>2</v>
      </c>
    </row>
    <row r="425" spans="2:16" ht="14.4" x14ac:dyDescent="0.3">
      <c r="B425" s="7"/>
      <c r="C425" s="39" t="s">
        <v>737</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5</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9</v>
      </c>
    </row>
    <row r="426" spans="2:16" ht="14.4" x14ac:dyDescent="0.3">
      <c r="B426" s="7"/>
      <c r="C426" s="39" t="s">
        <v>362</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76</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3770</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724</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3</v>
      </c>
      <c r="H429" s="13">
        <f>COUNTIFS('1. Output sheet'!$AC$2:$AC$5000,$B$75,'1. Output sheet'!$C$2:$C$5000,H$73,'1. Output sheet'!$K$2:$K$5000,$C429,'1. Output sheet'!$O$2:$O$5000,"&gt;="&amp;$B$407,'1. Output sheet'!$O$2:$O$5000,"&lt;"&amp;$C$407)</f>
        <v>4</v>
      </c>
      <c r="I429" s="13">
        <f>COUNTIFS('1. Output sheet'!$AC$2:$AC$5000,$B$75,'1. Output sheet'!$C$2:$C$5000,I$73,'1. Output sheet'!$K$2:$K$5000,$C429,'1. Output sheet'!$O$2:$O$5000,"&gt;="&amp;$B$407,'1. Output sheet'!$O$2:$O$5000,"&lt;"&amp;$C$407)</f>
        <v>8</v>
      </c>
      <c r="J429" s="13">
        <f>COUNTIFS('1. Output sheet'!$AC$2:$AC$5000,$B$75,'1. Output sheet'!$C$2:$C$5000,J$73,'1. Output sheet'!$K$2:$K$5000,$C429,'1. Output sheet'!$O$2:$O$5000,"&gt;="&amp;$B$407,'1. Output sheet'!$O$2:$O$5000,"&lt;"&amp;$C$407)</f>
        <v>21</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5</v>
      </c>
      <c r="O429" s="13">
        <f>COUNTIFS('1. Output sheet'!$AC$2:$AC$5000,$B$75,'1. Output sheet'!$C$2:$C$5000,O$73,'1. Output sheet'!$K$2:$K$5000,$C429,'1. Output sheet'!$O$2:$O$5000,"&gt;="&amp;$B$407,'1. Output sheet'!$O$2:$O$5000,"&lt;"&amp;$C$407)</f>
        <v>0</v>
      </c>
      <c r="P429" s="14">
        <f t="shared" si="217"/>
        <v>41</v>
      </c>
    </row>
    <row r="430" spans="2:16" ht="14.4" x14ac:dyDescent="0.3">
      <c r="B430" s="7"/>
      <c r="C430" s="39" t="s">
        <v>285</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4</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5</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1</v>
      </c>
      <c r="O430" s="13">
        <f>COUNTIFS('1. Output sheet'!$AC$2:$AC$5000,$B$75,'1. Output sheet'!$C$2:$C$5000,O$73,'1. Output sheet'!$K$2:$K$5000,$C430,'1. Output sheet'!$O$2:$O$5000,"&gt;="&amp;$B$407,'1. Output sheet'!$O$2:$O$5000,"&lt;"&amp;$C$407)</f>
        <v>0</v>
      </c>
      <c r="P430" s="14">
        <f t="shared" si="217"/>
        <v>10</v>
      </c>
    </row>
    <row r="431" spans="2:16" ht="14.4" x14ac:dyDescent="0.3">
      <c r="B431" s="7"/>
      <c r="C431" s="39" t="s">
        <v>717</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3</v>
      </c>
      <c r="G431" s="13">
        <f>COUNTIFS('1. Output sheet'!$AC$2:$AC$5000,$B$75,'1. Output sheet'!$C$2:$C$5000,G$73,'1. Output sheet'!$K$2:$K$5000,$C431,'1. Output sheet'!$O$2:$O$5000,"&gt;="&amp;$B$407,'1. Output sheet'!$O$2:$O$5000,"&lt;"&amp;$C$407)</f>
        <v>3</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9</v>
      </c>
      <c r="J431" s="13">
        <f>COUNTIFS('1. Output sheet'!$AC$2:$AC$5000,$B$75,'1. Output sheet'!$C$2:$C$5000,J$73,'1. Output sheet'!$K$2:$K$5000,$C431,'1. Output sheet'!$O$2:$O$5000,"&gt;="&amp;$B$407,'1. Output sheet'!$O$2:$O$5000,"&lt;"&amp;$C$407)</f>
        <v>20</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0</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0</v>
      </c>
      <c r="O431" s="13">
        <f>COUNTIFS('1. Output sheet'!$AC$2:$AC$5000,$B$75,'1. Output sheet'!$C$2:$C$5000,O$73,'1. Output sheet'!$K$2:$K$5000,$C431,'1. Output sheet'!$O$2:$O$5000,"&gt;="&amp;$B$407,'1. Output sheet'!$O$2:$O$5000,"&lt;"&amp;$C$407)</f>
        <v>0</v>
      </c>
      <c r="P431" s="14">
        <f t="shared" si="217"/>
        <v>39</v>
      </c>
    </row>
    <row r="432" spans="2:16" ht="14.4" x14ac:dyDescent="0.3">
      <c r="B432" s="7"/>
      <c r="C432" s="39" t="s">
        <v>1095</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427</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3</v>
      </c>
      <c r="H433" s="13">
        <f>COUNTIFS('1. Output sheet'!$AC$2:$AC$5000,$B$75,'1. Output sheet'!$C$2:$C$5000,H$73,'1. Output sheet'!$K$2:$K$5000,$C433,'1. Output sheet'!$O$2:$O$5000,"&gt;="&amp;$B$407,'1. Output sheet'!$O$2:$O$5000,"&lt;"&amp;$C$407)</f>
        <v>1</v>
      </c>
      <c r="I433" s="13">
        <f>COUNTIFS('1. Output sheet'!$AC$2:$AC$5000,$B$75,'1. Output sheet'!$C$2:$C$5000,I$73,'1. Output sheet'!$K$2:$K$5000,$C433,'1. Output sheet'!$O$2:$O$5000,"&gt;="&amp;$B$407,'1. Output sheet'!$O$2:$O$5000,"&lt;"&amp;$C$407)</f>
        <v>3</v>
      </c>
      <c r="J433" s="13">
        <f>COUNTIFS('1. Output sheet'!$AC$2:$AC$5000,$B$75,'1. Output sheet'!$C$2:$C$5000,J$73,'1. Output sheet'!$K$2:$K$5000,$C433,'1. Output sheet'!$O$2:$O$5000,"&gt;="&amp;$B$407,'1. Output sheet'!$O$2:$O$5000,"&lt;"&amp;$C$407)</f>
        <v>19</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84</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204</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81</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3</v>
      </c>
      <c r="I435" s="13">
        <f>COUNTIFS('1. Output sheet'!$AC$2:$AC$5000,$B$75,'1. Output sheet'!$C$2:$C$5000,I$73,'1. Output sheet'!$K$2:$K$5000,$C435,'1. Output sheet'!$O$2:$O$5000,"&gt;="&amp;$B$407,'1. Output sheet'!$O$2:$O$5000,"&lt;"&amp;$C$407)</f>
        <v>6</v>
      </c>
      <c r="J435" s="13">
        <f>COUNTIFS('1. Output sheet'!$AC$2:$AC$5000,$B$75,'1. Output sheet'!$C$2:$C$5000,J$73,'1. Output sheet'!$K$2:$K$5000,$C435,'1. Output sheet'!$O$2:$O$5000,"&gt;="&amp;$B$407,'1. Output sheet'!$O$2:$O$5000,"&lt;"&amp;$C$407)</f>
        <v>5</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0</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103</v>
      </c>
    </row>
    <row r="436" spans="2:16" ht="14.4" x14ac:dyDescent="0.3">
      <c r="B436" s="7"/>
      <c r="C436" s="39" t="s">
        <v>216</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11</v>
      </c>
      <c r="H436" s="13">
        <f>COUNTIFS('1. Output sheet'!$AC$2:$AC$5000,$B$75,'1. Output sheet'!$C$2:$C$5000,H$73,'1. Output sheet'!$K$2:$K$5000,$C436,'1. Output sheet'!$O$2:$O$5000,"&gt;="&amp;$B$407,'1. Output sheet'!$O$2:$O$5000,"&lt;"&amp;$C$407)</f>
        <v>7</v>
      </c>
      <c r="I436" s="13">
        <f>COUNTIFS('1. Output sheet'!$AC$2:$AC$5000,$B$75,'1. Output sheet'!$C$2:$C$5000,I$73,'1. Output sheet'!$K$2:$K$5000,$C436,'1. Output sheet'!$O$2:$O$5000,"&gt;="&amp;$B$407,'1. Output sheet'!$O$2:$O$5000,"&lt;"&amp;$C$407)</f>
        <v>10</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10</v>
      </c>
      <c r="L436" s="13">
        <f>COUNTIFS('1. Output sheet'!$AC$2:$AC$5000,$B$75,'1. Output sheet'!$C$2:$C$5000,L$73,'1. Output sheet'!$K$2:$K$5000,$C436,'1. Output sheet'!$O$2:$O$5000,"&gt;="&amp;$B$407,'1. Output sheet'!$O$2:$O$5000,"&lt;"&amp;$C$407)</f>
        <v>0</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46</v>
      </c>
    </row>
    <row r="437" spans="2:16" ht="14.4" x14ac:dyDescent="0.3">
      <c r="B437" s="7"/>
      <c r="C437" s="39" t="s">
        <v>2425</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194</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3</v>
      </c>
      <c r="G438" s="13">
        <f>COUNTIFS('1. Output sheet'!$AC$2:$AC$5000,$B$75,'1. Output sheet'!$C$2:$C$5000,G$73,'1. Output sheet'!$K$2:$K$5000,$C438,'1. Output sheet'!$O$2:$O$5000,"&gt;="&amp;$B$407,'1. Output sheet'!$O$2:$O$5000,"&lt;"&amp;$C$407)</f>
        <v>6</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5</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3</v>
      </c>
      <c r="O438" s="13">
        <f>COUNTIFS('1. Output sheet'!$AC$2:$AC$5000,$B$75,'1. Output sheet'!$C$2:$C$5000,O$73,'1. Output sheet'!$K$2:$K$5000,$C438,'1. Output sheet'!$O$2:$O$5000,"&gt;="&amp;$B$407,'1. Output sheet'!$O$2:$O$5000,"&lt;"&amp;$C$407)</f>
        <v>0</v>
      </c>
      <c r="P438" s="14">
        <f t="shared" si="217"/>
        <v>20</v>
      </c>
    </row>
    <row r="439" spans="2:16" ht="14.4" x14ac:dyDescent="0.3">
      <c r="B439" s="7"/>
      <c r="C439" s="39" t="s">
        <v>267</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10</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5</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1</v>
      </c>
      <c r="O439" s="13">
        <f>COUNTIFS('1. Output sheet'!$AC$2:$AC$5000,$B$75,'1. Output sheet'!$C$2:$C$5000,O$73,'1. Output sheet'!$K$2:$K$5000,$C439,'1. Output sheet'!$O$2:$O$5000,"&gt;="&amp;$B$407,'1. Output sheet'!$O$2:$O$5000,"&lt;"&amp;$C$407)</f>
        <v>6</v>
      </c>
      <c r="P439" s="14">
        <f t="shared" si="217"/>
        <v>28</v>
      </c>
    </row>
    <row r="440" spans="2:16" ht="14.4" x14ac:dyDescent="0.3">
      <c r="B440" s="7"/>
      <c r="C440" s="39" t="s">
        <v>710</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0</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0</v>
      </c>
      <c r="I440" s="13">
        <f>COUNTIFS('1. Output sheet'!$AC$2:$AC$5000,$B$75,'1. Output sheet'!$C$2:$C$5000,I$73,'1. Output sheet'!$K$2:$K$5000,$C440,'1. Output sheet'!$O$2:$O$5000,"&gt;="&amp;$B$407,'1. Output sheet'!$O$2:$O$5000,"&lt;"&amp;$C$407)</f>
        <v>6</v>
      </c>
      <c r="J440" s="13">
        <f>COUNTIFS('1. Output sheet'!$AC$2:$AC$5000,$B$75,'1. Output sheet'!$C$2:$C$5000,J$73,'1. Output sheet'!$K$2:$K$5000,$C440,'1. Output sheet'!$O$2:$O$5000,"&gt;="&amp;$B$407,'1. Output sheet'!$O$2:$O$5000,"&lt;"&amp;$C$407)</f>
        <v>3</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12</v>
      </c>
    </row>
    <row r="441" spans="2:16" ht="14.4" x14ac:dyDescent="0.3">
      <c r="B441" s="38" t="s">
        <v>64</v>
      </c>
      <c r="C441" s="37" t="s">
        <v>4348</v>
      </c>
      <c r="D441" s="14">
        <f>SUM(D442:D470)</f>
        <v>0</v>
      </c>
      <c r="E441" s="14">
        <f t="shared" ref="E441" si="218">SUM(E442:E470)</f>
        <v>0</v>
      </c>
      <c r="F441" s="14">
        <f t="shared" ref="F441" si="219">SUM(F442:F470)</f>
        <v>24</v>
      </c>
      <c r="G441" s="14">
        <f t="shared" ref="G441" si="220">SUM(G442:G470)</f>
        <v>5</v>
      </c>
      <c r="H441" s="14">
        <f t="shared" ref="H441" si="221">SUM(H442:H470)</f>
        <v>1</v>
      </c>
      <c r="I441" s="14">
        <f t="shared" ref="I441" si="222">SUM(I442:I470)</f>
        <v>40</v>
      </c>
      <c r="J441" s="14">
        <f t="shared" ref="J441" si="223">SUM(J442:J470)</f>
        <v>8</v>
      </c>
      <c r="K441" s="14">
        <f t="shared" ref="K441" si="224">SUM(K442:K470)</f>
        <v>7</v>
      </c>
      <c r="L441" s="14">
        <f t="shared" ref="L441" si="225">SUM(L442:L470)</f>
        <v>2</v>
      </c>
      <c r="M441" s="14">
        <f t="shared" ref="M441" si="226">SUM(M442:M470)</f>
        <v>0</v>
      </c>
      <c r="N441" s="14">
        <f t="shared" ref="N441" si="227">SUM(N442:N470)</f>
        <v>1</v>
      </c>
      <c r="O441" s="14">
        <f t="shared" ref="O441" si="228">SUM(O442:O470)</f>
        <v>1</v>
      </c>
      <c r="P441" s="14">
        <f t="shared" si="217"/>
        <v>89</v>
      </c>
    </row>
    <row r="442" spans="2:16" ht="14.4" x14ac:dyDescent="0.3">
      <c r="B442" s="7"/>
      <c r="C442" s="39" t="s">
        <v>340</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2407</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557</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1933</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530</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34</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1</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1</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2</v>
      </c>
    </row>
    <row r="448" spans="2:16" ht="14.4" x14ac:dyDescent="0.3">
      <c r="B448" s="7"/>
      <c r="C448" s="39" t="s">
        <v>473</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0</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1</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210</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333</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229</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1</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1</v>
      </c>
      <c r="P451" s="14">
        <f t="shared" si="217"/>
        <v>4</v>
      </c>
    </row>
    <row r="452" spans="2:16" ht="14.4" x14ac:dyDescent="0.3">
      <c r="B452" s="7"/>
      <c r="C452" s="39" t="s">
        <v>407</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54</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13</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0</v>
      </c>
      <c r="O453" s="13">
        <f>COUNTIFS('1. Output sheet'!$AC$2:$AC$5000,$B$105,'1. Output sheet'!$C$2:$C$5000,O$73,'1. Output sheet'!$K$2:$K$5000,$C453,'1. Output sheet'!$O$2:$O$5000,"&gt;="&amp;$B$407,'1. Output sheet'!$O$2:$O$5000,"&lt;"&amp;$C$407)</f>
        <v>0</v>
      </c>
      <c r="P453" s="14">
        <f t="shared" si="217"/>
        <v>16</v>
      </c>
    </row>
    <row r="454" spans="2:16" ht="14.4" x14ac:dyDescent="0.3">
      <c r="B454" s="7"/>
      <c r="C454" s="39" t="s">
        <v>126</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737</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362</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76</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3770</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724</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285</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717</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2</v>
      </c>
      <c r="G461" s="13">
        <f>COUNTIFS('1. Output sheet'!$AC$2:$AC$5000,$B$105,'1. Output sheet'!$C$2:$C$5000,G$73,'1. Output sheet'!$K$2:$K$5000,$C461,'1. Output sheet'!$O$2:$O$5000,"&gt;="&amp;$B$407,'1. Output sheet'!$O$2:$O$5000,"&lt;"&amp;$C$407)</f>
        <v>1</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1</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4</v>
      </c>
    </row>
    <row r="462" spans="2:16" ht="14.4" x14ac:dyDescent="0.3">
      <c r="B462" s="7"/>
      <c r="C462" s="39" t="s">
        <v>1095</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427</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3</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5</v>
      </c>
    </row>
    <row r="464" spans="2:16" ht="14.4" x14ac:dyDescent="0.3">
      <c r="B464" s="7"/>
      <c r="C464" s="39" t="s">
        <v>84</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1</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3</v>
      </c>
    </row>
    <row r="465" spans="2:32" ht="14.4" x14ac:dyDescent="0.3">
      <c r="B465" s="7"/>
      <c r="C465" s="39" t="s">
        <v>204</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1</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2</v>
      </c>
    </row>
    <row r="466" spans="2:32" ht="14.4" x14ac:dyDescent="0.3">
      <c r="B466" s="7"/>
      <c r="C466" s="39" t="s">
        <v>216</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5</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17</v>
      </c>
    </row>
    <row r="467" spans="2:32" ht="14.4" x14ac:dyDescent="0.3">
      <c r="B467" s="7"/>
      <c r="C467" s="39" t="s">
        <v>2425</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194</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0</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2</v>
      </c>
      <c r="K468" s="13">
        <f>COUNTIFS('1. Output sheet'!$AC$2:$AC$5000,$B$105,'1. Output sheet'!$C$2:$C$5000,K$73,'1. Output sheet'!$K$2:$K$5000,$C468,'1. Output sheet'!$O$2:$O$5000,"&gt;="&amp;$B$407,'1. Output sheet'!$O$2:$O$5000,"&lt;"&amp;$C$407)</f>
        <v>5</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1</v>
      </c>
      <c r="O468" s="13">
        <f>COUNTIFS('1. Output sheet'!$AC$2:$AC$5000,$B$105,'1. Output sheet'!$C$2:$C$5000,O$73,'1. Output sheet'!$K$2:$K$5000,$C468,'1. Output sheet'!$O$2:$O$5000,"&gt;="&amp;$B$407,'1. Output sheet'!$O$2:$O$5000,"&lt;"&amp;$C$407)</f>
        <v>0</v>
      </c>
      <c r="P468" s="14">
        <f t="shared" si="217"/>
        <v>8</v>
      </c>
    </row>
    <row r="469" spans="2:32" ht="14.4" x14ac:dyDescent="0.3">
      <c r="B469" s="7"/>
      <c r="C469" s="39" t="s">
        <v>267</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7</v>
      </c>
      <c r="G469" s="13">
        <f>COUNTIFS('1. Output sheet'!$AC$2:$AC$5000,$B$105,'1. Output sheet'!$C$2:$C$5000,G$73,'1. Output sheet'!$K$2:$K$5000,$C469,'1. Output sheet'!$O$2:$O$5000,"&gt;="&amp;$B$407,'1. Output sheet'!$O$2:$O$5000,"&lt;"&amp;$C$407)</f>
        <v>2</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9</v>
      </c>
    </row>
    <row r="470" spans="2:32" ht="14.4" x14ac:dyDescent="0.3">
      <c r="B470" s="7"/>
      <c r="C470" s="39" t="s">
        <v>710</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4362</v>
      </c>
      <c r="C473" s="5"/>
      <c r="D473" s="5"/>
      <c r="E473" s="5"/>
      <c r="F473" s="5"/>
      <c r="G473" s="5"/>
      <c r="H473" s="5"/>
      <c r="I473" s="5"/>
      <c r="J473" s="5"/>
      <c r="K473" s="5"/>
      <c r="L473" s="5"/>
      <c r="M473" s="5"/>
      <c r="N473" s="5"/>
      <c r="O473" s="5"/>
      <c r="P473" s="5"/>
      <c r="R473" s="5" t="s">
        <v>4362</v>
      </c>
      <c r="S473" s="5"/>
      <c r="T473" s="5"/>
      <c r="U473" s="5"/>
      <c r="V473" s="5"/>
      <c r="W473" s="5"/>
      <c r="X473" s="5"/>
      <c r="Y473" s="5"/>
      <c r="Z473" s="5"/>
      <c r="AA473" s="5"/>
      <c r="AB473" s="5"/>
      <c r="AC473" s="5"/>
      <c r="AD473" s="5"/>
      <c r="AE473" s="5"/>
      <c r="AF473" s="5"/>
    </row>
    <row r="474" spans="2:32" ht="43.2" x14ac:dyDescent="0.3">
      <c r="B474" s="6" t="s">
        <v>4363</v>
      </c>
      <c r="C474" s="6"/>
      <c r="D474" s="10" t="s">
        <v>705</v>
      </c>
      <c r="E474" s="10" t="s">
        <v>206</v>
      </c>
      <c r="F474" s="10" t="s">
        <v>198</v>
      </c>
      <c r="G474" s="11" t="s">
        <v>28</v>
      </c>
      <c r="H474" s="11" t="s">
        <v>795</v>
      </c>
      <c r="I474" s="11" t="s">
        <v>43</v>
      </c>
      <c r="J474" s="11" t="s">
        <v>104</v>
      </c>
      <c r="K474" s="11" t="s">
        <v>808</v>
      </c>
      <c r="L474" s="11" t="s">
        <v>755</v>
      </c>
      <c r="M474" s="11" t="s">
        <v>4353</v>
      </c>
      <c r="N474" s="11" t="s">
        <v>318</v>
      </c>
      <c r="O474" s="11" t="s">
        <v>71</v>
      </c>
      <c r="P474" s="29" t="s">
        <v>4354</v>
      </c>
      <c r="R474" s="6" t="s">
        <v>4364</v>
      </c>
      <c r="S474" s="6"/>
      <c r="T474" s="10" t="s">
        <v>705</v>
      </c>
      <c r="U474" s="10" t="s">
        <v>206</v>
      </c>
      <c r="V474" s="10" t="s">
        <v>198</v>
      </c>
      <c r="W474" s="11" t="s">
        <v>28</v>
      </c>
      <c r="X474" s="11" t="s">
        <v>795</v>
      </c>
      <c r="Y474" s="11" t="s">
        <v>43</v>
      </c>
      <c r="Z474" s="11" t="s">
        <v>104</v>
      </c>
      <c r="AA474" s="11" t="s">
        <v>808</v>
      </c>
      <c r="AB474" s="11" t="s">
        <v>755</v>
      </c>
      <c r="AC474" s="11" t="s">
        <v>4353</v>
      </c>
      <c r="AD474" s="11" t="s">
        <v>318</v>
      </c>
      <c r="AE474" s="11" t="s">
        <v>71</v>
      </c>
      <c r="AF474" s="29" t="s">
        <v>4354</v>
      </c>
    </row>
    <row r="475" spans="2:32" ht="14.4" x14ac:dyDescent="0.3">
      <c r="B475" s="37" t="s">
        <v>4357</v>
      </c>
      <c r="C475" s="37" t="s">
        <v>4348</v>
      </c>
      <c r="D475" s="14">
        <f>D476+D506</f>
        <v>2095</v>
      </c>
      <c r="E475" s="14">
        <f t="shared" ref="E475" si="229">E476+E506</f>
        <v>68800</v>
      </c>
      <c r="F475" s="14">
        <f t="shared" ref="F475" si="230">F476+F506</f>
        <v>53303.663333333338</v>
      </c>
      <c r="G475" s="14">
        <f t="shared" ref="G475" si="231">G476+G506</f>
        <v>65298.43</v>
      </c>
      <c r="H475" s="14">
        <f t="shared" ref="H475" si="232">H476+H506</f>
        <v>20826</v>
      </c>
      <c r="I475" s="14">
        <f t="shared" ref="I475" si="233">I476+I506</f>
        <v>67052.306666666671</v>
      </c>
      <c r="J475" s="14">
        <f t="shared" ref="J475" si="234">J476+J506</f>
        <v>149640.8833333333</v>
      </c>
      <c r="K475" s="14">
        <f t="shared" ref="K475" si="235">K476+K506</f>
        <v>21993.120000000003</v>
      </c>
      <c r="L475" s="14">
        <f t="shared" ref="L475" si="236">L476+L506</f>
        <v>27000</v>
      </c>
      <c r="M475" s="14">
        <f t="shared" ref="M475" si="237">M476+M506</f>
        <v>0</v>
      </c>
      <c r="N475" s="14">
        <f t="shared" ref="N475" si="238">N476+N506</f>
        <v>14471.39</v>
      </c>
      <c r="O475" s="14">
        <f t="shared" ref="O475" si="239">O476+O506</f>
        <v>4568</v>
      </c>
      <c r="P475" s="14">
        <f>SUM(D475:O475)</f>
        <v>495048.79333333333</v>
      </c>
      <c r="R475" s="37" t="s">
        <v>4357</v>
      </c>
      <c r="S475" s="37" t="s">
        <v>4348</v>
      </c>
      <c r="T475" s="14">
        <f>D475*$R$136</f>
        <v>280.89511014574362</v>
      </c>
      <c r="U475" s="14">
        <f t="shared" ref="U475:U535" si="240">E475*$R$136</f>
        <v>9224.6222329485263</v>
      </c>
      <c r="V475" s="14">
        <f t="shared" ref="V475:V535" si="241">F475*$R$136</f>
        <v>7146.8918296841548</v>
      </c>
      <c r="W475" s="14">
        <f t="shared" ref="W475:W535" si="242">G475*$R$136</f>
        <v>8755.1358888754803</v>
      </c>
      <c r="X475" s="14">
        <f t="shared" ref="X475:X535" si="243">H475*$R$136</f>
        <v>2792.3253288282849</v>
      </c>
      <c r="Y475" s="14">
        <f t="shared" ref="Y475:Y535" si="244">I475*$R$136</f>
        <v>8990.2935879043034</v>
      </c>
      <c r="Z475" s="14">
        <f t="shared" ref="Z475:Z535" si="245">J475*$R$136</f>
        <v>20063.671792946552</v>
      </c>
      <c r="AA475" s="14">
        <f t="shared" ref="AA475:AA535" si="246">K475*$R$136</f>
        <v>2948.811391335827</v>
      </c>
      <c r="AB475" s="14">
        <f t="shared" ref="AB475:AB535" si="247">L475*$R$136</f>
        <v>3620.127911186195</v>
      </c>
      <c r="AC475" s="14">
        <f t="shared" ref="AC475:AC535" si="248">M475*$R$136</f>
        <v>0</v>
      </c>
      <c r="AD475" s="14">
        <f t="shared" ref="AD475:AD535" si="249">N475*$R$136</f>
        <v>1940.3067723207698</v>
      </c>
      <c r="AE475" s="14">
        <v>32776</v>
      </c>
      <c r="AF475" s="14">
        <v>1997198.6433333333</v>
      </c>
    </row>
    <row r="476" spans="2:32" ht="14.4" x14ac:dyDescent="0.3">
      <c r="B476" s="38" t="s">
        <v>41</v>
      </c>
      <c r="C476" s="37" t="s">
        <v>4348</v>
      </c>
      <c r="D476" s="14">
        <f>SUM(D477:D505)</f>
        <v>2095</v>
      </c>
      <c r="E476" s="14">
        <f t="shared" ref="E476" si="250">SUM(E477:E505)</f>
        <v>68800</v>
      </c>
      <c r="F476" s="14">
        <f t="shared" ref="F476" si="251">SUM(F477:F505)</f>
        <v>56098.25</v>
      </c>
      <c r="G476" s="14">
        <f t="shared" ref="G476" si="252">SUM(G477:G505)</f>
        <v>69492.5</v>
      </c>
      <c r="H476" s="14">
        <f t="shared" ref="H476" si="253">SUM(H477:H505)</f>
        <v>19101</v>
      </c>
      <c r="I476" s="14">
        <f t="shared" ref="I476" si="254">SUM(I477:I505)</f>
        <v>72667.5</v>
      </c>
      <c r="J476" s="14">
        <f t="shared" ref="J476" si="255">SUM(J477:J505)</f>
        <v>155330.97999999998</v>
      </c>
      <c r="K476" s="14">
        <f t="shared" ref="K476" si="256">SUM(K477:K505)</f>
        <v>8181</v>
      </c>
      <c r="L476" s="14">
        <f t="shared" ref="L476" si="257">SUM(L477:L505)</f>
        <v>0</v>
      </c>
      <c r="M476" s="14">
        <f t="shared" ref="M476" si="258">SUM(M477:M505)</f>
        <v>0</v>
      </c>
      <c r="N476" s="14">
        <f t="shared" ref="N476" si="259">SUM(N477:N505)</f>
        <v>13944</v>
      </c>
      <c r="O476" s="14">
        <f t="shared" ref="O476" si="260">SUM(O477:O505)</f>
        <v>5096</v>
      </c>
      <c r="P476" s="14">
        <f t="shared" ref="P476:P535" si="261">SUM(D476:O476)</f>
        <v>470806.23</v>
      </c>
      <c r="R476" s="38" t="s">
        <v>41</v>
      </c>
      <c r="S476" s="37" t="s">
        <v>4348</v>
      </c>
      <c r="T476" s="14">
        <f t="shared" ref="T476:T535" si="262">D476*$R$136</f>
        <v>280.89511014574362</v>
      </c>
      <c r="U476" s="14">
        <f t="shared" si="240"/>
        <v>9224.6222329485263</v>
      </c>
      <c r="V476" s="14">
        <f t="shared" si="241"/>
        <v>7521.5866886555905</v>
      </c>
      <c r="W476" s="14">
        <f t="shared" si="242"/>
        <v>9317.4718099298752</v>
      </c>
      <c r="X476" s="14">
        <f t="shared" si="243"/>
        <v>2561.0393789469445</v>
      </c>
      <c r="Y476" s="14">
        <f t="shared" si="244"/>
        <v>9743.1720365230667</v>
      </c>
      <c r="Z476" s="14">
        <f t="shared" si="245"/>
        <v>20826.593191477947</v>
      </c>
      <c r="AA476" s="14">
        <f t="shared" si="246"/>
        <v>1096.8987570894169</v>
      </c>
      <c r="AB476" s="14">
        <f t="shared" si="247"/>
        <v>0</v>
      </c>
      <c r="AC476" s="14">
        <f t="shared" si="248"/>
        <v>0</v>
      </c>
      <c r="AD476" s="14">
        <f t="shared" si="249"/>
        <v>1869.5949479103815</v>
      </c>
      <c r="AE476" s="14">
        <v>33204</v>
      </c>
      <c r="AF476" s="14">
        <v>1981060.6</v>
      </c>
    </row>
    <row r="477" spans="2:32" ht="14.4" x14ac:dyDescent="0.3">
      <c r="B477" s="7"/>
      <c r="C477" s="39" t="s">
        <v>340</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340</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2407</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2407</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557</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557</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1933</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1933</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530</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530</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34</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13274</v>
      </c>
      <c r="G482" s="13">
        <f>SUMIFS('1. Output sheet'!$F$2:$F$5000,'1. Output sheet'!$AC$2:$AC$5000,$B$75,'1. Output sheet'!$C$2:$C$5000,G$138,'1. Output sheet'!$K$2:$K$5000,$C417,'1. Output sheet'!$O$2:$O$5000,"&gt;="&amp;$B$407,'1. Output sheet'!$O$2:$O$5000,"&lt;"&amp;$C$407)</f>
        <v>1326</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3604</v>
      </c>
      <c r="J482" s="13">
        <f>SUMIFS('1. Output sheet'!$F$2:$F$5000,'1. Output sheet'!$AC$2:$AC$5000,$B$75,'1. Output sheet'!$C$2:$C$5000,J$138,'1. Output sheet'!$K$2:$K$5000,$C417,'1. Output sheet'!$O$2:$O$5000,"&gt;="&amp;$B$407,'1. Output sheet'!$O$2:$O$5000,"&lt;"&amp;$C$407)</f>
        <v>200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19804</v>
      </c>
      <c r="R482" s="7"/>
      <c r="S482" s="39" t="s">
        <v>34</v>
      </c>
      <c r="T482" s="13">
        <f t="shared" si="262"/>
        <v>0</v>
      </c>
      <c r="U482" s="13">
        <f t="shared" si="240"/>
        <v>0</v>
      </c>
      <c r="V482" s="13">
        <f t="shared" si="241"/>
        <v>1779.7621441883537</v>
      </c>
      <c r="W482" s="13">
        <f t="shared" si="242"/>
        <v>177.78850408269977</v>
      </c>
      <c r="X482" s="13">
        <f t="shared" si="243"/>
        <v>187.71033613558046</v>
      </c>
      <c r="Y482" s="13">
        <f t="shared" si="244"/>
        <v>483.22003673759428</v>
      </c>
      <c r="Z482" s="13">
        <f t="shared" si="245"/>
        <v>26.815762305082924</v>
      </c>
      <c r="AA482" s="13">
        <f t="shared" si="246"/>
        <v>0</v>
      </c>
      <c r="AB482" s="13">
        <f t="shared" si="247"/>
        <v>0</v>
      </c>
      <c r="AC482" s="13">
        <f t="shared" si="248"/>
        <v>0</v>
      </c>
      <c r="AD482" s="13">
        <f t="shared" si="249"/>
        <v>0</v>
      </c>
      <c r="AE482" s="13">
        <v>0</v>
      </c>
      <c r="AF482" s="14">
        <v>67515</v>
      </c>
    </row>
    <row r="483" spans="2:32" ht="14.4" x14ac:dyDescent="0.3">
      <c r="B483" s="7"/>
      <c r="C483" s="39" t="s">
        <v>473</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0</v>
      </c>
      <c r="J483" s="13">
        <f>SUMIFS('1. Output sheet'!$F$2:$F$5000,'1. Output sheet'!$AC$2:$AC$5000,$B$75,'1. Output sheet'!$C$2:$C$5000,J$138,'1. Output sheet'!$K$2:$K$5000,$C418,'1. Output sheet'!$O$2:$O$5000,"&gt;="&amp;$B$407,'1. Output sheet'!$O$2:$O$5000,"&lt;"&amp;$C$407)</f>
        <v>3120</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473</v>
      </c>
      <c r="T483" s="13">
        <f t="shared" si="262"/>
        <v>0</v>
      </c>
      <c r="U483" s="13">
        <f t="shared" si="240"/>
        <v>0</v>
      </c>
      <c r="V483" s="13">
        <f t="shared" si="241"/>
        <v>0</v>
      </c>
      <c r="W483" s="13">
        <f t="shared" si="242"/>
        <v>175.64324309829314</v>
      </c>
      <c r="X483" s="13">
        <f t="shared" si="243"/>
        <v>0</v>
      </c>
      <c r="Y483" s="13">
        <f t="shared" si="244"/>
        <v>0</v>
      </c>
      <c r="Z483" s="13">
        <f t="shared" si="245"/>
        <v>418.32589195929364</v>
      </c>
      <c r="AA483" s="13">
        <f t="shared" si="246"/>
        <v>0</v>
      </c>
      <c r="AB483" s="13">
        <f t="shared" si="247"/>
        <v>0</v>
      </c>
      <c r="AC483" s="13">
        <f t="shared" si="248"/>
        <v>0</v>
      </c>
      <c r="AD483" s="13">
        <f t="shared" si="249"/>
        <v>0</v>
      </c>
      <c r="AE483" s="13">
        <v>0</v>
      </c>
      <c r="AF483" s="14">
        <v>15775</v>
      </c>
    </row>
    <row r="484" spans="2:32" ht="14.4" x14ac:dyDescent="0.3">
      <c r="B484" s="7"/>
      <c r="C484" s="39" t="s">
        <v>210</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0</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0</v>
      </c>
      <c r="R484" s="7"/>
      <c r="S484" s="39" t="s">
        <v>210</v>
      </c>
      <c r="T484" s="13">
        <f t="shared" si="262"/>
        <v>0</v>
      </c>
      <c r="U484" s="13">
        <f t="shared" si="240"/>
        <v>0</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333</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333</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229</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6100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21498</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0</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0</v>
      </c>
      <c r="P486" s="14">
        <f t="shared" si="261"/>
        <v>44298</v>
      </c>
      <c r="R486" s="7"/>
      <c r="S486" s="39" t="s">
        <v>229</v>
      </c>
      <c r="T486" s="13">
        <f t="shared" si="262"/>
        <v>0</v>
      </c>
      <c r="U486" s="13">
        <f t="shared" si="240"/>
        <v>0</v>
      </c>
      <c r="V486" s="13">
        <f t="shared" si="241"/>
        <v>0</v>
      </c>
      <c r="W486" s="13">
        <f t="shared" si="242"/>
        <v>817.88075030502921</v>
      </c>
      <c r="X486" s="13">
        <f t="shared" si="243"/>
        <v>0</v>
      </c>
      <c r="Y486" s="13">
        <f t="shared" si="244"/>
        <v>2239.1161524744243</v>
      </c>
      <c r="Z486" s="13">
        <f t="shared" si="245"/>
        <v>2882.4262901733637</v>
      </c>
      <c r="AA486" s="13">
        <f t="shared" si="246"/>
        <v>0</v>
      </c>
      <c r="AB486" s="13">
        <f t="shared" si="247"/>
        <v>0</v>
      </c>
      <c r="AC486" s="13">
        <f t="shared" si="248"/>
        <v>0</v>
      </c>
      <c r="AD486" s="13">
        <f t="shared" si="249"/>
        <v>0</v>
      </c>
      <c r="AE486" s="13">
        <v>26449</v>
      </c>
      <c r="AF486" s="14">
        <v>224601.75</v>
      </c>
    </row>
    <row r="487" spans="2:32" ht="14.4" x14ac:dyDescent="0.3">
      <c r="B487" s="7"/>
      <c r="C487" s="39" t="s">
        <v>407</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407</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54</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5135</v>
      </c>
      <c r="H488" s="13">
        <f>SUMIFS('1. Output sheet'!$F$2:$F$5000,'1. Output sheet'!$AC$2:$AC$5000,$B$75,'1. Output sheet'!$C$2:$C$5000,H$138,'1. Output sheet'!$K$2:$K$5000,$C423,'1. Output sheet'!$O$2:$O$5000,"&gt;="&amp;$B$407,'1. Output sheet'!$O$2:$O$5000,"&lt;"&amp;$C$407)</f>
        <v>845</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7125</v>
      </c>
      <c r="R488" s="7"/>
      <c r="S488" s="39" t="s">
        <v>54</v>
      </c>
      <c r="T488" s="13">
        <f t="shared" si="262"/>
        <v>0</v>
      </c>
      <c r="U488" s="13">
        <f t="shared" si="240"/>
        <v>0</v>
      </c>
      <c r="V488" s="13">
        <f t="shared" si="241"/>
        <v>40.223643457624384</v>
      </c>
      <c r="W488" s="13">
        <f t="shared" si="242"/>
        <v>688.49469718300406</v>
      </c>
      <c r="X488" s="13">
        <f t="shared" si="243"/>
        <v>113.29659573897536</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126</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3510</v>
      </c>
      <c r="O489" s="13">
        <f>SUMIFS('1. Output sheet'!$F$2:$F$5000,'1. Output sheet'!$AC$2:$AC$5000,$B$75,'1. Output sheet'!$C$2:$C$5000,O$138,'1. Output sheet'!$K$2:$K$5000,$C424,'1. Output sheet'!$O$2:$O$5000,"&gt;="&amp;$B$407,'1. Output sheet'!$O$2:$O$5000,"&lt;"&amp;$C$407)</f>
        <v>0</v>
      </c>
      <c r="P489" s="14">
        <f t="shared" si="261"/>
        <v>3510</v>
      </c>
      <c r="R489" s="7"/>
      <c r="S489" s="39" t="s">
        <v>126</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0</v>
      </c>
      <c r="AC489" s="13">
        <f t="shared" si="248"/>
        <v>0</v>
      </c>
      <c r="AD489" s="13">
        <f t="shared" si="249"/>
        <v>470.61662845420534</v>
      </c>
      <c r="AE489" s="13">
        <v>0</v>
      </c>
      <c r="AF489" s="14">
        <v>123322.07999999999</v>
      </c>
    </row>
    <row r="490" spans="2:32" ht="14.4" x14ac:dyDescent="0.3">
      <c r="B490" s="7"/>
      <c r="C490" s="39" t="s">
        <v>737</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6295</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10066</v>
      </c>
      <c r="R490" s="7"/>
      <c r="S490" s="39" t="s">
        <v>737</v>
      </c>
      <c r="T490" s="13">
        <f t="shared" si="262"/>
        <v>0</v>
      </c>
      <c r="U490" s="13">
        <f t="shared" si="240"/>
        <v>0</v>
      </c>
      <c r="V490" s="13">
        <f t="shared" si="241"/>
        <v>0</v>
      </c>
      <c r="W490" s="13">
        <f t="shared" si="242"/>
        <v>187.71033613558046</v>
      </c>
      <c r="X490" s="13">
        <f t="shared" si="243"/>
        <v>317.90086212675806</v>
      </c>
      <c r="Y490" s="13">
        <f t="shared" si="244"/>
        <v>0</v>
      </c>
      <c r="Z490" s="13">
        <f t="shared" si="245"/>
        <v>844.02611855248506</v>
      </c>
      <c r="AA490" s="13">
        <f t="shared" si="246"/>
        <v>0</v>
      </c>
      <c r="AB490" s="13">
        <f t="shared" si="247"/>
        <v>0</v>
      </c>
      <c r="AC490" s="13">
        <f t="shared" si="248"/>
        <v>0</v>
      </c>
      <c r="AD490" s="13">
        <f t="shared" si="249"/>
        <v>0</v>
      </c>
      <c r="AE490" s="13">
        <v>0</v>
      </c>
      <c r="AF490" s="14">
        <v>31995</v>
      </c>
    </row>
    <row r="491" spans="2:32" ht="14.4" x14ac:dyDescent="0.3">
      <c r="B491" s="7"/>
      <c r="C491" s="39" t="s">
        <v>362</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362</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76</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76</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3770</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3770</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724</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3595</v>
      </c>
      <c r="H494" s="13">
        <f>SUMIFS('1. Output sheet'!$F$2:$F$5000,'1. Output sheet'!$AC$2:$AC$5000,$B$75,'1. Output sheet'!$C$2:$C$5000,H$138,'1. Output sheet'!$K$2:$K$5000,$C429,'1. Output sheet'!$O$2:$O$5000,"&gt;="&amp;$B$407,'1. Output sheet'!$O$2:$O$5000,"&lt;"&amp;$C$407)</f>
        <v>4151</v>
      </c>
      <c r="I494" s="13">
        <f>SUMIFS('1. Output sheet'!$F$2:$F$5000,'1. Output sheet'!$AC$2:$AC$5000,$B$75,'1. Output sheet'!$C$2:$C$5000,I$138,'1. Output sheet'!$K$2:$K$5000,$C429,'1. Output sheet'!$O$2:$O$5000,"&gt;="&amp;$B$407,'1. Output sheet'!$O$2:$O$5000,"&lt;"&amp;$C$407)</f>
        <v>13965</v>
      </c>
      <c r="J494" s="13">
        <f>SUMIFS('1. Output sheet'!$F$2:$F$5000,'1. Output sheet'!$AC$2:$AC$5000,$B$75,'1. Output sheet'!$C$2:$C$5000,J$138,'1. Output sheet'!$K$2:$K$5000,$C429,'1. Output sheet'!$O$2:$O$5000,"&gt;="&amp;$B$407,'1. Output sheet'!$O$2:$O$5000,"&lt;"&amp;$C$407)</f>
        <v>17533</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2844</v>
      </c>
      <c r="O494" s="13">
        <f>SUMIFS('1. Output sheet'!$F$2:$F$5000,'1. Output sheet'!$AC$2:$AC$5000,$B$75,'1. Output sheet'!$C$2:$C$5000,O$138,'1. Output sheet'!$K$2:$K$5000,$C429,'1. Output sheet'!$O$2:$O$5000,"&gt;="&amp;$B$407,'1. Output sheet'!$O$2:$O$5000,"&lt;"&amp;$C$407)</f>
        <v>0</v>
      </c>
      <c r="P494" s="14">
        <f t="shared" si="261"/>
        <v>42088</v>
      </c>
      <c r="R494" s="7"/>
      <c r="S494" s="39" t="s">
        <v>724</v>
      </c>
      <c r="T494" s="13">
        <f t="shared" si="262"/>
        <v>0</v>
      </c>
      <c r="U494" s="13">
        <f t="shared" si="240"/>
        <v>0</v>
      </c>
      <c r="V494" s="13">
        <f t="shared" si="241"/>
        <v>0</v>
      </c>
      <c r="W494" s="13">
        <f t="shared" si="242"/>
        <v>482.01332743386558</v>
      </c>
      <c r="X494" s="13">
        <f t="shared" si="243"/>
        <v>556.56114664199606</v>
      </c>
      <c r="Y494" s="13">
        <f t="shared" si="244"/>
        <v>1872.4106029524153</v>
      </c>
      <c r="Z494" s="13">
        <f t="shared" si="245"/>
        <v>2350.8038024750945</v>
      </c>
      <c r="AA494" s="13">
        <f t="shared" si="246"/>
        <v>0</v>
      </c>
      <c r="AB494" s="13">
        <f t="shared" si="247"/>
        <v>0</v>
      </c>
      <c r="AC494" s="13">
        <f t="shared" si="248"/>
        <v>0</v>
      </c>
      <c r="AD494" s="13">
        <f t="shared" si="249"/>
        <v>381.3201399782792</v>
      </c>
      <c r="AE494" s="13">
        <v>1595</v>
      </c>
      <c r="AF494" s="14">
        <v>83020</v>
      </c>
    </row>
    <row r="495" spans="2:32" ht="14.4" x14ac:dyDescent="0.3">
      <c r="B495" s="7"/>
      <c r="C495" s="39" t="s">
        <v>285</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10080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18070.309999999998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1391</v>
      </c>
      <c r="O495" s="13">
        <f>SUMIFS('1. Output sheet'!$F$2:$F$5000,'1. Output sheet'!$AC$2:$AC$5000,$B$75,'1. Output sheet'!$C$2:$C$5000,O$138,'1. Output sheet'!$K$2:$K$5000,$C430,'1. Output sheet'!$O$2:$O$5000,"&gt;="&amp;$B$407,'1. Output sheet'!$O$2:$O$5000,"&lt;"&amp;$C$407)</f>
        <v>0</v>
      </c>
      <c r="P495" s="14">
        <f t="shared" si="261"/>
        <v>29541.309999999998</v>
      </c>
      <c r="R495" s="7"/>
      <c r="S495" s="39" t="s">
        <v>285</v>
      </c>
      <c r="T495" s="13">
        <f t="shared" si="262"/>
        <v>0</v>
      </c>
      <c r="U495" s="13">
        <f t="shared" si="240"/>
        <v>0</v>
      </c>
      <c r="V495" s="13">
        <f t="shared" si="241"/>
        <v>1351.5144201761793</v>
      </c>
      <c r="W495" s="13">
        <f t="shared" si="242"/>
        <v>0</v>
      </c>
      <c r="X495" s="13">
        <f t="shared" si="243"/>
        <v>0</v>
      </c>
      <c r="Y495" s="13">
        <f t="shared" si="244"/>
        <v>0</v>
      </c>
      <c r="Z495" s="13">
        <f t="shared" si="245"/>
        <v>2422.8456886958147</v>
      </c>
      <c r="AA495" s="13">
        <f t="shared" si="246"/>
        <v>0</v>
      </c>
      <c r="AB495" s="13">
        <f t="shared" si="247"/>
        <v>0</v>
      </c>
      <c r="AC495" s="13">
        <f t="shared" si="248"/>
        <v>0</v>
      </c>
      <c r="AD495" s="13">
        <f t="shared" si="249"/>
        <v>186.50362683185173</v>
      </c>
      <c r="AE495" s="13">
        <v>0</v>
      </c>
      <c r="AF495" s="14">
        <v>61025.31</v>
      </c>
    </row>
    <row r="496" spans="2:32" ht="14.4" x14ac:dyDescent="0.3">
      <c r="B496" s="7"/>
      <c r="C496" s="39" t="s">
        <v>717</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4411</v>
      </c>
      <c r="G496" s="13">
        <f>SUMIFS('1. Output sheet'!$F$2:$F$5000,'1. Output sheet'!$AC$2:$AC$5000,$B$75,'1. Output sheet'!$C$2:$C$5000,G$138,'1. Output sheet'!$K$2:$K$5000,$C431,'1. Output sheet'!$O$2:$O$5000,"&gt;="&amp;$B$407,'1. Output sheet'!$O$2:$O$5000,"&lt;"&amp;$C$407)</f>
        <v>947.5</v>
      </c>
      <c r="H496" s="13">
        <f>SUMIFS('1. Output sheet'!$F$2:$F$5000,'1. Output sheet'!$AC$2:$AC$5000,$B$75,'1. Output sheet'!$C$2:$C$5000,H$138,'1. Output sheet'!$K$2:$K$5000,$C431,'1. Output sheet'!$O$2:$O$5000,"&gt;="&amp;$B$407,'1. Output sheet'!$O$2:$O$5000,"&lt;"&amp;$C$407)</f>
        <v>3866</v>
      </c>
      <c r="I496" s="13">
        <f>SUMIFS('1. Output sheet'!$F$2:$F$5000,'1. Output sheet'!$AC$2:$AC$5000,$B$75,'1. Output sheet'!$C$2:$C$5000,I$138,'1. Output sheet'!$K$2:$K$5000,$C431,'1. Output sheet'!$O$2:$O$5000,"&gt;="&amp;$B$407,'1. Output sheet'!$O$2:$O$5000,"&lt;"&amp;$C$407)</f>
        <v>7847.5</v>
      </c>
      <c r="J496" s="13">
        <f>SUMIFS('1. Output sheet'!$F$2:$F$5000,'1. Output sheet'!$AC$2:$AC$5000,$B$75,'1. Output sheet'!$C$2:$C$5000,J$138,'1. Output sheet'!$K$2:$K$5000,$C431,'1. Output sheet'!$O$2:$O$5000,"&gt;="&amp;$B$407,'1. Output sheet'!$O$2:$O$5000,"&lt;"&amp;$C$407)</f>
        <v>25432.86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0</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0</v>
      </c>
      <c r="O496" s="13">
        <f>SUMIFS('1. Output sheet'!$F$2:$F$5000,'1. Output sheet'!$AC$2:$AC$5000,$B$75,'1. Output sheet'!$C$2:$C$5000,O$138,'1. Output sheet'!$K$2:$K$5000,$C431,'1. Output sheet'!$O$2:$O$5000,"&gt;="&amp;$B$407,'1. Output sheet'!$O$2:$O$5000,"&lt;"&amp;$C$407)</f>
        <v>0</v>
      </c>
      <c r="P496" s="14">
        <f t="shared" si="261"/>
        <v>42504.86</v>
      </c>
      <c r="R496" s="7"/>
      <c r="S496" s="39" t="s">
        <v>717</v>
      </c>
      <c r="T496" s="13">
        <f t="shared" si="262"/>
        <v>0</v>
      </c>
      <c r="U496" s="13">
        <f t="shared" si="240"/>
        <v>0</v>
      </c>
      <c r="V496" s="13">
        <f t="shared" si="241"/>
        <v>591.4216376386039</v>
      </c>
      <c r="W496" s="13">
        <f t="shared" si="242"/>
        <v>127.03967392033036</v>
      </c>
      <c r="X496" s="13">
        <f t="shared" si="243"/>
        <v>518.34868535725298</v>
      </c>
      <c r="Y496" s="13">
        <f t="shared" si="244"/>
        <v>1052.1834734456913</v>
      </c>
      <c r="Z496" s="13">
        <f t="shared" si="245"/>
        <v>3410.0076424922568</v>
      </c>
      <c r="AA496" s="13">
        <f t="shared" si="246"/>
        <v>0</v>
      </c>
      <c r="AB496" s="13">
        <f t="shared" si="247"/>
        <v>0</v>
      </c>
      <c r="AC496" s="13">
        <f t="shared" si="248"/>
        <v>0</v>
      </c>
      <c r="AD496" s="13">
        <f t="shared" si="249"/>
        <v>0</v>
      </c>
      <c r="AE496" s="13">
        <v>0</v>
      </c>
      <c r="AF496" s="14">
        <v>96113.86</v>
      </c>
    </row>
    <row r="497" spans="2:32" ht="14.4" x14ac:dyDescent="0.3">
      <c r="B497" s="7"/>
      <c r="C497" s="39" t="s">
        <v>1095</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1095</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427</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7440</v>
      </c>
      <c r="H498" s="13">
        <f>SUMIFS('1. Output sheet'!$F$2:$F$5000,'1. Output sheet'!$AC$2:$AC$5000,$B$75,'1. Output sheet'!$C$2:$C$5000,H$138,'1. Output sheet'!$K$2:$K$5000,$C433,'1. Output sheet'!$O$2:$O$5000,"&gt;="&amp;$B$407,'1. Output sheet'!$O$2:$O$5000,"&lt;"&amp;$C$407)</f>
        <v>845</v>
      </c>
      <c r="I498" s="13">
        <f>SUMIFS('1. Output sheet'!$F$2:$F$5000,'1. Output sheet'!$AC$2:$AC$5000,$B$75,'1. Output sheet'!$C$2:$C$5000,I$138,'1. Output sheet'!$K$2:$K$5000,$C433,'1. Output sheet'!$O$2:$O$5000,"&gt;="&amp;$B$407,'1. Output sheet'!$O$2:$O$5000,"&lt;"&amp;$C$407)</f>
        <v>2760</v>
      </c>
      <c r="J498" s="13">
        <f>SUMIFS('1. Output sheet'!$F$2:$F$5000,'1. Output sheet'!$AC$2:$AC$5000,$B$75,'1. Output sheet'!$C$2:$C$5000,J$138,'1. Output sheet'!$K$2:$K$5000,$C433,'1. Output sheet'!$O$2:$O$5000,"&gt;="&amp;$B$407,'1. Output sheet'!$O$2:$O$5000,"&lt;"&amp;$C$407)</f>
        <v>9077</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427</v>
      </c>
      <c r="T498" s="13">
        <f t="shared" si="262"/>
        <v>0</v>
      </c>
      <c r="U498" s="13">
        <f t="shared" si="240"/>
        <v>0</v>
      </c>
      <c r="V498" s="13">
        <f t="shared" si="241"/>
        <v>1721.2032232546289</v>
      </c>
      <c r="W498" s="13">
        <f t="shared" si="242"/>
        <v>997.54635774908479</v>
      </c>
      <c r="X498" s="13">
        <f t="shared" si="243"/>
        <v>113.29659573897536</v>
      </c>
      <c r="Y498" s="13">
        <f t="shared" si="244"/>
        <v>370.05751981014436</v>
      </c>
      <c r="Z498" s="13">
        <f t="shared" si="245"/>
        <v>1217.0333722161886</v>
      </c>
      <c r="AA498" s="13">
        <f t="shared" si="246"/>
        <v>0</v>
      </c>
      <c r="AB498" s="13">
        <f t="shared" si="247"/>
        <v>0</v>
      </c>
      <c r="AC498" s="13">
        <f t="shared" si="248"/>
        <v>0</v>
      </c>
      <c r="AD498" s="13">
        <f t="shared" si="249"/>
        <v>0</v>
      </c>
      <c r="AE498" s="13">
        <v>0</v>
      </c>
      <c r="AF498" s="14">
        <v>233878.94</v>
      </c>
    </row>
    <row r="499" spans="2:32" ht="14.4" x14ac:dyDescent="0.3">
      <c r="B499" s="7"/>
      <c r="C499" s="39" t="s">
        <v>84</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84</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204</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68800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5562</v>
      </c>
      <c r="H500" s="13">
        <f>SUMIFS('1. Output sheet'!$F$2:$F$5000,'1. Output sheet'!$AC$2:$AC$5000,$B$75,'1. Output sheet'!$C$2:$C$5000,H$138,'1. Output sheet'!$K$2:$K$5000,$C435,'1. Output sheet'!$O$2:$O$5000,"&gt;="&amp;$B$407,'1. Output sheet'!$O$2:$O$5000,"&lt;"&amp;$C$407)</f>
        <v>2529</v>
      </c>
      <c r="I500" s="13">
        <f>SUMIFS('1. Output sheet'!$F$2:$F$5000,'1. Output sheet'!$AC$2:$AC$5000,$B$75,'1. Output sheet'!$C$2:$C$5000,I$138,'1. Output sheet'!$K$2:$K$5000,$C435,'1. Output sheet'!$O$2:$O$5000,"&gt;="&amp;$B$407,'1. Output sheet'!$O$2:$O$5000,"&lt;"&amp;$C$407)</f>
        <v>6168</v>
      </c>
      <c r="J500" s="13">
        <f>SUMIFS('1. Output sheet'!$F$2:$F$5000,'1. Output sheet'!$AC$2:$AC$5000,$B$75,'1. Output sheet'!$C$2:$C$5000,J$138,'1. Output sheet'!$K$2:$K$5000,$C435,'1. Output sheet'!$O$2:$O$5000,"&gt;="&amp;$B$407,'1. Output sheet'!$O$2:$O$5000,"&lt;"&amp;$C$407)</f>
        <v>5394</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96139</v>
      </c>
      <c r="R500" s="7"/>
      <c r="S500" s="39" t="s">
        <v>204</v>
      </c>
      <c r="T500" s="13">
        <f t="shared" si="262"/>
        <v>0</v>
      </c>
      <c r="U500" s="13">
        <f t="shared" si="240"/>
        <v>9224.6222329485263</v>
      </c>
      <c r="V500" s="13">
        <f t="shared" si="241"/>
        <v>579.22046578979121</v>
      </c>
      <c r="W500" s="13">
        <f t="shared" si="242"/>
        <v>745.74634970435613</v>
      </c>
      <c r="X500" s="13">
        <f t="shared" si="243"/>
        <v>339.08531434777359</v>
      </c>
      <c r="Y500" s="13">
        <f t="shared" si="244"/>
        <v>826.99810948875734</v>
      </c>
      <c r="Z500" s="13">
        <f t="shared" si="245"/>
        <v>723.22110936808645</v>
      </c>
      <c r="AA500" s="13">
        <f t="shared" si="246"/>
        <v>451.30927959454561</v>
      </c>
      <c r="AB500" s="13">
        <f t="shared" si="247"/>
        <v>0</v>
      </c>
      <c r="AC500" s="13">
        <f t="shared" si="248"/>
        <v>0</v>
      </c>
      <c r="AD500" s="13">
        <f t="shared" si="249"/>
        <v>0</v>
      </c>
      <c r="AE500" s="13">
        <v>0</v>
      </c>
      <c r="AF500" s="14">
        <v>358006</v>
      </c>
    </row>
    <row r="501" spans="2:32" ht="14.4" x14ac:dyDescent="0.3">
      <c r="B501" s="7"/>
      <c r="C501" s="39" t="s">
        <v>216</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3260</v>
      </c>
      <c r="H501" s="13">
        <f>SUMIFS('1. Output sheet'!$F$2:$F$5000,'1. Output sheet'!$AC$2:$AC$5000,$B$75,'1. Output sheet'!$C$2:$C$5000,H$138,'1. Output sheet'!$K$2:$K$5000,$C436,'1. Output sheet'!$O$2:$O$5000,"&gt;="&amp;$B$407,'1. Output sheet'!$O$2:$O$5000,"&lt;"&amp;$C$407)</f>
        <v>3094</v>
      </c>
      <c r="I501" s="13">
        <f>SUMIFS('1. Output sheet'!$F$2:$F$5000,'1. Output sheet'!$AC$2:$AC$5000,$B$75,'1. Output sheet'!$C$2:$C$5000,I$138,'1. Output sheet'!$K$2:$K$5000,$C436,'1. Output sheet'!$O$2:$O$5000,"&gt;="&amp;$B$407,'1. Output sheet'!$O$2:$O$5000,"&lt;"&amp;$C$407)</f>
        <v>11148</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4815</v>
      </c>
      <c r="L501" s="13">
        <f>SUMIFS('1. Output sheet'!$F$2:$F$5000,'1. Output sheet'!$AC$2:$AC$5000,$B$75,'1. Output sheet'!$C$2:$C$5000,L$138,'1. Output sheet'!$K$2:$K$5000,$C436,'1. Output sheet'!$O$2:$O$5000,"&gt;="&amp;$B$407,'1. Output sheet'!$O$2:$O$5000,"&lt;"&amp;$C$407)</f>
        <v>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28777</v>
      </c>
      <c r="R501" s="7"/>
      <c r="S501" s="39" t="s">
        <v>216</v>
      </c>
      <c r="T501" s="13">
        <f t="shared" si="262"/>
        <v>0</v>
      </c>
      <c r="U501" s="13">
        <f t="shared" si="240"/>
        <v>0</v>
      </c>
      <c r="V501" s="13">
        <f t="shared" si="241"/>
        <v>264.1352587050668</v>
      </c>
      <c r="W501" s="13">
        <f t="shared" si="242"/>
        <v>437.09692557285166</v>
      </c>
      <c r="X501" s="13">
        <f t="shared" si="243"/>
        <v>414.83984285963282</v>
      </c>
      <c r="Y501" s="13">
        <f t="shared" si="244"/>
        <v>1494.7105908853223</v>
      </c>
      <c r="Z501" s="13">
        <f t="shared" si="245"/>
        <v>602.01386374911169</v>
      </c>
      <c r="AA501" s="13">
        <f t="shared" si="246"/>
        <v>645.5894774948714</v>
      </c>
      <c r="AB501" s="13">
        <f t="shared" si="247"/>
        <v>0</v>
      </c>
      <c r="AC501" s="13">
        <f t="shared" si="248"/>
        <v>0</v>
      </c>
      <c r="AD501" s="13">
        <f t="shared" si="249"/>
        <v>0</v>
      </c>
      <c r="AE501" s="13">
        <v>0</v>
      </c>
      <c r="AF501" s="14">
        <v>100097.67</v>
      </c>
    </row>
    <row r="502" spans="2:32" ht="14.4" x14ac:dyDescent="0.3">
      <c r="B502" s="7"/>
      <c r="C502" s="39" t="s">
        <v>2425</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2425</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194</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2390</v>
      </c>
      <c r="G503" s="13">
        <f>SUMIFS('1. Output sheet'!$F$2:$F$5000,'1. Output sheet'!$AC$2:$AC$5000,$B$75,'1. Output sheet'!$C$2:$C$5000,G$138,'1. Output sheet'!$K$2:$K$5000,$C438,'1. Output sheet'!$O$2:$O$5000,"&gt;="&amp;$B$407,'1. Output sheet'!$O$2:$O$5000,"&lt;"&amp;$C$407)</f>
        <v>23811</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5121</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4209</v>
      </c>
      <c r="O503" s="13">
        <f>SUMIFS('1. Output sheet'!$F$2:$F$5000,'1. Output sheet'!$AC$2:$AC$5000,$B$75,'1. Output sheet'!$C$2:$C$5000,O$138,'1. Output sheet'!$K$2:$K$5000,$C438,'1. Output sheet'!$O$2:$O$5000,"&gt;="&amp;$B$407,'1. Output sheet'!$O$2:$O$5000,"&lt;"&amp;$C$407)</f>
        <v>0</v>
      </c>
      <c r="P503" s="14">
        <f t="shared" si="261"/>
        <v>39486</v>
      </c>
      <c r="R503" s="7"/>
      <c r="S503" s="39" t="s">
        <v>194</v>
      </c>
      <c r="T503" s="13">
        <f t="shared" si="262"/>
        <v>0</v>
      </c>
      <c r="U503" s="13">
        <f t="shared" si="240"/>
        <v>0</v>
      </c>
      <c r="V503" s="13">
        <f t="shared" si="241"/>
        <v>320.44835954574097</v>
      </c>
      <c r="W503" s="13">
        <f t="shared" si="242"/>
        <v>3192.5505812316474</v>
      </c>
      <c r="X503" s="13">
        <f t="shared" si="243"/>
        <v>0</v>
      </c>
      <c r="Y503" s="13">
        <f t="shared" si="244"/>
        <v>530.28169958301487</v>
      </c>
      <c r="Z503" s="13">
        <f t="shared" si="245"/>
        <v>686.61759382164826</v>
      </c>
      <c r="AA503" s="13">
        <f t="shared" si="246"/>
        <v>0</v>
      </c>
      <c r="AB503" s="13">
        <f t="shared" si="247"/>
        <v>0</v>
      </c>
      <c r="AC503" s="13">
        <f t="shared" si="248"/>
        <v>0</v>
      </c>
      <c r="AD503" s="13">
        <f t="shared" si="249"/>
        <v>564.33771771047009</v>
      </c>
      <c r="AE503" s="13">
        <v>2080</v>
      </c>
      <c r="AF503" s="14">
        <v>165897.5</v>
      </c>
    </row>
    <row r="504" spans="2:32" ht="14.4" x14ac:dyDescent="0.3">
      <c r="B504" s="7"/>
      <c r="C504" s="39" t="s">
        <v>267</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6516</v>
      </c>
      <c r="G504" s="13">
        <f>SUMIFS('1. Output sheet'!$F$2:$F$5000,'1. Output sheet'!$AC$2:$AC$5000,$B$75,'1. Output sheet'!$C$2:$C$5000,G$138,'1. Output sheet'!$K$2:$K$5000,$C439,'1. Output sheet'!$O$2:$O$5000,"&gt;="&amp;$B$407,'1. Output sheet'!$O$2:$O$5000,"&lt;"&amp;$C$407)</f>
        <v>5961</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5500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1990</v>
      </c>
      <c r="O504" s="13">
        <f>SUMIFS('1. Output sheet'!$F$2:$F$5000,'1. Output sheet'!$AC$2:$AC$5000,$B$75,'1. Output sheet'!$C$2:$C$5000,O$138,'1. Output sheet'!$K$2:$K$5000,$C439,'1. Output sheet'!$O$2:$O$5000,"&gt;="&amp;$B$407,'1. Output sheet'!$O$2:$O$5000,"&lt;"&amp;$C$407)</f>
        <v>5096</v>
      </c>
      <c r="P504" s="14">
        <f t="shared" si="261"/>
        <v>25063</v>
      </c>
      <c r="R504" s="7"/>
      <c r="S504" s="39" t="s">
        <v>267</v>
      </c>
      <c r="T504" s="13">
        <f t="shared" si="262"/>
        <v>0</v>
      </c>
      <c r="U504" s="13">
        <f t="shared" si="240"/>
        <v>0</v>
      </c>
      <c r="V504" s="13">
        <f t="shared" si="241"/>
        <v>873.65753589960161</v>
      </c>
      <c r="W504" s="13">
        <f t="shared" si="242"/>
        <v>799.24379550299659</v>
      </c>
      <c r="X504" s="13">
        <f t="shared" si="243"/>
        <v>0</v>
      </c>
      <c r="Y504" s="13">
        <f t="shared" si="244"/>
        <v>0</v>
      </c>
      <c r="Z504" s="13">
        <f t="shared" si="245"/>
        <v>737.4334633897804</v>
      </c>
      <c r="AA504" s="13">
        <f t="shared" si="246"/>
        <v>0</v>
      </c>
      <c r="AB504" s="13">
        <f t="shared" si="247"/>
        <v>0</v>
      </c>
      <c r="AC504" s="13">
        <f t="shared" si="248"/>
        <v>0</v>
      </c>
      <c r="AD504" s="13">
        <f t="shared" si="249"/>
        <v>266.81683493557512</v>
      </c>
      <c r="AE504" s="13">
        <v>0</v>
      </c>
      <c r="AF504" s="14">
        <v>58792</v>
      </c>
    </row>
    <row r="505" spans="2:32" ht="14.4" x14ac:dyDescent="0.3">
      <c r="B505" s="7"/>
      <c r="C505" s="39" t="s">
        <v>710</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0</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0</v>
      </c>
      <c r="I505" s="13">
        <f>SUMIFS('1. Output sheet'!$F$2:$F$5000,'1. Output sheet'!$AC$2:$AC$5000,$B$75,'1. Output sheet'!$C$2:$C$5000,I$138,'1. Output sheet'!$K$2:$K$5000,$C440,'1. Output sheet'!$O$2:$O$5000,"&gt;="&amp;$B$407,'1. Output sheet'!$O$2:$O$5000,"&lt;"&amp;$C$407)</f>
        <v>3395</v>
      </c>
      <c r="J505" s="13">
        <f>SUMIFS('1. Output sheet'!$F$2:$F$5000,'1. Output sheet'!$AC$2:$AC$5000,$B$75,'1. Output sheet'!$C$2:$C$5000,J$138,'1. Output sheet'!$K$2:$K$5000,$C440,'1. Output sheet'!$O$2:$O$5000,"&gt;="&amp;$B$407,'1. Output sheet'!$O$2:$O$5000,"&lt;"&amp;$C$407)</f>
        <v>3993.81</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9483.81</v>
      </c>
      <c r="R505" s="7"/>
      <c r="S505" s="39" t="s">
        <v>710</v>
      </c>
      <c r="T505" s="13">
        <f t="shared" si="262"/>
        <v>280.89511014574362</v>
      </c>
      <c r="U505" s="13">
        <f t="shared" si="240"/>
        <v>0</v>
      </c>
      <c r="V505" s="13">
        <f t="shared" si="241"/>
        <v>0</v>
      </c>
      <c r="W505" s="13">
        <f t="shared" si="242"/>
        <v>0</v>
      </c>
      <c r="X505" s="13">
        <f t="shared" si="243"/>
        <v>0</v>
      </c>
      <c r="Y505" s="13">
        <f t="shared" si="244"/>
        <v>455.19756512878263</v>
      </c>
      <c r="Z505" s="13">
        <f t="shared" si="245"/>
        <v>535.48529825831611</v>
      </c>
      <c r="AA505" s="13">
        <f t="shared" si="246"/>
        <v>0</v>
      </c>
      <c r="AB505" s="13">
        <f t="shared" si="247"/>
        <v>0</v>
      </c>
      <c r="AC505" s="13">
        <f t="shared" si="248"/>
        <v>0</v>
      </c>
      <c r="AD505" s="13">
        <f t="shared" si="249"/>
        <v>0</v>
      </c>
      <c r="AE505" s="13">
        <v>0</v>
      </c>
      <c r="AF505" s="14">
        <v>16010.939999999999</v>
      </c>
    </row>
    <row r="506" spans="2:32" ht="14.4" x14ac:dyDescent="0.3">
      <c r="B506" s="38" t="s">
        <v>64</v>
      </c>
      <c r="C506" s="37" t="s">
        <v>4348</v>
      </c>
      <c r="D506" s="14">
        <f>SUM(D507:D535)</f>
        <v>0</v>
      </c>
      <c r="E506" s="14">
        <f t="shared" ref="E506" si="263">SUM(E507:E535)</f>
        <v>0</v>
      </c>
      <c r="F506" s="14">
        <f t="shared" ref="F506" si="264">SUM(F507:F535)</f>
        <v>-2794.5866666666634</v>
      </c>
      <c r="G506" s="14">
        <f t="shared" ref="G506" si="265">SUM(G507:G535)</f>
        <v>-4194.0700000000015</v>
      </c>
      <c r="H506" s="14">
        <f t="shared" ref="H506" si="266">SUM(H507:H535)</f>
        <v>1725</v>
      </c>
      <c r="I506" s="14">
        <f t="shared" ref="I506" si="267">SUM(I507:I535)</f>
        <v>-5615.1933333333345</v>
      </c>
      <c r="J506" s="14">
        <f t="shared" ref="J506" si="268">SUM(J507:J535)</f>
        <v>-5690.0966666666664</v>
      </c>
      <c r="K506" s="14">
        <f t="shared" ref="K506" si="269">SUM(K507:K535)</f>
        <v>13812.12</v>
      </c>
      <c r="L506" s="14">
        <f t="shared" ref="L506" si="270">SUM(L507:L535)</f>
        <v>27000</v>
      </c>
      <c r="M506" s="14">
        <f t="shared" ref="M506" si="271">SUM(M507:M535)</f>
        <v>0</v>
      </c>
      <c r="N506" s="14">
        <f t="shared" ref="N506" si="272">SUM(N507:N535)</f>
        <v>527.38999999999987</v>
      </c>
      <c r="O506" s="14">
        <f t="shared" ref="O506" si="273">SUM(O507:O535)</f>
        <v>-528</v>
      </c>
      <c r="P506" s="14">
        <f t="shared" si="261"/>
        <v>24242.563333333339</v>
      </c>
      <c r="R506" s="38" t="s">
        <v>64</v>
      </c>
      <c r="S506" s="37" t="s">
        <v>4348</v>
      </c>
      <c r="T506" s="14">
        <f t="shared" si="262"/>
        <v>0</v>
      </c>
      <c r="U506" s="14">
        <f t="shared" si="240"/>
        <v>0</v>
      </c>
      <c r="V506" s="14">
        <f t="shared" si="241"/>
        <v>-374.69485897143625</v>
      </c>
      <c r="W506" s="14">
        <f t="shared" si="242"/>
        <v>-562.33592105439595</v>
      </c>
      <c r="X506" s="14">
        <f t="shared" si="243"/>
        <v>231.28594988134023</v>
      </c>
      <c r="Y506" s="14">
        <f t="shared" si="244"/>
        <v>-752.87844861876488</v>
      </c>
      <c r="Z506" s="14">
        <f t="shared" si="245"/>
        <v>-762.92139853138997</v>
      </c>
      <c r="AA506" s="14">
        <f t="shared" si="246"/>
        <v>1851.9126342464099</v>
      </c>
      <c r="AB506" s="14">
        <f t="shared" si="247"/>
        <v>3620.127911186195</v>
      </c>
      <c r="AC506" s="14">
        <f t="shared" si="248"/>
        <v>0</v>
      </c>
      <c r="AD506" s="14">
        <f t="shared" si="249"/>
        <v>70.711824410388402</v>
      </c>
      <c r="AE506" s="14">
        <v>-428</v>
      </c>
      <c r="AF506" s="14">
        <v>16138.043333333339</v>
      </c>
    </row>
    <row r="507" spans="2:32" ht="14.4" x14ac:dyDescent="0.3">
      <c r="B507" s="7"/>
      <c r="C507" s="39" t="s">
        <v>340</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340</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2407</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2407</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557</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557</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1933</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1933</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530</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530</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34</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-181.15999999999991</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-3267.91</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-3449.0699999999997</v>
      </c>
      <c r="R512" s="7"/>
      <c r="S512" s="39" t="s">
        <v>34</v>
      </c>
      <c r="T512" s="14">
        <f t="shared" si="262"/>
        <v>0</v>
      </c>
      <c r="U512" s="14">
        <f t="shared" si="240"/>
        <v>0</v>
      </c>
      <c r="V512" s="14">
        <f t="shared" si="241"/>
        <v>-24.2897174959441</v>
      </c>
      <c r="W512" s="14">
        <f t="shared" si="242"/>
        <v>0</v>
      </c>
      <c r="X512" s="14">
        <f t="shared" si="243"/>
        <v>0</v>
      </c>
      <c r="Y512" s="14">
        <f t="shared" si="244"/>
        <v>0</v>
      </c>
      <c r="Z512" s="14">
        <f t="shared" si="245"/>
        <v>-438.15748897201769</v>
      </c>
      <c r="AA512" s="14">
        <f t="shared" si="246"/>
        <v>0</v>
      </c>
      <c r="AB512" s="14">
        <f t="shared" si="247"/>
        <v>0</v>
      </c>
      <c r="AC512" s="14">
        <f t="shared" si="248"/>
        <v>0</v>
      </c>
      <c r="AD512" s="14">
        <f t="shared" si="249"/>
        <v>0</v>
      </c>
      <c r="AE512" s="13">
        <v>0</v>
      </c>
      <c r="AF512" s="14">
        <v>-13284.88</v>
      </c>
    </row>
    <row r="513" spans="2:32" ht="14.4" x14ac:dyDescent="0.3">
      <c r="B513" s="7"/>
      <c r="C513" s="39" t="s">
        <v>473</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473</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210</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210</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333</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333</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229</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-206.71666666666701</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-528</v>
      </c>
      <c r="P516" s="14">
        <f t="shared" si="261"/>
        <v>-734.71666666666704</v>
      </c>
      <c r="R516" s="7"/>
      <c r="S516" s="39" t="s">
        <v>229</v>
      </c>
      <c r="T516" s="14">
        <f t="shared" si="262"/>
        <v>0</v>
      </c>
      <c r="U516" s="14">
        <f t="shared" si="240"/>
        <v>0</v>
      </c>
      <c r="V516" s="14">
        <f t="shared" si="241"/>
        <v>0</v>
      </c>
      <c r="W516" s="14">
        <f t="shared" si="242"/>
        <v>0</v>
      </c>
      <c r="X516" s="14">
        <f t="shared" si="243"/>
        <v>0</v>
      </c>
      <c r="Y516" s="14">
        <f t="shared" si="244"/>
        <v>0</v>
      </c>
      <c r="Z516" s="14">
        <f t="shared" si="245"/>
        <v>-27.716324989162004</v>
      </c>
      <c r="AA516" s="14">
        <f t="shared" si="246"/>
        <v>0</v>
      </c>
      <c r="AB516" s="14">
        <f t="shared" si="247"/>
        <v>0</v>
      </c>
      <c r="AC516" s="14">
        <f t="shared" si="248"/>
        <v>0</v>
      </c>
      <c r="AD516" s="14">
        <f t="shared" si="249"/>
        <v>0</v>
      </c>
      <c r="AE516" s="13">
        <v>-428</v>
      </c>
      <c r="AF516" s="14">
        <v>-1299.2033333333341</v>
      </c>
    </row>
    <row r="517" spans="2:32" ht="14.4" x14ac:dyDescent="0.3">
      <c r="B517" s="7"/>
      <c r="C517" s="39" t="s">
        <v>407</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407</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54</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54</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126</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126</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737</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737</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362</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362</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76</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76</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3770</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3770</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724</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724</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285</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285</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717</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-1856.4699999999998</v>
      </c>
      <c r="G526" s="13">
        <f>SUMIFS('1. Output sheet'!$F$2:$F$5000,'1. Output sheet'!$AC$2:$AC$5000,$B$105,'1. Output sheet'!$C$2:$C$5000,G$138,'1. Output sheet'!$K$2:$K$5000,$C461,'1. Output sheet'!$O$2:$O$5000,"&gt;="&amp;$B$407,'1. Output sheet'!$O$2:$O$5000,"&lt;"&amp;$C$407)</f>
        <v>-774.90000000000009</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-2631.37</v>
      </c>
      <c r="R526" s="7"/>
      <c r="S526" s="39" t="s">
        <v>717</v>
      </c>
      <c r="T526" s="14">
        <f t="shared" si="262"/>
        <v>0</v>
      </c>
      <c r="U526" s="14">
        <f t="shared" si="240"/>
        <v>0</v>
      </c>
      <c r="V526" s="14">
        <f t="shared" si="241"/>
        <v>-248.91329123258646</v>
      </c>
      <c r="W526" s="14">
        <f t="shared" si="242"/>
        <v>-103.8976710510438</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1095</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1095</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427</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-277.88333333333094</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442.11666666666906</v>
      </c>
      <c r="R528" s="7"/>
      <c r="S528" s="39" t="s">
        <v>427</v>
      </c>
      <c r="T528" s="14">
        <f t="shared" si="262"/>
        <v>0</v>
      </c>
      <c r="U528" s="14">
        <f t="shared" si="240"/>
        <v>0</v>
      </c>
      <c r="V528" s="14">
        <f t="shared" si="241"/>
        <v>-37.258267076053642</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84</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1725</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1750</v>
      </c>
      <c r="R529" s="7"/>
      <c r="S529" s="39" t="s">
        <v>84</v>
      </c>
      <c r="T529" s="14">
        <f t="shared" si="262"/>
        <v>0</v>
      </c>
      <c r="U529" s="14">
        <f t="shared" si="240"/>
        <v>0</v>
      </c>
      <c r="V529" s="14">
        <f t="shared" si="241"/>
        <v>3.3519702881353655</v>
      </c>
      <c r="W529" s="14">
        <f t="shared" si="242"/>
        <v>0</v>
      </c>
      <c r="X529" s="14">
        <f t="shared" si="243"/>
        <v>231.28594988134023</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204</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204</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216</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-5608.5500000000011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-9281.32</v>
      </c>
      <c r="R531" s="7"/>
      <c r="S531" s="39" t="s">
        <v>216</v>
      </c>
      <c r="T531" s="14">
        <f t="shared" si="262"/>
        <v>0</v>
      </c>
      <c r="U531" s="14">
        <f t="shared" si="240"/>
        <v>0</v>
      </c>
      <c r="V531" s="14">
        <f t="shared" si="241"/>
        <v>-126.57039807999141</v>
      </c>
      <c r="W531" s="14">
        <f t="shared" si="242"/>
        <v>0</v>
      </c>
      <c r="X531" s="14">
        <f t="shared" si="243"/>
        <v>0</v>
      </c>
      <c r="Y531" s="14">
        <f t="shared" si="244"/>
        <v>-751.98771838086429</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2425</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2425</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194</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0</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200.58999999999969</v>
      </c>
      <c r="K533" s="13">
        <f>SUMIFS('1. Output sheet'!$F$2:$F$5000,'1. Output sheet'!$AC$2:$AC$5000,$B$105,'1. Output sheet'!$C$2:$C$5000,K$138,'1. Output sheet'!$K$2:$K$5000,$C468,'1. Output sheet'!$O$2:$O$5000,"&gt;="&amp;$B$407,'1. Output sheet'!$O$2:$O$5000,"&lt;"&amp;$C$407)</f>
        <v>14765.86</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527.38999999999987</v>
      </c>
      <c r="O533" s="13">
        <f>SUMIFS('1. Output sheet'!$F$2:$F$5000,'1. Output sheet'!$AC$2:$AC$5000,$B$105,'1. Output sheet'!$C$2:$C$5000,O$138,'1. Output sheet'!$K$2:$K$5000,$C468,'1. Output sheet'!$O$2:$O$5000,"&gt;="&amp;$B$407,'1. Output sheet'!$O$2:$O$5000,"&lt;"&amp;$C$407)</f>
        <v>0</v>
      </c>
      <c r="P533" s="14">
        <f t="shared" si="261"/>
        <v>15493.84</v>
      </c>
      <c r="R533" s="7"/>
      <c r="S533" s="39" t="s">
        <v>194</v>
      </c>
      <c r="T533" s="14">
        <f t="shared" si="262"/>
        <v>0</v>
      </c>
      <c r="U533" s="14">
        <f t="shared" si="240"/>
        <v>0</v>
      </c>
      <c r="V533" s="14">
        <f t="shared" si="241"/>
        <v>0</v>
      </c>
      <c r="W533" s="14">
        <f t="shared" si="242"/>
        <v>0</v>
      </c>
      <c r="X533" s="14">
        <f t="shared" si="243"/>
        <v>0</v>
      </c>
      <c r="Y533" s="14">
        <f t="shared" si="244"/>
        <v>0</v>
      </c>
      <c r="Z533" s="14">
        <f t="shared" si="245"/>
        <v>26.894868803882876</v>
      </c>
      <c r="AA533" s="14">
        <f t="shared" si="246"/>
        <v>1979.7889599506589</v>
      </c>
      <c r="AB533" s="14">
        <f t="shared" si="247"/>
        <v>0</v>
      </c>
      <c r="AC533" s="14">
        <f t="shared" si="248"/>
        <v>0</v>
      </c>
      <c r="AD533" s="14">
        <f t="shared" si="249"/>
        <v>70.711824410388402</v>
      </c>
      <c r="AE533" s="13">
        <v>0</v>
      </c>
      <c r="AF533" s="14">
        <v>14437.619999999999</v>
      </c>
    </row>
    <row r="534" spans="2:32" ht="14.4" x14ac:dyDescent="0.3">
      <c r="B534" s="7"/>
      <c r="C534" s="39" t="s">
        <v>267</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-4169.1700000000019</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-3729.2433333333347</v>
      </c>
      <c r="R534" s="7"/>
      <c r="S534" s="39" t="s">
        <v>267</v>
      </c>
      <c r="T534" s="14">
        <f t="shared" si="262"/>
        <v>0</v>
      </c>
      <c r="U534" s="14">
        <f t="shared" si="240"/>
        <v>0</v>
      </c>
      <c r="V534" s="14">
        <f t="shared" si="241"/>
        <v>58.984844625003959</v>
      </c>
      <c r="W534" s="14">
        <f t="shared" si="242"/>
        <v>-558.99735864741308</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710</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710</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4372</v>
      </c>
      <c r="C538" s="5"/>
      <c r="D538" s="5"/>
      <c r="E538" s="5"/>
      <c r="F538" s="5"/>
      <c r="G538" s="5"/>
      <c r="H538" s="5"/>
      <c r="I538" s="5"/>
      <c r="J538" s="5"/>
      <c r="K538" s="5"/>
      <c r="L538" s="5"/>
      <c r="M538" s="5"/>
      <c r="N538" s="5"/>
      <c r="O538" s="5"/>
      <c r="P538" s="5"/>
      <c r="R538" s="5" t="s">
        <v>4372</v>
      </c>
      <c r="S538" s="5"/>
      <c r="T538" s="5"/>
      <c r="U538" s="5"/>
      <c r="V538" s="5"/>
      <c r="W538" s="5"/>
      <c r="X538" s="5"/>
      <c r="Y538" s="5"/>
      <c r="Z538" s="5"/>
      <c r="AA538" s="5"/>
      <c r="AB538" s="5"/>
      <c r="AC538" s="5"/>
      <c r="AD538" s="5"/>
      <c r="AE538" s="5"/>
      <c r="AF538" s="5"/>
    </row>
    <row r="539" spans="2:32" ht="43.2" x14ac:dyDescent="0.3">
      <c r="B539" s="6" t="s">
        <v>4363</v>
      </c>
      <c r="C539" s="6"/>
      <c r="D539" s="10" t="s">
        <v>705</v>
      </c>
      <c r="E539" s="10" t="s">
        <v>206</v>
      </c>
      <c r="F539" s="10" t="s">
        <v>198</v>
      </c>
      <c r="G539" s="11" t="s">
        <v>28</v>
      </c>
      <c r="H539" s="11" t="s">
        <v>795</v>
      </c>
      <c r="I539" s="11" t="s">
        <v>43</v>
      </c>
      <c r="J539" s="11" t="s">
        <v>104</v>
      </c>
      <c r="K539" s="11" t="s">
        <v>808</v>
      </c>
      <c r="L539" s="11" t="s">
        <v>755</v>
      </c>
      <c r="M539" s="11" t="s">
        <v>4353</v>
      </c>
      <c r="N539" s="11" t="s">
        <v>318</v>
      </c>
      <c r="O539" s="11" t="s">
        <v>71</v>
      </c>
      <c r="P539" s="29" t="s">
        <v>4354</v>
      </c>
      <c r="R539" s="6" t="s">
        <v>4364</v>
      </c>
      <c r="S539" s="6"/>
      <c r="T539" s="10" t="s">
        <v>705</v>
      </c>
      <c r="U539" s="10" t="s">
        <v>206</v>
      </c>
      <c r="V539" s="10" t="s">
        <v>198</v>
      </c>
      <c r="W539" s="11" t="s">
        <v>28</v>
      </c>
      <c r="X539" s="11" t="s">
        <v>795</v>
      </c>
      <c r="Y539" s="11" t="s">
        <v>43</v>
      </c>
      <c r="Z539" s="11" t="s">
        <v>104</v>
      </c>
      <c r="AA539" s="11" t="s">
        <v>808</v>
      </c>
      <c r="AB539" s="11" t="s">
        <v>755</v>
      </c>
      <c r="AC539" s="11" t="s">
        <v>4353</v>
      </c>
      <c r="AD539" s="11" t="s">
        <v>318</v>
      </c>
      <c r="AE539" s="11" t="s">
        <v>71</v>
      </c>
      <c r="AF539" s="29" t="s">
        <v>4354</v>
      </c>
    </row>
    <row r="540" spans="2:32" ht="14.4" x14ac:dyDescent="0.3">
      <c r="B540" s="37" t="s">
        <v>4373</v>
      </c>
      <c r="C540" s="12"/>
      <c r="D540" s="14">
        <f>SUM(D541:D569)</f>
        <v>2095</v>
      </c>
      <c r="E540" s="14">
        <f t="shared" ref="E540" si="274">SUM(E541:E569)</f>
        <v>68800</v>
      </c>
      <c r="F540" s="14">
        <f t="shared" ref="F540" si="275">SUM(F541:F569)</f>
        <v>53303.66333333333</v>
      </c>
      <c r="G540" s="14">
        <f t="shared" ref="G540" si="276">SUM(G541:G569)</f>
        <v>65298.429999999993</v>
      </c>
      <c r="H540" s="14">
        <f t="shared" ref="H540" si="277">SUM(H541:H569)</f>
        <v>20826</v>
      </c>
      <c r="I540" s="14">
        <f t="shared" ref="I540" si="278">SUM(I541:I569)</f>
        <v>67052.306666666671</v>
      </c>
      <c r="J540" s="14">
        <f t="shared" ref="J540" si="279">SUM(J541:J569)</f>
        <v>149640.88333333333</v>
      </c>
      <c r="K540" s="14">
        <f t="shared" ref="K540" si="280">SUM(K541:K569)</f>
        <v>21993.120000000003</v>
      </c>
      <c r="L540" s="14">
        <f t="shared" ref="L540" si="281">SUM(L541:L569)</f>
        <v>27000</v>
      </c>
      <c r="M540" s="14">
        <f t="shared" ref="M540" si="282">SUM(M541:M569)</f>
        <v>0</v>
      </c>
      <c r="N540" s="14">
        <f t="shared" ref="N540" si="283">SUM(N541:N569)</f>
        <v>14471.39</v>
      </c>
      <c r="O540" s="14">
        <f t="shared" ref="O540" si="284">SUM(O541:O569)</f>
        <v>4568</v>
      </c>
      <c r="P540" s="14">
        <f>SUM(D540:O540)</f>
        <v>495048.79333333333</v>
      </c>
      <c r="R540" s="37" t="s">
        <v>4373</v>
      </c>
      <c r="S540" s="12"/>
      <c r="T540" s="14">
        <f>D540*$R$201</f>
        <v>280.89511014574362</v>
      </c>
      <c r="U540" s="14">
        <f t="shared" ref="U540:U569" si="285">E540*$R$201</f>
        <v>9224.6222329485263</v>
      </c>
      <c r="V540" s="14">
        <f t="shared" ref="V540:V569" si="286">F540*$R$201</f>
        <v>7146.8918296841539</v>
      </c>
      <c r="W540" s="14">
        <f t="shared" ref="W540:W569" si="287">G540*$R$201</f>
        <v>8755.1358888754785</v>
      </c>
      <c r="X540" s="14">
        <f t="shared" ref="X540:X569" si="288">H540*$R$201</f>
        <v>2792.3253288282849</v>
      </c>
      <c r="Y540" s="14">
        <f t="shared" ref="Y540:Y569" si="289">I540*$R$201</f>
        <v>8990.2935879043034</v>
      </c>
      <c r="Z540" s="14">
        <f t="shared" ref="Z540:Z569" si="290">J540*$R$201</f>
        <v>20063.671792946559</v>
      </c>
      <c r="AA540" s="14">
        <f t="shared" ref="AA540:AA569" si="291">K540*$R$201</f>
        <v>2948.811391335827</v>
      </c>
      <c r="AB540" s="14">
        <f t="shared" ref="AB540:AB569" si="292">L540*$R$201</f>
        <v>3620.127911186195</v>
      </c>
      <c r="AC540" s="14">
        <f t="shared" ref="AC540:AC569" si="293">M540*$R$201</f>
        <v>0</v>
      </c>
      <c r="AD540" s="14">
        <f t="shared" ref="AD540:AD569" si="294">N540*$R$201</f>
        <v>1940.3067723207698</v>
      </c>
      <c r="AE540" s="14">
        <f t="shared" ref="AE540:AE569" si="295">O540*$R$201</f>
        <v>612.47201104809403</v>
      </c>
      <c r="AF540" s="14">
        <f t="shared" ref="AF540:AF569" si="296">P540*$R$201</f>
        <v>66375.553857223931</v>
      </c>
    </row>
    <row r="541" spans="2:32" ht="14.4" x14ac:dyDescent="0.3">
      <c r="B541" s="39" t="s">
        <v>340</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340</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2407</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2407</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557</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557</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1933</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1933</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530</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530</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34</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13092.84</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1326</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3604</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-3067.91</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16354.93</v>
      </c>
      <c r="R546" s="39" t="s">
        <v>34</v>
      </c>
      <c r="S546" s="12"/>
      <c r="T546" s="13">
        <f t="shared" si="297"/>
        <v>0</v>
      </c>
      <c r="U546" s="13">
        <f t="shared" si="285"/>
        <v>0</v>
      </c>
      <c r="V546" s="13">
        <f t="shared" si="286"/>
        <v>1755.4724266924095</v>
      </c>
      <c r="W546" s="13">
        <f t="shared" si="287"/>
        <v>177.78850408269977</v>
      </c>
      <c r="X546" s="13">
        <f t="shared" si="288"/>
        <v>187.71033613558046</v>
      </c>
      <c r="Y546" s="13">
        <f t="shared" si="289"/>
        <v>483.22003673759428</v>
      </c>
      <c r="Z546" s="13">
        <f t="shared" si="290"/>
        <v>-411.34172666693473</v>
      </c>
      <c r="AA546" s="13">
        <f t="shared" si="291"/>
        <v>0</v>
      </c>
      <c r="AB546" s="13">
        <f t="shared" si="292"/>
        <v>0</v>
      </c>
      <c r="AC546" s="13">
        <f t="shared" si="293"/>
        <v>0</v>
      </c>
      <c r="AD546" s="13">
        <f t="shared" si="294"/>
        <v>0</v>
      </c>
      <c r="AE546" s="13">
        <f t="shared" si="295"/>
        <v>0</v>
      </c>
      <c r="AF546" s="14">
        <f t="shared" si="296"/>
        <v>2192.8495769813494</v>
      </c>
    </row>
    <row r="547" spans="2:32" ht="14.4" x14ac:dyDescent="0.3">
      <c r="B547" s="39" t="s">
        <v>473</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0</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3120</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473</v>
      </c>
      <c r="S547" s="12"/>
      <c r="T547" s="13">
        <f t="shared" si="297"/>
        <v>0</v>
      </c>
      <c r="U547" s="13">
        <f t="shared" si="285"/>
        <v>0</v>
      </c>
      <c r="V547" s="13">
        <f t="shared" si="286"/>
        <v>0</v>
      </c>
      <c r="W547" s="13">
        <f t="shared" si="287"/>
        <v>175.64324309829314</v>
      </c>
      <c r="X547" s="13">
        <f t="shared" si="288"/>
        <v>0</v>
      </c>
      <c r="Y547" s="13">
        <f t="shared" si="289"/>
        <v>0</v>
      </c>
      <c r="Z547" s="13">
        <f t="shared" si="290"/>
        <v>418.32589195929364</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210</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0</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0</v>
      </c>
      <c r="R548" s="39" t="s">
        <v>210</v>
      </c>
      <c r="S548" s="12"/>
      <c r="T548" s="13">
        <f t="shared" si="297"/>
        <v>0</v>
      </c>
      <c r="U548" s="13">
        <f t="shared" si="285"/>
        <v>0</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0</v>
      </c>
    </row>
    <row r="549" spans="2:32" ht="14.4" x14ac:dyDescent="0.3">
      <c r="B549" s="39" t="s">
        <v>333</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333</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229</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6100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21291.283333333333</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0</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-528</v>
      </c>
      <c r="P550" s="14">
        <f t="shared" si="298"/>
        <v>43563.283333333333</v>
      </c>
      <c r="R550" s="39" t="s">
        <v>229</v>
      </c>
      <c r="S550" s="12"/>
      <c r="T550" s="13">
        <f t="shared" si="297"/>
        <v>0</v>
      </c>
      <c r="U550" s="13">
        <f t="shared" si="285"/>
        <v>0</v>
      </c>
      <c r="V550" s="13">
        <f t="shared" si="286"/>
        <v>0</v>
      </c>
      <c r="W550" s="13">
        <f t="shared" si="287"/>
        <v>817.88075030502921</v>
      </c>
      <c r="X550" s="13">
        <f t="shared" si="288"/>
        <v>0</v>
      </c>
      <c r="Y550" s="13">
        <f t="shared" si="289"/>
        <v>2239.1161524744243</v>
      </c>
      <c r="Z550" s="13">
        <f t="shared" si="290"/>
        <v>2854.7099651842013</v>
      </c>
      <c r="AA550" s="13">
        <f t="shared" si="291"/>
        <v>0</v>
      </c>
      <c r="AB550" s="13">
        <f t="shared" si="292"/>
        <v>0</v>
      </c>
      <c r="AC550" s="13">
        <f t="shared" si="293"/>
        <v>0</v>
      </c>
      <c r="AD550" s="13">
        <f t="shared" si="294"/>
        <v>0</v>
      </c>
      <c r="AE550" s="13">
        <f t="shared" si="295"/>
        <v>-70.793612485418919</v>
      </c>
      <c r="AF550" s="14">
        <f t="shared" si="296"/>
        <v>5840.9132554782364</v>
      </c>
    </row>
    <row r="551" spans="2:32" ht="14.4" x14ac:dyDescent="0.3">
      <c r="B551" s="39" t="s">
        <v>407</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407</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54</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5165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845</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34155</v>
      </c>
      <c r="R552" s="39" t="s">
        <v>54</v>
      </c>
      <c r="S552" s="12"/>
      <c r="T552" s="13">
        <f t="shared" si="297"/>
        <v>0</v>
      </c>
      <c r="U552" s="13">
        <f t="shared" si="285"/>
        <v>0</v>
      </c>
      <c r="V552" s="13">
        <f t="shared" si="286"/>
        <v>40.223643457624384</v>
      </c>
      <c r="W552" s="13">
        <f t="shared" si="287"/>
        <v>692.51706152876648</v>
      </c>
      <c r="X552" s="13">
        <f t="shared" si="288"/>
        <v>113.29659573897536</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4579.4618076505367</v>
      </c>
    </row>
    <row r="553" spans="2:32" ht="14.4" x14ac:dyDescent="0.3">
      <c r="B553" s="39" t="s">
        <v>126</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3510</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3510</v>
      </c>
      <c r="R553" s="39" t="s">
        <v>126</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0</v>
      </c>
      <c r="AC553" s="13">
        <f t="shared" si="293"/>
        <v>0</v>
      </c>
      <c r="AD553" s="13">
        <f t="shared" si="294"/>
        <v>470.61662845420534</v>
      </c>
      <c r="AE553" s="13">
        <f t="shared" si="295"/>
        <v>0</v>
      </c>
      <c r="AF553" s="14">
        <f t="shared" si="296"/>
        <v>470.61662845420534</v>
      </c>
    </row>
    <row r="554" spans="2:32" ht="14.4" x14ac:dyDescent="0.3">
      <c r="B554" s="39" t="s">
        <v>737</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6295</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10066</v>
      </c>
      <c r="R554" s="39" t="s">
        <v>737</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844.02611855248506</v>
      </c>
      <c r="AA554" s="13">
        <f t="shared" si="291"/>
        <v>0</v>
      </c>
      <c r="AB554" s="13">
        <f t="shared" si="292"/>
        <v>0</v>
      </c>
      <c r="AC554" s="13">
        <f t="shared" si="293"/>
        <v>0</v>
      </c>
      <c r="AD554" s="13">
        <f t="shared" si="294"/>
        <v>0</v>
      </c>
      <c r="AE554" s="13">
        <f t="shared" si="295"/>
        <v>0</v>
      </c>
      <c r="AF554" s="14">
        <f t="shared" si="296"/>
        <v>1349.6373168148236</v>
      </c>
    </row>
    <row r="555" spans="2:32" ht="14.4" x14ac:dyDescent="0.3">
      <c r="B555" s="39" t="s">
        <v>362</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362</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76</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76</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3770</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3770</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724</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3595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4151</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13965</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17533</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2844</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42088</v>
      </c>
      <c r="R558" s="39" t="s">
        <v>724</v>
      </c>
      <c r="S558" s="12"/>
      <c r="T558" s="13">
        <f t="shared" si="297"/>
        <v>0</v>
      </c>
      <c r="U558" s="13">
        <f t="shared" si="285"/>
        <v>0</v>
      </c>
      <c r="V558" s="13">
        <f t="shared" si="286"/>
        <v>0</v>
      </c>
      <c r="W558" s="13">
        <f t="shared" si="287"/>
        <v>482.01332743386558</v>
      </c>
      <c r="X558" s="13">
        <f t="shared" si="288"/>
        <v>556.56114664199606</v>
      </c>
      <c r="Y558" s="13">
        <f t="shared" si="289"/>
        <v>1872.4106029524153</v>
      </c>
      <c r="Z558" s="13">
        <f t="shared" si="290"/>
        <v>2350.8038024750945</v>
      </c>
      <c r="AA558" s="13">
        <f t="shared" si="291"/>
        <v>0</v>
      </c>
      <c r="AB558" s="13">
        <f t="shared" si="292"/>
        <v>0</v>
      </c>
      <c r="AC558" s="13">
        <f t="shared" si="293"/>
        <v>0</v>
      </c>
      <c r="AD558" s="13">
        <f t="shared" si="294"/>
        <v>381.3201399782792</v>
      </c>
      <c r="AE558" s="13">
        <f t="shared" si="295"/>
        <v>0</v>
      </c>
      <c r="AF558" s="14">
        <f t="shared" si="296"/>
        <v>5643.1090194816506</v>
      </c>
    </row>
    <row r="559" spans="2:32" ht="14.4" x14ac:dyDescent="0.3">
      <c r="B559" s="39" t="s">
        <v>285</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10080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18070.309999999998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1391</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29541.309999999998</v>
      </c>
      <c r="R559" s="39" t="s">
        <v>285</v>
      </c>
      <c r="S559" s="12"/>
      <c r="T559" s="13">
        <f t="shared" si="297"/>
        <v>0</v>
      </c>
      <c r="U559" s="13">
        <f t="shared" si="285"/>
        <v>0</v>
      </c>
      <c r="V559" s="13">
        <f t="shared" si="286"/>
        <v>1351.5144201761793</v>
      </c>
      <c r="W559" s="13">
        <f t="shared" si="287"/>
        <v>0</v>
      </c>
      <c r="X559" s="13">
        <f t="shared" si="288"/>
        <v>0</v>
      </c>
      <c r="Y559" s="13">
        <f t="shared" si="289"/>
        <v>0</v>
      </c>
      <c r="Z559" s="13">
        <f t="shared" si="290"/>
        <v>2422.8456886958147</v>
      </c>
      <c r="AA559" s="13">
        <f t="shared" si="291"/>
        <v>0</v>
      </c>
      <c r="AB559" s="13">
        <f t="shared" si="292"/>
        <v>0</v>
      </c>
      <c r="AC559" s="13">
        <f t="shared" si="293"/>
        <v>0</v>
      </c>
      <c r="AD559" s="13">
        <f t="shared" si="294"/>
        <v>186.50362683185173</v>
      </c>
      <c r="AE559" s="13">
        <f t="shared" si="295"/>
        <v>0</v>
      </c>
      <c r="AF559" s="14">
        <f t="shared" si="296"/>
        <v>3960.863735703846</v>
      </c>
    </row>
    <row r="560" spans="2:32" ht="14.4" x14ac:dyDescent="0.3">
      <c r="B560" s="39" t="s">
        <v>717</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2554.5300000000002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172.59999999999991</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3866</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7847.5</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25432.86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0</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0</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39873.490000000005</v>
      </c>
      <c r="R560" s="39" t="s">
        <v>717</v>
      </c>
      <c r="S560" s="12"/>
      <c r="T560" s="13">
        <f t="shared" si="297"/>
        <v>0</v>
      </c>
      <c r="U560" s="13">
        <f t="shared" si="285"/>
        <v>0</v>
      </c>
      <c r="V560" s="13">
        <f t="shared" si="286"/>
        <v>342.50834640601744</v>
      </c>
      <c r="W560" s="13">
        <f t="shared" si="287"/>
        <v>23.14200286928655</v>
      </c>
      <c r="X560" s="13">
        <f t="shared" si="288"/>
        <v>518.34868535725298</v>
      </c>
      <c r="Y560" s="13">
        <f t="shared" si="289"/>
        <v>1052.1834734456913</v>
      </c>
      <c r="Z560" s="13">
        <f t="shared" si="290"/>
        <v>3410.0076424922568</v>
      </c>
      <c r="AA560" s="13">
        <f t="shared" si="291"/>
        <v>0</v>
      </c>
      <c r="AB560" s="13">
        <f t="shared" si="292"/>
        <v>0</v>
      </c>
      <c r="AC560" s="13">
        <f t="shared" si="293"/>
        <v>0</v>
      </c>
      <c r="AD560" s="13">
        <f t="shared" si="294"/>
        <v>0</v>
      </c>
      <c r="AE560" s="13">
        <f t="shared" si="295"/>
        <v>0</v>
      </c>
      <c r="AF560" s="14">
        <f t="shared" si="296"/>
        <v>5346.1901505705055</v>
      </c>
    </row>
    <row r="561" spans="1:36" ht="14.4" x14ac:dyDescent="0.3">
      <c r="B561" s="39" t="s">
        <v>1095</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1095</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427</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12559.366666666669</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8160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845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2760</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9077</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33401.366666666669</v>
      </c>
      <c r="R562" s="39" t="s">
        <v>427</v>
      </c>
      <c r="S562" s="12"/>
      <c r="T562" s="13">
        <f t="shared" si="297"/>
        <v>0</v>
      </c>
      <c r="U562" s="13">
        <f t="shared" si="285"/>
        <v>0</v>
      </c>
      <c r="V562" s="13">
        <f t="shared" si="286"/>
        <v>1683.9449561785752</v>
      </c>
      <c r="W562" s="13">
        <f t="shared" si="287"/>
        <v>1094.0831020473834</v>
      </c>
      <c r="X562" s="13">
        <f t="shared" si="288"/>
        <v>113.29659573897536</v>
      </c>
      <c r="Y562" s="13">
        <f t="shared" si="289"/>
        <v>370.05751981014436</v>
      </c>
      <c r="Z562" s="13">
        <f t="shared" si="290"/>
        <v>1217.0333722161886</v>
      </c>
      <c r="AA562" s="13">
        <f t="shared" si="291"/>
        <v>0</v>
      </c>
      <c r="AB562" s="13">
        <f t="shared" si="292"/>
        <v>0</v>
      </c>
      <c r="AC562" s="13">
        <f t="shared" si="293"/>
        <v>0</v>
      </c>
      <c r="AD562" s="13">
        <f t="shared" si="294"/>
        <v>0</v>
      </c>
      <c r="AE562" s="13">
        <f t="shared" si="295"/>
        <v>0</v>
      </c>
      <c r="AF562" s="14">
        <f t="shared" si="296"/>
        <v>4478.4155459912663</v>
      </c>
    </row>
    <row r="563" spans="1:36" ht="14.4" x14ac:dyDescent="0.3">
      <c r="B563" s="39" t="s">
        <v>84</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1725</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9185</v>
      </c>
      <c r="R563" s="39" t="s">
        <v>84</v>
      </c>
      <c r="S563" s="12"/>
      <c r="T563" s="13">
        <f t="shared" si="297"/>
        <v>0</v>
      </c>
      <c r="U563" s="13">
        <f t="shared" si="285"/>
        <v>0</v>
      </c>
      <c r="V563" s="13">
        <f t="shared" si="286"/>
        <v>3.3519702881353655</v>
      </c>
      <c r="W563" s="13">
        <f t="shared" si="287"/>
        <v>339.88978721692604</v>
      </c>
      <c r="X563" s="13">
        <f t="shared" si="288"/>
        <v>231.28594988134023</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1231.5138838609332</v>
      </c>
    </row>
    <row r="564" spans="1:36" ht="14.4" x14ac:dyDescent="0.3">
      <c r="B564" s="39" t="s">
        <v>204</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68800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5562</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2529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6168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5394</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95497.97</v>
      </c>
      <c r="R564" s="39" t="s">
        <v>204</v>
      </c>
      <c r="S564" s="12"/>
      <c r="T564" s="13">
        <f t="shared" si="297"/>
        <v>0</v>
      </c>
      <c r="U564" s="13">
        <f t="shared" si="285"/>
        <v>9224.6222329485263</v>
      </c>
      <c r="V564" s="13">
        <f t="shared" si="286"/>
        <v>579.22046578979121</v>
      </c>
      <c r="W564" s="13">
        <f t="shared" si="287"/>
        <v>745.74634970435613</v>
      </c>
      <c r="X564" s="13">
        <f t="shared" si="288"/>
        <v>339.08531434777359</v>
      </c>
      <c r="Y564" s="13">
        <f t="shared" si="289"/>
        <v>826.99810948875734</v>
      </c>
      <c r="Z564" s="13">
        <f t="shared" si="290"/>
        <v>723.22110936808645</v>
      </c>
      <c r="AA564" s="13">
        <f t="shared" si="291"/>
        <v>365.36073904240908</v>
      </c>
      <c r="AB564" s="13">
        <f t="shared" si="292"/>
        <v>0</v>
      </c>
      <c r="AC564" s="13">
        <f t="shared" si="293"/>
        <v>0</v>
      </c>
      <c r="AD564" s="13">
        <f t="shared" si="294"/>
        <v>0</v>
      </c>
      <c r="AE564" s="13">
        <f t="shared" si="295"/>
        <v>0</v>
      </c>
      <c r="AF564" s="14">
        <f t="shared" si="296"/>
        <v>12804.254320689699</v>
      </c>
    </row>
    <row r="565" spans="1:36" ht="14.4" x14ac:dyDescent="0.3">
      <c r="B565" s="39" t="s">
        <v>216</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3260</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3094</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5539.4499999999989</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4502.29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19495.68</v>
      </c>
      <c r="R565" s="39" t="s">
        <v>216</v>
      </c>
      <c r="S565" s="12"/>
      <c r="T565" s="13">
        <f t="shared" si="297"/>
        <v>0</v>
      </c>
      <c r="U565" s="13">
        <f t="shared" si="285"/>
        <v>0</v>
      </c>
      <c r="V565" s="13">
        <f t="shared" si="286"/>
        <v>137.5648606250754</v>
      </c>
      <c r="W565" s="13">
        <f t="shared" si="287"/>
        <v>437.09692557285166</v>
      </c>
      <c r="X565" s="13">
        <f t="shared" si="288"/>
        <v>414.83984285963282</v>
      </c>
      <c r="Y565" s="13">
        <f t="shared" si="289"/>
        <v>742.72287250445788</v>
      </c>
      <c r="Z565" s="13">
        <f t="shared" si="290"/>
        <v>278.07141037501839</v>
      </c>
      <c r="AA565" s="13">
        <f t="shared" si="291"/>
        <v>603.66169234275901</v>
      </c>
      <c r="AB565" s="13">
        <f t="shared" si="292"/>
        <v>0</v>
      </c>
      <c r="AC565" s="13">
        <f t="shared" si="293"/>
        <v>0</v>
      </c>
      <c r="AD565" s="13">
        <f t="shared" si="294"/>
        <v>0</v>
      </c>
      <c r="AE565" s="13">
        <f t="shared" si="295"/>
        <v>0</v>
      </c>
      <c r="AF565" s="14">
        <f t="shared" si="296"/>
        <v>2613.9576042797953</v>
      </c>
    </row>
    <row r="566" spans="1:36" ht="14.4" x14ac:dyDescent="0.3">
      <c r="B566" s="39" t="s">
        <v>2425</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2425</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194</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2390</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23811</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5321.59</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14765.86</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4736.3899999999994</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54979.839999999997</v>
      </c>
      <c r="R567" s="39" t="s">
        <v>194</v>
      </c>
      <c r="S567" s="12"/>
      <c r="T567" s="13">
        <f t="shared" si="297"/>
        <v>0</v>
      </c>
      <c r="U567" s="13">
        <f t="shared" si="285"/>
        <v>0</v>
      </c>
      <c r="V567" s="13">
        <f t="shared" si="286"/>
        <v>320.44835954574097</v>
      </c>
      <c r="W567" s="13">
        <f t="shared" si="287"/>
        <v>3192.5505812316474</v>
      </c>
      <c r="X567" s="13">
        <f t="shared" si="288"/>
        <v>0</v>
      </c>
      <c r="Y567" s="13">
        <f t="shared" si="289"/>
        <v>530.28169958301487</v>
      </c>
      <c r="Z567" s="13">
        <f t="shared" si="290"/>
        <v>713.51246262553116</v>
      </c>
      <c r="AA567" s="13">
        <f t="shared" si="291"/>
        <v>1979.7889599506589</v>
      </c>
      <c r="AB567" s="13">
        <f t="shared" si="292"/>
        <v>0</v>
      </c>
      <c r="AC567" s="13">
        <f t="shared" si="293"/>
        <v>0</v>
      </c>
      <c r="AD567" s="13">
        <f t="shared" si="294"/>
        <v>635.04954212085852</v>
      </c>
      <c r="AE567" s="13">
        <f t="shared" si="295"/>
        <v>0</v>
      </c>
      <c r="AF567" s="14">
        <f t="shared" si="296"/>
        <v>7371.6316050574515</v>
      </c>
    </row>
    <row r="568" spans="1:36" ht="14.4" x14ac:dyDescent="0.3">
      <c r="B568" s="39" t="s">
        <v>267</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6955.9266666666672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1791.8299999999981</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5500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1990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5096</v>
      </c>
      <c r="P568" s="14">
        <f t="shared" si="298"/>
        <v>21333.756666666664</v>
      </c>
      <c r="R568" s="39" t="s">
        <v>267</v>
      </c>
      <c r="S568" s="12"/>
      <c r="T568" s="13">
        <f t="shared" si="297"/>
        <v>0</v>
      </c>
      <c r="U568" s="13">
        <f t="shared" si="285"/>
        <v>0</v>
      </c>
      <c r="V568" s="13">
        <f t="shared" si="286"/>
        <v>932.64238052460564</v>
      </c>
      <c r="W568" s="13">
        <f t="shared" si="287"/>
        <v>240.24643685558343</v>
      </c>
      <c r="X568" s="13">
        <f t="shared" si="288"/>
        <v>0</v>
      </c>
      <c r="Y568" s="13">
        <f t="shared" si="289"/>
        <v>0</v>
      </c>
      <c r="Z568" s="13">
        <f t="shared" si="290"/>
        <v>737.4334633897804</v>
      </c>
      <c r="AA568" s="13">
        <f t="shared" si="291"/>
        <v>0</v>
      </c>
      <c r="AB568" s="13">
        <f t="shared" si="292"/>
        <v>0</v>
      </c>
      <c r="AC568" s="13">
        <f t="shared" si="293"/>
        <v>0</v>
      </c>
      <c r="AD568" s="13">
        <f t="shared" si="294"/>
        <v>266.81683493557512</v>
      </c>
      <c r="AE568" s="13">
        <f t="shared" si="295"/>
        <v>683.26562353351289</v>
      </c>
      <c r="AF568" s="14">
        <f t="shared" si="296"/>
        <v>2860.4047392390576</v>
      </c>
    </row>
    <row r="569" spans="1:36" ht="14.4" x14ac:dyDescent="0.3">
      <c r="B569" s="39" t="s">
        <v>710</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0</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0</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3395</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3993.81</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9483.81</v>
      </c>
      <c r="R569" s="39" t="s">
        <v>710</v>
      </c>
      <c r="S569" s="12"/>
      <c r="T569" s="13">
        <f t="shared" si="297"/>
        <v>280.89511014574362</v>
      </c>
      <c r="U569" s="13">
        <f t="shared" si="285"/>
        <v>0</v>
      </c>
      <c r="V569" s="13">
        <f t="shared" si="286"/>
        <v>0</v>
      </c>
      <c r="W569" s="13">
        <f t="shared" si="287"/>
        <v>0</v>
      </c>
      <c r="X569" s="13">
        <f t="shared" si="288"/>
        <v>0</v>
      </c>
      <c r="Y569" s="13">
        <f t="shared" si="289"/>
        <v>455.19756512878263</v>
      </c>
      <c r="Z569" s="13">
        <f t="shared" si="290"/>
        <v>535.48529825831611</v>
      </c>
      <c r="AA569" s="13">
        <f t="shared" si="291"/>
        <v>0</v>
      </c>
      <c r="AB569" s="13">
        <f t="shared" si="292"/>
        <v>0</v>
      </c>
      <c r="AC569" s="13">
        <f t="shared" si="293"/>
        <v>0</v>
      </c>
      <c r="AD569" s="13">
        <f t="shared" si="294"/>
        <v>0</v>
      </c>
      <c r="AE569" s="13">
        <f t="shared" si="295"/>
        <v>0</v>
      </c>
      <c r="AF569" s="14">
        <f t="shared" si="296"/>
        <v>1271.5779735328424</v>
      </c>
    </row>
    <row r="573" spans="1:36" x14ac:dyDescent="0.25">
      <c r="A573" s="36" t="s">
        <v>4369</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12</v>
      </c>
      <c r="B574" s="8">
        <v>45839</v>
      </c>
      <c r="C574" s="8">
        <v>45870</v>
      </c>
    </row>
    <row r="575" spans="1:36" ht="14.4" x14ac:dyDescent="0.3">
      <c r="B575" s="5" t="s">
        <v>4352</v>
      </c>
      <c r="C575" s="5"/>
      <c r="D575" s="5"/>
      <c r="E575" s="5"/>
      <c r="F575" s="5"/>
      <c r="G575" s="5"/>
      <c r="H575" s="5"/>
      <c r="I575" s="5"/>
      <c r="J575" s="5"/>
      <c r="K575" s="5"/>
      <c r="L575" s="5"/>
      <c r="M575" s="5"/>
      <c r="N575" s="5"/>
      <c r="O575" s="5"/>
      <c r="P575" s="5"/>
    </row>
    <row r="576" spans="1:36" ht="43.2" x14ac:dyDescent="0.3">
      <c r="B576" s="6"/>
      <c r="C576" s="6"/>
      <c r="D576" s="10" t="s">
        <v>705</v>
      </c>
      <c r="E576" s="10" t="s">
        <v>206</v>
      </c>
      <c r="F576" s="10" t="s">
        <v>198</v>
      </c>
      <c r="G576" s="11" t="s">
        <v>28</v>
      </c>
      <c r="H576" s="11" t="s">
        <v>795</v>
      </c>
      <c r="I576" s="11" t="s">
        <v>43</v>
      </c>
      <c r="J576" s="11" t="s">
        <v>104</v>
      </c>
      <c r="K576" s="11" t="s">
        <v>808</v>
      </c>
      <c r="L576" s="11" t="s">
        <v>755</v>
      </c>
      <c r="M576" s="11" t="s">
        <v>4353</v>
      </c>
      <c r="N576" s="11" t="s">
        <v>318</v>
      </c>
      <c r="O576" s="11" t="s">
        <v>71</v>
      </c>
      <c r="P576" s="29" t="s">
        <v>4354</v>
      </c>
    </row>
    <row r="577" spans="2:16" ht="14.4" x14ac:dyDescent="0.3">
      <c r="B577" s="37" t="s">
        <v>4357</v>
      </c>
      <c r="C577" s="37" t="s">
        <v>4348</v>
      </c>
      <c r="D577" s="14">
        <f>D578+D608</f>
        <v>1</v>
      </c>
      <c r="E577" s="14">
        <f t="shared" ref="E577" si="299">E578+E608</f>
        <v>104</v>
      </c>
      <c r="F577" s="14">
        <f t="shared" ref="F577" si="300">F578+F608</f>
        <v>27</v>
      </c>
      <c r="G577" s="14">
        <f t="shared" ref="G577" si="301">G578+G608</f>
        <v>59</v>
      </c>
      <c r="H577" s="14">
        <f t="shared" ref="H577" si="302">H578+H608</f>
        <v>19</v>
      </c>
      <c r="I577" s="14">
        <f t="shared" ref="I577" si="303">I578+I608</f>
        <v>13</v>
      </c>
      <c r="J577" s="14">
        <f t="shared" ref="J577" si="304">J578+J608</f>
        <v>43</v>
      </c>
      <c r="K577" s="14">
        <f t="shared" ref="K577" si="305">K578+K608</f>
        <v>0</v>
      </c>
      <c r="L577" s="14">
        <f t="shared" ref="L577" si="306">L578+L608</f>
        <v>0</v>
      </c>
      <c r="M577" s="14">
        <f t="shared" ref="M577" si="307">M578+M608</f>
        <v>0</v>
      </c>
      <c r="N577" s="14">
        <f t="shared" ref="N577" si="308">N578+N608</f>
        <v>1</v>
      </c>
      <c r="O577" s="14">
        <f t="shared" ref="O577" si="309">O578+O608</f>
        <v>0</v>
      </c>
      <c r="P577" s="14">
        <f>SUM(D577:O577)</f>
        <v>267</v>
      </c>
    </row>
    <row r="578" spans="2:16" ht="14.4" x14ac:dyDescent="0.3">
      <c r="B578" s="38" t="s">
        <v>41</v>
      </c>
      <c r="C578" s="37" t="s">
        <v>4348</v>
      </c>
      <c r="D578" s="14">
        <f>SUM(D579:D607)</f>
        <v>1</v>
      </c>
      <c r="E578" s="14">
        <f t="shared" ref="E578" si="310">SUM(E579:E607)</f>
        <v>104</v>
      </c>
      <c r="F578" s="14">
        <f t="shared" ref="F578" si="311">SUM(F579:F607)</f>
        <v>21</v>
      </c>
      <c r="G578" s="14">
        <f t="shared" ref="G578" si="312">SUM(G579:G607)</f>
        <v>57</v>
      </c>
      <c r="H578" s="14">
        <f t="shared" ref="H578" si="313">SUM(H579:H607)</f>
        <v>18</v>
      </c>
      <c r="I578" s="14">
        <f t="shared" ref="I578" si="314">SUM(I579:I607)</f>
        <v>13</v>
      </c>
      <c r="J578" s="14">
        <f t="shared" ref="J578" si="315">SUM(J579:J607)</f>
        <v>38</v>
      </c>
      <c r="K578" s="14">
        <f t="shared" ref="K578" si="316">SUM(K579:K607)</f>
        <v>0</v>
      </c>
      <c r="L578" s="14">
        <f t="shared" ref="L578" si="317">SUM(L579:L607)</f>
        <v>0</v>
      </c>
      <c r="M578" s="14">
        <f t="shared" ref="M578" si="318">SUM(M579:M607)</f>
        <v>0</v>
      </c>
      <c r="N578" s="14">
        <f t="shared" ref="N578" si="319">SUM(N579:N607)</f>
        <v>1</v>
      </c>
      <c r="O578" s="14">
        <f t="shared" ref="O578" si="320">SUM(O579:O607)</f>
        <v>0</v>
      </c>
      <c r="P578" s="14">
        <f t="shared" ref="P578:P637" si="321">SUM(D578:O578)</f>
        <v>253</v>
      </c>
    </row>
    <row r="579" spans="2:16" ht="14.4" x14ac:dyDescent="0.3">
      <c r="B579" s="7"/>
      <c r="C579" s="39" t="s">
        <v>340</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2407</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557</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1933</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530</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34</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473</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210</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333</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229</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0</v>
      </c>
      <c r="P588" s="14">
        <f t="shared" si="321"/>
        <v>10</v>
      </c>
    </row>
    <row r="589" spans="2:16" ht="14.4" x14ac:dyDescent="0.3">
      <c r="B589" s="7"/>
      <c r="C589" s="39" t="s">
        <v>407</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54</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3</v>
      </c>
      <c r="H590" s="13">
        <f>COUNTIFS('1. Output sheet'!$AC$2:$AC$5000,$B$75,'1. Output sheet'!$C$2:$C$5000,H$73,'1. Output sheet'!$K$2:$K$5000,$C590,'1. Output sheet'!$O$2:$O$5000,"&gt;="&amp;$B$574,'1. Output sheet'!$O$2:$O$5000,"&lt;"&amp;$C$574)</f>
        <v>1</v>
      </c>
      <c r="I590" s="13">
        <f>COUNTIFS('1. Output sheet'!$AC$2:$AC$5000,$B$75,'1. Output sheet'!$C$2:$C$5000,I$73,'1. Output sheet'!$K$2:$K$5000,$C590,'1. Output sheet'!$O$2:$O$5000,"&gt;="&amp;$B$574,'1. Output sheet'!$O$2:$O$5000,"&lt;"&amp;$C$574)</f>
        <v>0</v>
      </c>
      <c r="J590" s="13">
        <f>COUNTIFS('1. Output sheet'!$AC$2:$AC$5000,$B$75,'1. Output sheet'!$C$2:$C$5000,J$73,'1. Output sheet'!$K$2:$K$5000,$C590,'1. Output sheet'!$O$2:$O$5000,"&gt;="&amp;$B$574,'1. Output sheet'!$O$2:$O$5000,"&lt;"&amp;$C$574)</f>
        <v>3</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126</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737</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362</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76</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3770</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724</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5</v>
      </c>
      <c r="I596" s="13">
        <f>COUNTIFS('1. Output sheet'!$AC$2:$AC$5000,$B$75,'1. Output sheet'!$C$2:$C$5000,I$73,'1. Output sheet'!$K$2:$K$5000,$C596,'1. Output sheet'!$O$2:$O$5000,"&gt;="&amp;$B$574,'1. Output sheet'!$O$2:$O$5000,"&lt;"&amp;$C$574)</f>
        <v>3</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12</v>
      </c>
    </row>
    <row r="597" spans="2:16" ht="14.4" x14ac:dyDescent="0.3">
      <c r="B597" s="7"/>
      <c r="C597" s="39" t="s">
        <v>285</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0</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0</v>
      </c>
    </row>
    <row r="598" spans="2:16" ht="14.4" x14ac:dyDescent="0.3">
      <c r="B598" s="7"/>
      <c r="C598" s="39" t="s">
        <v>717</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3</v>
      </c>
      <c r="G598" s="13">
        <f>COUNTIFS('1. Output sheet'!$AC$2:$AC$5000,$B$75,'1. Output sheet'!$C$2:$C$5000,G$73,'1. Output sheet'!$K$2:$K$5000,$C598,'1. Output sheet'!$O$2:$O$5000,"&gt;="&amp;$B$574,'1. Output sheet'!$O$2:$O$5000,"&lt;"&amp;$C$574)</f>
        <v>3</v>
      </c>
      <c r="H598" s="13">
        <f>COUNTIFS('1. Output sheet'!$AC$2:$AC$5000,$B$75,'1. Output sheet'!$C$2:$C$5000,H$73,'1. Output sheet'!$K$2:$K$5000,$C598,'1. Output sheet'!$O$2:$O$5000,"&gt;="&amp;$B$574,'1. Output sheet'!$O$2:$O$5000,"&lt;"&amp;$C$574)</f>
        <v>1</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4</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11</v>
      </c>
    </row>
    <row r="599" spans="2:16" ht="14.4" x14ac:dyDescent="0.3">
      <c r="B599" s="7"/>
      <c r="C599" s="39" t="s">
        <v>1095</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427</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8</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8</v>
      </c>
      <c r="J600" s="13">
        <f>COUNTIFS('1. Output sheet'!$AC$2:$AC$5000,$B$75,'1. Output sheet'!$C$2:$C$5000,J$73,'1. Output sheet'!$K$2:$K$5000,$C600,'1. Output sheet'!$O$2:$O$5000,"&gt;="&amp;$B$574,'1. Output sheet'!$O$2:$O$5000,"&lt;"&amp;$C$574)</f>
        <v>3</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21</v>
      </c>
    </row>
    <row r="601" spans="2:16" ht="14.4" x14ac:dyDescent="0.3">
      <c r="B601" s="7"/>
      <c r="C601" s="39" t="s">
        <v>84</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204</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104</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1</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112</v>
      </c>
    </row>
    <row r="603" spans="2:16" ht="14.4" x14ac:dyDescent="0.3">
      <c r="B603" s="7"/>
      <c r="C603" s="39" t="s">
        <v>216</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2425</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194</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2</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11</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20</v>
      </c>
    </row>
    <row r="606" spans="2:16" ht="14.4" x14ac:dyDescent="0.3">
      <c r="B606" s="7"/>
      <c r="C606" s="39" t="s">
        <v>267</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27</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1</v>
      </c>
      <c r="O606" s="13">
        <f>COUNTIFS('1. Output sheet'!$AC$2:$AC$5000,$B$75,'1. Output sheet'!$C$2:$C$5000,O$73,'1. Output sheet'!$K$2:$K$5000,$C606,'1. Output sheet'!$O$2:$O$5000,"&gt;="&amp;$B$574,'1. Output sheet'!$O$2:$O$5000,"&lt;"&amp;$C$574)</f>
        <v>0</v>
      </c>
      <c r="P606" s="14">
        <f t="shared" si="321"/>
        <v>28</v>
      </c>
    </row>
    <row r="607" spans="2:16" ht="14.4" x14ac:dyDescent="0.3">
      <c r="B607" s="7"/>
      <c r="C607" s="39" t="s">
        <v>710</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5</v>
      </c>
      <c r="G607" s="13">
        <f>COUNTIFS('1. Output sheet'!$AC$2:$AC$5000,$B$75,'1. Output sheet'!$C$2:$C$5000,G$73,'1. Output sheet'!$K$2:$K$5000,$C607,'1. Output sheet'!$O$2:$O$5000,"&gt;="&amp;$B$574,'1. Output sheet'!$O$2:$O$5000,"&lt;"&amp;$C$574)</f>
        <v>0</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3</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0</v>
      </c>
      <c r="P607" s="14">
        <f t="shared" si="321"/>
        <v>8</v>
      </c>
    </row>
    <row r="608" spans="2:16" ht="14.4" x14ac:dyDescent="0.3">
      <c r="B608" s="38" t="s">
        <v>64</v>
      </c>
      <c r="C608" s="37" t="s">
        <v>4348</v>
      </c>
      <c r="D608" s="14">
        <f>SUM(D609:D637)</f>
        <v>0</v>
      </c>
      <c r="E608" s="14">
        <f t="shared" ref="E608" si="322">SUM(E609:E637)</f>
        <v>0</v>
      </c>
      <c r="F608" s="14">
        <f t="shared" ref="F608" si="323">SUM(F609:F637)</f>
        <v>6</v>
      </c>
      <c r="G608" s="14">
        <f t="shared" ref="G608" si="324">SUM(G609:G637)</f>
        <v>2</v>
      </c>
      <c r="H608" s="14">
        <f t="shared" ref="H608" si="325">SUM(H609:H637)</f>
        <v>1</v>
      </c>
      <c r="I608" s="14">
        <f t="shared" ref="I608" si="326">SUM(I609:I637)</f>
        <v>0</v>
      </c>
      <c r="J608" s="14">
        <f t="shared" ref="J608" si="327">SUM(J609:J637)</f>
        <v>5</v>
      </c>
      <c r="K608" s="14">
        <f t="shared" ref="K608" si="328">SUM(K609:K637)</f>
        <v>0</v>
      </c>
      <c r="L608" s="14">
        <f t="shared" ref="L608" si="329">SUM(L609:L637)</f>
        <v>0</v>
      </c>
      <c r="M608" s="14">
        <f t="shared" ref="M608" si="330">SUM(M609:M637)</f>
        <v>0</v>
      </c>
      <c r="N608" s="14">
        <f t="shared" ref="N608" si="331">SUM(N609:N637)</f>
        <v>0</v>
      </c>
      <c r="O608" s="14">
        <f t="shared" ref="O608" si="332">SUM(O609:O637)</f>
        <v>0</v>
      </c>
      <c r="P608" s="14">
        <f t="shared" si="321"/>
        <v>14</v>
      </c>
    </row>
    <row r="609" spans="2:16" ht="14.4" x14ac:dyDescent="0.3">
      <c r="B609" s="7"/>
      <c r="C609" s="39" t="s">
        <v>340</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2407</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557</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1933</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530</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34</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473</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210</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333</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229</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407</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54</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126</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737</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362</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76</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3770</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724</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285</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717</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1095</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427</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84</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0</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1</v>
      </c>
    </row>
    <row r="632" spans="2:32" ht="14.4" x14ac:dyDescent="0.3">
      <c r="B632" s="7"/>
      <c r="C632" s="39" t="s">
        <v>204</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216</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2425</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194</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3</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0</v>
      </c>
      <c r="O635" s="13">
        <f>COUNTIFS('1. Output sheet'!$AC$2:$AC$5000,$B$105,'1. Output sheet'!$C$2:$C$5000,O$73,'1. Output sheet'!$K$2:$K$5000,$C635,'1. Output sheet'!$O$2:$O$5000,"&gt;="&amp;$B$574,'1. Output sheet'!$O$2:$O$5000,"&lt;"&amp;$C$574)</f>
        <v>0</v>
      </c>
      <c r="P635" s="14">
        <f t="shared" si="321"/>
        <v>3</v>
      </c>
    </row>
    <row r="636" spans="2:32" ht="14.4" x14ac:dyDescent="0.3">
      <c r="B636" s="7"/>
      <c r="C636" s="39" t="s">
        <v>267</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710</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4362</v>
      </c>
      <c r="C640" s="5"/>
      <c r="D640" s="5"/>
      <c r="E640" s="5"/>
      <c r="F640" s="5"/>
      <c r="G640" s="5"/>
      <c r="H640" s="5"/>
      <c r="I640" s="5"/>
      <c r="J640" s="5"/>
      <c r="K640" s="5"/>
      <c r="L640" s="5"/>
      <c r="M640" s="5"/>
      <c r="N640" s="5"/>
      <c r="O640" s="5"/>
      <c r="P640" s="5"/>
      <c r="R640" s="5" t="s">
        <v>4362</v>
      </c>
      <c r="S640" s="5"/>
      <c r="T640" s="5"/>
      <c r="U640" s="5"/>
      <c r="V640" s="5"/>
      <c r="W640" s="5"/>
      <c r="X640" s="5"/>
      <c r="Y640" s="5"/>
      <c r="Z640" s="5"/>
      <c r="AA640" s="5"/>
      <c r="AB640" s="5"/>
      <c r="AC640" s="5"/>
      <c r="AD640" s="5"/>
      <c r="AE640" s="5"/>
      <c r="AF640" s="5"/>
    </row>
    <row r="641" spans="2:32" ht="43.2" x14ac:dyDescent="0.3">
      <c r="B641" s="6" t="s">
        <v>4363</v>
      </c>
      <c r="C641" s="6"/>
      <c r="D641" s="10" t="s">
        <v>705</v>
      </c>
      <c r="E641" s="10" t="s">
        <v>206</v>
      </c>
      <c r="F641" s="10" t="s">
        <v>198</v>
      </c>
      <c r="G641" s="11" t="s">
        <v>28</v>
      </c>
      <c r="H641" s="11" t="s">
        <v>795</v>
      </c>
      <c r="I641" s="11" t="s">
        <v>43</v>
      </c>
      <c r="J641" s="11" t="s">
        <v>104</v>
      </c>
      <c r="K641" s="11" t="s">
        <v>808</v>
      </c>
      <c r="L641" s="11" t="s">
        <v>755</v>
      </c>
      <c r="M641" s="11" t="s">
        <v>4353</v>
      </c>
      <c r="N641" s="11" t="s">
        <v>318</v>
      </c>
      <c r="O641" s="11" t="s">
        <v>71</v>
      </c>
      <c r="P641" s="29" t="s">
        <v>4354</v>
      </c>
      <c r="R641" s="6" t="s">
        <v>4364</v>
      </c>
      <c r="S641" s="6"/>
      <c r="T641" s="10" t="s">
        <v>705</v>
      </c>
      <c r="U641" s="10" t="s">
        <v>206</v>
      </c>
      <c r="V641" s="10" t="s">
        <v>198</v>
      </c>
      <c r="W641" s="11" t="s">
        <v>28</v>
      </c>
      <c r="X641" s="11" t="s">
        <v>795</v>
      </c>
      <c r="Y641" s="11" t="s">
        <v>43</v>
      </c>
      <c r="Z641" s="11" t="s">
        <v>104</v>
      </c>
      <c r="AA641" s="11" t="s">
        <v>808</v>
      </c>
      <c r="AB641" s="11" t="s">
        <v>755</v>
      </c>
      <c r="AC641" s="11" t="s">
        <v>4353</v>
      </c>
      <c r="AD641" s="11" t="s">
        <v>318</v>
      </c>
      <c r="AE641" s="11" t="s">
        <v>71</v>
      </c>
      <c r="AF641" s="29" t="s">
        <v>4354</v>
      </c>
    </row>
    <row r="642" spans="2:32" ht="14.4" x14ac:dyDescent="0.3">
      <c r="B642" s="37" t="s">
        <v>4357</v>
      </c>
      <c r="C642" s="37" t="s">
        <v>4348</v>
      </c>
      <c r="D642" s="14">
        <f>D643+D673</f>
        <v>4600</v>
      </c>
      <c r="E642" s="14">
        <f t="shared" ref="E642" si="333">E643+E673</f>
        <v>86750</v>
      </c>
      <c r="F642" s="14">
        <f t="shared" ref="F642" si="334">F643+F673</f>
        <v>22178.543333333335</v>
      </c>
      <c r="G642" s="14">
        <f t="shared" ref="G642" si="335">G643+G673</f>
        <v>42164.5</v>
      </c>
      <c r="H642" s="14">
        <f t="shared" ref="H642" si="336">H643+H673</f>
        <v>18614.5</v>
      </c>
      <c r="I642" s="14">
        <f t="shared" ref="I642" si="337">I643+I673</f>
        <v>9490</v>
      </c>
      <c r="J642" s="14">
        <f t="shared" ref="J642" si="338">J643+J673</f>
        <v>46651.253333333334</v>
      </c>
      <c r="K642" s="14">
        <f t="shared" ref="K642" si="339">K643+K673</f>
        <v>0</v>
      </c>
      <c r="L642" s="14">
        <f t="shared" ref="L642" si="340">L643+L673</f>
        <v>0</v>
      </c>
      <c r="M642" s="14">
        <f t="shared" ref="M642" si="341">M643+M673</f>
        <v>0</v>
      </c>
      <c r="N642" s="14">
        <f t="shared" ref="N642" si="342">N643+N673</f>
        <v>2047</v>
      </c>
      <c r="O642" s="14">
        <f t="shared" ref="O642" si="343">O643+O673</f>
        <v>0</v>
      </c>
      <c r="P642" s="14">
        <f>SUM(D642:O642)</f>
        <v>232495.79666666666</v>
      </c>
      <c r="R642" s="37" t="s">
        <v>4357</v>
      </c>
      <c r="S642" s="37" t="s">
        <v>4348</v>
      </c>
      <c r="T642" s="14">
        <f>D642*$R$136</f>
        <v>616.76253301690724</v>
      </c>
      <c r="U642" s="14">
        <f t="shared" ref="U642:U702" si="344">E642*$R$136</f>
        <v>11631.336899829719</v>
      </c>
      <c r="V642" s="14">
        <f t="shared" ref="V642:V702" si="345">F642*$R$136</f>
        <v>2973.6727314982413</v>
      </c>
      <c r="W642" s="14">
        <f t="shared" ref="W642:W702" si="346">G642*$R$136</f>
        <v>5653.3660485633445</v>
      </c>
      <c r="X642" s="14">
        <f t="shared" ref="X642:X702" si="347">H642*$R$136</f>
        <v>2495.8100371398305</v>
      </c>
      <c r="Y642" s="14">
        <f t="shared" ref="Y642:Y702" si="348">I642*$R$136</f>
        <v>1272.4079213761847</v>
      </c>
      <c r="Z642" s="14">
        <f t="shared" ref="Z642:Z702" si="349">J642*$R$136</f>
        <v>6254.9446031043708</v>
      </c>
      <c r="AA642" s="14">
        <f t="shared" ref="AA642:AA702" si="350">K642*$R$136</f>
        <v>0</v>
      </c>
      <c r="AB642" s="14">
        <f t="shared" ref="AB642:AB702" si="351">L642*$R$136</f>
        <v>0</v>
      </c>
      <c r="AC642" s="14">
        <f t="shared" ref="AC642:AC702" si="352">M642*$R$136</f>
        <v>0</v>
      </c>
      <c r="AD642" s="14">
        <f t="shared" ref="AD642:AD702" si="353">N642*$R$136</f>
        <v>274.45932719252374</v>
      </c>
      <c r="AE642" s="14">
        <v>32776</v>
      </c>
      <c r="AF642" s="14">
        <v>1997198.6433333333</v>
      </c>
    </row>
    <row r="643" spans="2:32" ht="14.4" x14ac:dyDescent="0.3">
      <c r="B643" s="38" t="s">
        <v>41</v>
      </c>
      <c r="C643" s="37" t="s">
        <v>4348</v>
      </c>
      <c r="D643" s="14">
        <f>SUM(D644:D672)</f>
        <v>4600</v>
      </c>
      <c r="E643" s="14">
        <f t="shared" ref="E643" si="354">SUM(E644:E672)</f>
        <v>86750</v>
      </c>
      <c r="F643" s="14">
        <f t="shared" ref="F643" si="355">SUM(F644:F672)</f>
        <v>16030.5</v>
      </c>
      <c r="G643" s="14">
        <f t="shared" ref="G643" si="356">SUM(G644:G672)</f>
        <v>42164.5</v>
      </c>
      <c r="H643" s="14">
        <f t="shared" ref="H643" si="357">SUM(H644:H672)</f>
        <v>18584.5</v>
      </c>
      <c r="I643" s="14">
        <f t="shared" ref="I643" si="358">SUM(I644:I672)</f>
        <v>9490</v>
      </c>
      <c r="J643" s="14">
        <f t="shared" ref="J643" si="359">SUM(J644:J672)</f>
        <v>46832.25</v>
      </c>
      <c r="K643" s="14">
        <f t="shared" ref="K643" si="360">SUM(K644:K672)</f>
        <v>0</v>
      </c>
      <c r="L643" s="14">
        <f t="shared" ref="L643" si="361">SUM(L644:L672)</f>
        <v>0</v>
      </c>
      <c r="M643" s="14">
        <f t="shared" ref="M643" si="362">SUM(M644:M672)</f>
        <v>0</v>
      </c>
      <c r="N643" s="14">
        <f t="shared" ref="N643" si="363">SUM(N644:N672)</f>
        <v>2047</v>
      </c>
      <c r="O643" s="14">
        <f t="shared" ref="O643" si="364">SUM(O644:O672)</f>
        <v>0</v>
      </c>
      <c r="P643" s="14">
        <f t="shared" ref="P643:P702" si="365">SUM(D643:O643)</f>
        <v>226498.75</v>
      </c>
      <c r="R643" s="38" t="s">
        <v>41</v>
      </c>
      <c r="S643" s="37" t="s">
        <v>4348</v>
      </c>
      <c r="T643" s="14">
        <f t="shared" ref="T643:T702" si="366">D643*$R$136</f>
        <v>616.76253301690724</v>
      </c>
      <c r="U643" s="14">
        <f t="shared" si="344"/>
        <v>11631.336899829719</v>
      </c>
      <c r="V643" s="14">
        <f t="shared" si="345"/>
        <v>2149.3503881581591</v>
      </c>
      <c r="W643" s="14">
        <f t="shared" si="346"/>
        <v>5653.3660485633445</v>
      </c>
      <c r="X643" s="14">
        <f t="shared" si="347"/>
        <v>2491.7876727940679</v>
      </c>
      <c r="Y643" s="14">
        <f t="shared" si="348"/>
        <v>1272.4079213761847</v>
      </c>
      <c r="Z643" s="14">
        <f t="shared" si="349"/>
        <v>6279.2124210610991</v>
      </c>
      <c r="AA643" s="14">
        <f t="shared" si="350"/>
        <v>0</v>
      </c>
      <c r="AB643" s="14">
        <f t="shared" si="351"/>
        <v>0</v>
      </c>
      <c r="AC643" s="14">
        <f t="shared" si="352"/>
        <v>0</v>
      </c>
      <c r="AD643" s="14">
        <f t="shared" si="353"/>
        <v>274.45932719252374</v>
      </c>
      <c r="AE643" s="14">
        <v>33204</v>
      </c>
      <c r="AF643" s="14">
        <v>1981060.6</v>
      </c>
    </row>
    <row r="644" spans="2:32" ht="14.4" x14ac:dyDescent="0.3">
      <c r="B644" s="7"/>
      <c r="C644" s="39" t="s">
        <v>340</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340</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2407</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2407</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557</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557</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1933</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1933</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530</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530</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34</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34</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473</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473</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210</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210</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333</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333</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229</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0</v>
      </c>
      <c r="P653" s="14">
        <f t="shared" si="365"/>
        <v>11245.75</v>
      </c>
      <c r="R653" s="7"/>
      <c r="S653" s="39" t="s">
        <v>229</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407</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407</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54</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2985</v>
      </c>
      <c r="H655" s="13">
        <f>SUMIFS('1. Output sheet'!$F$2:$F$5000,'1. Output sheet'!$AC$2:$AC$5000,$B$75,'1. Output sheet'!$C$2:$C$5000,H$138,'1. Output sheet'!$K$2:$K$5000,$C590,'1. Output sheet'!$O$2:$O$5000,"&gt;="&amp;$B$574,'1. Output sheet'!$O$2:$O$5000,"&lt;"&amp;$C$574)</f>
        <v>845</v>
      </c>
      <c r="I655" s="13">
        <f>SUMIFS('1. Output sheet'!$F$2:$F$5000,'1. Output sheet'!$AC$2:$AC$5000,$B$75,'1. Output sheet'!$C$2:$C$5000,I$138,'1. Output sheet'!$K$2:$K$5000,$C590,'1. Output sheet'!$O$2:$O$5000,"&gt;="&amp;$B$574,'1. Output sheet'!$O$2:$O$5000,"&lt;"&amp;$C$574)</f>
        <v>0</v>
      </c>
      <c r="J655" s="13">
        <f>SUMIFS('1. Output sheet'!$F$2:$F$5000,'1. Output sheet'!$AC$2:$AC$5000,$B$75,'1. Output sheet'!$C$2:$C$5000,J$138,'1. Output sheet'!$K$2:$K$5000,$C590,'1. Output sheet'!$O$2:$O$5000,"&gt;="&amp;$B$574,'1. Output sheet'!$O$2:$O$5000,"&lt;"&amp;$C$574)</f>
        <v>3280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54</v>
      </c>
      <c r="T655" s="13">
        <f t="shared" si="366"/>
        <v>0</v>
      </c>
      <c r="U655" s="13">
        <f t="shared" si="344"/>
        <v>0</v>
      </c>
      <c r="V655" s="13">
        <f t="shared" si="345"/>
        <v>0</v>
      </c>
      <c r="W655" s="13">
        <f t="shared" si="346"/>
        <v>400.22525240336262</v>
      </c>
      <c r="X655" s="13">
        <f t="shared" si="347"/>
        <v>113.29659573897536</v>
      </c>
      <c r="Y655" s="13">
        <f t="shared" si="348"/>
        <v>0</v>
      </c>
      <c r="Z655" s="13">
        <f t="shared" si="349"/>
        <v>439.77850180335997</v>
      </c>
      <c r="AA655" s="13">
        <f t="shared" si="350"/>
        <v>0</v>
      </c>
      <c r="AB655" s="13">
        <f t="shared" si="351"/>
        <v>0</v>
      </c>
      <c r="AC655" s="13">
        <f t="shared" si="352"/>
        <v>0</v>
      </c>
      <c r="AD655" s="13">
        <f t="shared" si="353"/>
        <v>0</v>
      </c>
      <c r="AE655" s="13">
        <v>0</v>
      </c>
      <c r="AF655" s="14">
        <v>163579.5</v>
      </c>
    </row>
    <row r="656" spans="2:32" ht="14.4" x14ac:dyDescent="0.3">
      <c r="B656" s="7"/>
      <c r="C656" s="39" t="s">
        <v>126</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126</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737</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737</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362</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362</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76</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76</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3770</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3770</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724</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5835</v>
      </c>
      <c r="I661" s="13">
        <f>SUMIFS('1. Output sheet'!$F$2:$F$5000,'1. Output sheet'!$AC$2:$AC$5000,$B$75,'1. Output sheet'!$C$2:$C$5000,I$138,'1. Output sheet'!$K$2:$K$5000,$C596,'1. Output sheet'!$O$2:$O$5000,"&gt;="&amp;$B$574,'1. Output sheet'!$O$2:$O$5000,"&lt;"&amp;$C$574)</f>
        <v>4455</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15630</v>
      </c>
      <c r="R661" s="7"/>
      <c r="S661" s="39" t="s">
        <v>724</v>
      </c>
      <c r="T661" s="13">
        <f t="shared" si="366"/>
        <v>0</v>
      </c>
      <c r="U661" s="13">
        <f t="shared" si="344"/>
        <v>0</v>
      </c>
      <c r="V661" s="13">
        <f t="shared" si="345"/>
        <v>0</v>
      </c>
      <c r="W661" s="13">
        <f t="shared" si="346"/>
        <v>435.08574339997045</v>
      </c>
      <c r="X661" s="13">
        <f t="shared" si="347"/>
        <v>782.34986525079432</v>
      </c>
      <c r="Y661" s="13">
        <f t="shared" si="348"/>
        <v>597.32110534572212</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285</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0</v>
      </c>
      <c r="R662" s="7"/>
      <c r="S662" s="39" t="s">
        <v>285</v>
      </c>
      <c r="T662" s="13">
        <f t="shared" si="366"/>
        <v>0</v>
      </c>
      <c r="U662" s="13">
        <f t="shared" si="344"/>
        <v>0</v>
      </c>
      <c r="V662" s="13">
        <f t="shared" si="345"/>
        <v>0</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717</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2960</v>
      </c>
      <c r="G663" s="13">
        <f>SUMIFS('1. Output sheet'!$F$2:$F$5000,'1. Output sheet'!$AC$2:$AC$5000,$B$75,'1. Output sheet'!$C$2:$C$5000,G$138,'1. Output sheet'!$K$2:$K$5000,$C598,'1. Output sheet'!$O$2:$O$5000,"&gt;="&amp;$B$574,'1. Output sheet'!$O$2:$O$5000,"&lt;"&amp;$C$574)</f>
        <v>1595</v>
      </c>
      <c r="H663" s="13">
        <f>SUMIFS('1. Output sheet'!$F$2:$F$5000,'1. Output sheet'!$AC$2:$AC$5000,$B$75,'1. Output sheet'!$C$2:$C$5000,H$138,'1. Output sheet'!$K$2:$K$5000,$C598,'1. Output sheet'!$O$2:$O$5000,"&gt;="&amp;$B$574,'1. Output sheet'!$O$2:$O$5000,"&lt;"&amp;$C$574)</f>
        <v>952</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6403</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11910</v>
      </c>
      <c r="R663" s="7"/>
      <c r="S663" s="39" t="s">
        <v>717</v>
      </c>
      <c r="T663" s="13">
        <f t="shared" si="366"/>
        <v>0</v>
      </c>
      <c r="U663" s="13">
        <f t="shared" si="344"/>
        <v>0</v>
      </c>
      <c r="V663" s="13">
        <f t="shared" si="345"/>
        <v>396.87328211522725</v>
      </c>
      <c r="W663" s="13">
        <f t="shared" si="346"/>
        <v>213.85570438303631</v>
      </c>
      <c r="X663" s="13">
        <f t="shared" si="347"/>
        <v>127.64302857219472</v>
      </c>
      <c r="Y663" s="13">
        <f t="shared" si="348"/>
        <v>0</v>
      </c>
      <c r="Z663" s="13">
        <f t="shared" si="349"/>
        <v>858.50663019722981</v>
      </c>
      <c r="AA663" s="13">
        <f t="shared" si="350"/>
        <v>0</v>
      </c>
      <c r="AB663" s="13">
        <f t="shared" si="351"/>
        <v>0</v>
      </c>
      <c r="AC663" s="13">
        <f t="shared" si="352"/>
        <v>0</v>
      </c>
      <c r="AD663" s="13">
        <f t="shared" si="353"/>
        <v>0</v>
      </c>
      <c r="AE663" s="13">
        <v>0</v>
      </c>
      <c r="AF663" s="14">
        <v>96113.86</v>
      </c>
    </row>
    <row r="664" spans="2:32" ht="14.4" x14ac:dyDescent="0.3">
      <c r="B664" s="7"/>
      <c r="C664" s="39" t="s">
        <v>1095</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1095</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427</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5072.5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2020</v>
      </c>
      <c r="J665" s="13">
        <f>SUMIFS('1. Output sheet'!$F$2:$F$5000,'1. Output sheet'!$AC$2:$AC$5000,$B$75,'1. Output sheet'!$C$2:$C$5000,J$138,'1. Output sheet'!$K$2:$K$5000,$C600,'1. Output sheet'!$O$2:$O$5000,"&gt;="&amp;$B$574,'1. Output sheet'!$O$2:$O$5000,"&lt;"&amp;$C$574)</f>
        <v>3810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11487</v>
      </c>
      <c r="R665" s="7"/>
      <c r="S665" s="39" t="s">
        <v>427</v>
      </c>
      <c r="T665" s="13">
        <f t="shared" si="366"/>
        <v>0</v>
      </c>
      <c r="U665" s="13">
        <f t="shared" si="344"/>
        <v>0</v>
      </c>
      <c r="V665" s="13">
        <f t="shared" si="345"/>
        <v>44.514165426437657</v>
      </c>
      <c r="W665" s="13">
        <f t="shared" si="346"/>
        <v>680.11477146266566</v>
      </c>
      <c r="X665" s="13">
        <f t="shared" si="347"/>
        <v>33.854899910167191</v>
      </c>
      <c r="Y665" s="13">
        <f t="shared" si="348"/>
        <v>270.83919928133753</v>
      </c>
      <c r="Z665" s="13">
        <f t="shared" si="349"/>
        <v>510.84027191182969</v>
      </c>
      <c r="AA665" s="13">
        <f t="shared" si="350"/>
        <v>0</v>
      </c>
      <c r="AB665" s="13">
        <f t="shared" si="351"/>
        <v>0</v>
      </c>
      <c r="AC665" s="13">
        <f t="shared" si="352"/>
        <v>0</v>
      </c>
      <c r="AD665" s="13">
        <f t="shared" si="353"/>
        <v>0</v>
      </c>
      <c r="AE665" s="13">
        <v>0</v>
      </c>
      <c r="AF665" s="14">
        <v>233878.94</v>
      </c>
    </row>
    <row r="666" spans="2:32" ht="14.4" x14ac:dyDescent="0.3">
      <c r="B666" s="7"/>
      <c r="C666" s="39" t="s">
        <v>84</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84</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204</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86750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979</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96107</v>
      </c>
      <c r="R667" s="7"/>
      <c r="S667" s="39" t="s">
        <v>204</v>
      </c>
      <c r="T667" s="13">
        <f t="shared" si="366"/>
        <v>0</v>
      </c>
      <c r="U667" s="13">
        <f t="shared" si="344"/>
        <v>11631.336899829719</v>
      </c>
      <c r="V667" s="13">
        <f t="shared" si="345"/>
        <v>227.93397959320487</v>
      </c>
      <c r="W667" s="13">
        <f t="shared" si="346"/>
        <v>895.3783033667188</v>
      </c>
      <c r="X667" s="13">
        <f t="shared" si="347"/>
        <v>0</v>
      </c>
      <c r="Y667" s="13">
        <f t="shared" si="348"/>
        <v>0</v>
      </c>
      <c r="Z667" s="13">
        <f t="shared" si="349"/>
        <v>131.26315648338093</v>
      </c>
      <c r="AA667" s="13">
        <f t="shared" si="350"/>
        <v>0</v>
      </c>
      <c r="AB667" s="13">
        <f t="shared" si="351"/>
        <v>0</v>
      </c>
      <c r="AC667" s="13">
        <f t="shared" si="352"/>
        <v>0</v>
      </c>
      <c r="AD667" s="13">
        <f t="shared" si="353"/>
        <v>0</v>
      </c>
      <c r="AE667" s="13">
        <v>0</v>
      </c>
      <c r="AF667" s="14">
        <v>358006</v>
      </c>
    </row>
    <row r="668" spans="2:32" ht="14.4" x14ac:dyDescent="0.3">
      <c r="B668" s="7"/>
      <c r="C668" s="39" t="s">
        <v>216</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216</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2425</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2425</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194</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1512</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16764.5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27716.5</v>
      </c>
      <c r="R670" s="7"/>
      <c r="S670" s="39" t="s">
        <v>194</v>
      </c>
      <c r="T670" s="13">
        <f t="shared" si="366"/>
        <v>0</v>
      </c>
      <c r="U670" s="13">
        <f t="shared" si="344"/>
        <v>0</v>
      </c>
      <c r="V670" s="13">
        <f t="shared" si="345"/>
        <v>202.72716302642689</v>
      </c>
      <c r="W670" s="13">
        <f t="shared" si="346"/>
        <v>164.91693817625998</v>
      </c>
      <c r="X670" s="13">
        <f t="shared" si="347"/>
        <v>878.21621549146573</v>
      </c>
      <c r="Y670" s="13">
        <f t="shared" si="348"/>
        <v>222.57082713218827</v>
      </c>
      <c r="Z670" s="13">
        <f t="shared" si="349"/>
        <v>2247.7642358178132</v>
      </c>
      <c r="AA670" s="13">
        <f t="shared" si="350"/>
        <v>0</v>
      </c>
      <c r="AB670" s="13">
        <f t="shared" si="351"/>
        <v>0</v>
      </c>
      <c r="AC670" s="13">
        <f t="shared" si="352"/>
        <v>0</v>
      </c>
      <c r="AD670" s="13">
        <f t="shared" si="353"/>
        <v>0</v>
      </c>
      <c r="AE670" s="13">
        <v>2080</v>
      </c>
      <c r="AF670" s="14">
        <v>165897.5</v>
      </c>
    </row>
    <row r="671" spans="2:32" ht="14.4" x14ac:dyDescent="0.3">
      <c r="B671" s="7"/>
      <c r="C671" s="39" t="s">
        <v>267</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14714</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2047</v>
      </c>
      <c r="O671" s="13">
        <f>SUMIFS('1. Output sheet'!$F$2:$F$5000,'1. Output sheet'!$AC$2:$AC$5000,$B$75,'1. Output sheet'!$C$2:$C$5000,O$138,'1. Output sheet'!$K$2:$K$5000,$C606,'1. Output sheet'!$O$2:$O$5000,"&gt;="&amp;$B$574,'1. Output sheet'!$O$2:$O$5000,"&lt;"&amp;$C$574)</f>
        <v>0</v>
      </c>
      <c r="P671" s="14">
        <f t="shared" si="365"/>
        <v>16761</v>
      </c>
      <c r="R671" s="7"/>
      <c r="S671" s="39" t="s">
        <v>267</v>
      </c>
      <c r="T671" s="13">
        <f t="shared" si="366"/>
        <v>0</v>
      </c>
      <c r="U671" s="13">
        <f t="shared" si="344"/>
        <v>0</v>
      </c>
      <c r="V671" s="13">
        <f t="shared" si="345"/>
        <v>0</v>
      </c>
      <c r="W671" s="13">
        <f t="shared" si="346"/>
        <v>1972.8356327849508</v>
      </c>
      <c r="X671" s="13">
        <f t="shared" si="347"/>
        <v>0</v>
      </c>
      <c r="Y671" s="13">
        <f t="shared" si="348"/>
        <v>0</v>
      </c>
      <c r="Z671" s="13">
        <f t="shared" si="349"/>
        <v>0</v>
      </c>
      <c r="AA671" s="13">
        <f t="shared" si="350"/>
        <v>0</v>
      </c>
      <c r="AB671" s="13">
        <f t="shared" si="351"/>
        <v>0</v>
      </c>
      <c r="AC671" s="13">
        <f t="shared" si="352"/>
        <v>0</v>
      </c>
      <c r="AD671" s="13">
        <f t="shared" si="353"/>
        <v>274.45932719252374</v>
      </c>
      <c r="AE671" s="13">
        <v>0</v>
      </c>
      <c r="AF671" s="14">
        <v>58792</v>
      </c>
    </row>
    <row r="672" spans="2:32" ht="14.4" x14ac:dyDescent="0.3">
      <c r="B672" s="7"/>
      <c r="C672" s="39" t="s">
        <v>710</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5391.5</v>
      </c>
      <c r="G672" s="13">
        <f>SUMIFS('1. Output sheet'!$F$2:$F$5000,'1. Output sheet'!$AC$2:$AC$5000,$B$75,'1. Output sheet'!$C$2:$C$5000,G$138,'1. Output sheet'!$K$2:$K$5000,$C607,'1. Output sheet'!$O$2:$O$5000,"&gt;="&amp;$B$574,'1. Output sheet'!$O$2:$O$5000,"&lt;"&amp;$C$574)</f>
        <v>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1060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0</v>
      </c>
      <c r="P672" s="14">
        <f t="shared" si="365"/>
        <v>6451.5</v>
      </c>
      <c r="R672" s="7"/>
      <c r="S672" s="39" t="s">
        <v>710</v>
      </c>
      <c r="T672" s="13">
        <f t="shared" si="366"/>
        <v>0</v>
      </c>
      <c r="U672" s="13">
        <f t="shared" si="344"/>
        <v>0</v>
      </c>
      <c r="V672" s="13">
        <f t="shared" si="345"/>
        <v>722.88591233927298</v>
      </c>
      <c r="W672" s="13">
        <f t="shared" si="346"/>
        <v>0</v>
      </c>
      <c r="X672" s="13">
        <f t="shared" si="347"/>
        <v>0</v>
      </c>
      <c r="Y672" s="13">
        <f t="shared" si="348"/>
        <v>0</v>
      </c>
      <c r="Z672" s="13">
        <f t="shared" si="349"/>
        <v>142.12354021693949</v>
      </c>
      <c r="AA672" s="13">
        <f t="shared" si="350"/>
        <v>0</v>
      </c>
      <c r="AB672" s="13">
        <f t="shared" si="351"/>
        <v>0</v>
      </c>
      <c r="AC672" s="13">
        <f t="shared" si="352"/>
        <v>0</v>
      </c>
      <c r="AD672" s="13">
        <f t="shared" si="353"/>
        <v>0</v>
      </c>
      <c r="AE672" s="13">
        <v>0</v>
      </c>
      <c r="AF672" s="14">
        <v>16010.939999999999</v>
      </c>
    </row>
    <row r="673" spans="2:32" ht="14.4" x14ac:dyDescent="0.3">
      <c r="B673" s="38" t="s">
        <v>64</v>
      </c>
      <c r="C673" s="37" t="s">
        <v>4348</v>
      </c>
      <c r="D673" s="14">
        <f>SUM(D674:D702)</f>
        <v>0</v>
      </c>
      <c r="E673" s="14">
        <f t="shared" ref="E673" si="367">SUM(E674:E702)</f>
        <v>0</v>
      </c>
      <c r="F673" s="14">
        <f t="shared" ref="F673" si="368">SUM(F674:F702)</f>
        <v>6148.0433333333331</v>
      </c>
      <c r="G673" s="14">
        <f t="shared" ref="G673" si="369">SUM(G674:G702)</f>
        <v>0</v>
      </c>
      <c r="H673" s="14">
        <f t="shared" ref="H673" si="370">SUM(H674:H702)</f>
        <v>30</v>
      </c>
      <c r="I673" s="14">
        <f t="shared" ref="I673" si="371">SUM(I674:I702)</f>
        <v>0</v>
      </c>
      <c r="J673" s="14">
        <f t="shared" ref="J673" si="372">SUM(J674:J702)</f>
        <v>-180.9966666666669</v>
      </c>
      <c r="K673" s="14">
        <f t="shared" ref="K673" si="373">SUM(K674:K702)</f>
        <v>0</v>
      </c>
      <c r="L673" s="14">
        <f t="shared" ref="L673" si="374">SUM(L674:L702)</f>
        <v>0</v>
      </c>
      <c r="M673" s="14">
        <f t="shared" ref="M673" si="375">SUM(M674:M702)</f>
        <v>0</v>
      </c>
      <c r="N673" s="14">
        <f t="shared" ref="N673" si="376">SUM(N674:N702)</f>
        <v>0</v>
      </c>
      <c r="O673" s="14">
        <f t="shared" ref="O673" si="377">SUM(O674:O702)</f>
        <v>0</v>
      </c>
      <c r="P673" s="14">
        <f t="shared" si="365"/>
        <v>5997.0466666666662</v>
      </c>
      <c r="R673" s="38" t="s">
        <v>64</v>
      </c>
      <c r="S673" s="37" t="s">
        <v>4348</v>
      </c>
      <c r="T673" s="14">
        <f t="shared" si="366"/>
        <v>0</v>
      </c>
      <c r="U673" s="14">
        <f t="shared" si="344"/>
        <v>0</v>
      </c>
      <c r="V673" s="14">
        <f t="shared" si="345"/>
        <v>824.32234334008183</v>
      </c>
      <c r="W673" s="14">
        <f t="shared" si="346"/>
        <v>0</v>
      </c>
      <c r="X673" s="14">
        <f t="shared" si="347"/>
        <v>4.0223643457624387</v>
      </c>
      <c r="Y673" s="14">
        <f t="shared" si="348"/>
        <v>0</v>
      </c>
      <c r="Z673" s="14">
        <f t="shared" si="349"/>
        <v>-24.267817956728326</v>
      </c>
      <c r="AA673" s="14">
        <f t="shared" si="350"/>
        <v>0</v>
      </c>
      <c r="AB673" s="14">
        <f t="shared" si="351"/>
        <v>0</v>
      </c>
      <c r="AC673" s="14">
        <f t="shared" si="352"/>
        <v>0</v>
      </c>
      <c r="AD673" s="14">
        <f t="shared" si="353"/>
        <v>0</v>
      </c>
      <c r="AE673" s="14">
        <v>-428</v>
      </c>
      <c r="AF673" s="14">
        <v>16138.043333333339</v>
      </c>
    </row>
    <row r="674" spans="2:32" ht="14.4" x14ac:dyDescent="0.3">
      <c r="B674" s="7"/>
      <c r="C674" s="39" t="s">
        <v>340</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340</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2407</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2407</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557</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557</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1933</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1933</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530</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530</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34</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34</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473</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473</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210</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210</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333</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333</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229</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229</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407</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407</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54</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54</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126</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126</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737</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737</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362</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362</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76</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76</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3770</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3770</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724</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724</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285</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285</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717</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717</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1095</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1095</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427</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427</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84</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0</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0</v>
      </c>
      <c r="R696" s="7"/>
      <c r="S696" s="39" t="s">
        <v>84</v>
      </c>
      <c r="T696" s="14">
        <f t="shared" si="366"/>
        <v>0</v>
      </c>
      <c r="U696" s="14">
        <f t="shared" si="344"/>
        <v>0</v>
      </c>
      <c r="V696" s="14">
        <f t="shared" si="345"/>
        <v>0</v>
      </c>
      <c r="W696" s="14">
        <f t="shared" si="346"/>
        <v>0</v>
      </c>
      <c r="X696" s="14">
        <f t="shared" si="347"/>
        <v>0</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204</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204</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216</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216</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2425</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2425</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194</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0</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0</v>
      </c>
      <c r="O700" s="13">
        <f>SUMIFS('1. Output sheet'!$F$2:$F$5000,'1. Output sheet'!$AC$2:$AC$5000,$B$105,'1. Output sheet'!$C$2:$C$5000,O$138,'1. Output sheet'!$K$2:$K$5000,$C635,'1. Output sheet'!$O$2:$O$5000,"&gt;="&amp;$B$574,'1. Output sheet'!$O$2:$O$5000,"&lt;"&amp;$C$574)</f>
        <v>0</v>
      </c>
      <c r="P700" s="14">
        <f t="shared" si="365"/>
        <v>0</v>
      </c>
      <c r="R700" s="7"/>
      <c r="S700" s="39" t="s">
        <v>194</v>
      </c>
      <c r="T700" s="14">
        <f t="shared" si="366"/>
        <v>0</v>
      </c>
      <c r="U700" s="14">
        <f t="shared" si="344"/>
        <v>0</v>
      </c>
      <c r="V700" s="14">
        <f t="shared" si="345"/>
        <v>0</v>
      </c>
      <c r="W700" s="14">
        <f t="shared" si="346"/>
        <v>0</v>
      </c>
      <c r="X700" s="14">
        <f t="shared" si="347"/>
        <v>0</v>
      </c>
      <c r="Y700" s="14">
        <f t="shared" si="348"/>
        <v>0</v>
      </c>
      <c r="Z700" s="14">
        <f t="shared" si="349"/>
        <v>0</v>
      </c>
      <c r="AA700" s="14">
        <f t="shared" si="350"/>
        <v>0</v>
      </c>
      <c r="AB700" s="14">
        <f t="shared" si="351"/>
        <v>0</v>
      </c>
      <c r="AC700" s="14">
        <f t="shared" si="352"/>
        <v>0</v>
      </c>
      <c r="AD700" s="14">
        <f t="shared" si="353"/>
        <v>0</v>
      </c>
      <c r="AE700" s="13">
        <v>0</v>
      </c>
      <c r="AF700" s="14">
        <v>14437.619999999999</v>
      </c>
    </row>
    <row r="701" spans="2:32" ht="14.4" x14ac:dyDescent="0.3">
      <c r="B701" s="7"/>
      <c r="C701" s="39" t="s">
        <v>267</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267</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710</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710</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4372</v>
      </c>
      <c r="C705" s="5"/>
      <c r="D705" s="5"/>
      <c r="E705" s="5"/>
      <c r="F705" s="5"/>
      <c r="G705" s="5"/>
      <c r="H705" s="5"/>
      <c r="I705" s="5"/>
      <c r="J705" s="5"/>
      <c r="K705" s="5"/>
      <c r="L705" s="5"/>
      <c r="M705" s="5"/>
      <c r="N705" s="5"/>
      <c r="O705" s="5"/>
      <c r="P705" s="5"/>
      <c r="R705" s="5" t="s">
        <v>4372</v>
      </c>
      <c r="S705" s="5"/>
      <c r="T705" s="5"/>
      <c r="U705" s="5"/>
      <c r="V705" s="5"/>
      <c r="W705" s="5"/>
      <c r="X705" s="5"/>
      <c r="Y705" s="5"/>
      <c r="Z705" s="5"/>
      <c r="AA705" s="5"/>
      <c r="AB705" s="5"/>
      <c r="AC705" s="5"/>
      <c r="AD705" s="5"/>
      <c r="AE705" s="5"/>
      <c r="AF705" s="5"/>
    </row>
    <row r="706" spans="2:32" ht="43.2" x14ac:dyDescent="0.3">
      <c r="B706" s="6" t="s">
        <v>4363</v>
      </c>
      <c r="C706" s="6"/>
      <c r="D706" s="10" t="s">
        <v>705</v>
      </c>
      <c r="E706" s="10" t="s">
        <v>206</v>
      </c>
      <c r="F706" s="10" t="s">
        <v>198</v>
      </c>
      <c r="G706" s="11" t="s">
        <v>28</v>
      </c>
      <c r="H706" s="11" t="s">
        <v>795</v>
      </c>
      <c r="I706" s="11" t="s">
        <v>43</v>
      </c>
      <c r="J706" s="11" t="s">
        <v>104</v>
      </c>
      <c r="K706" s="11" t="s">
        <v>808</v>
      </c>
      <c r="L706" s="11" t="s">
        <v>755</v>
      </c>
      <c r="M706" s="11" t="s">
        <v>4353</v>
      </c>
      <c r="N706" s="11" t="s">
        <v>318</v>
      </c>
      <c r="O706" s="11" t="s">
        <v>71</v>
      </c>
      <c r="P706" s="29" t="s">
        <v>4354</v>
      </c>
      <c r="R706" s="6" t="s">
        <v>4364</v>
      </c>
      <c r="S706" s="6"/>
      <c r="T706" s="10" t="s">
        <v>705</v>
      </c>
      <c r="U706" s="10" t="s">
        <v>206</v>
      </c>
      <c r="V706" s="10" t="s">
        <v>198</v>
      </c>
      <c r="W706" s="11" t="s">
        <v>28</v>
      </c>
      <c r="X706" s="11" t="s">
        <v>795</v>
      </c>
      <c r="Y706" s="11" t="s">
        <v>43</v>
      </c>
      <c r="Z706" s="11" t="s">
        <v>104</v>
      </c>
      <c r="AA706" s="11" t="s">
        <v>808</v>
      </c>
      <c r="AB706" s="11" t="s">
        <v>755</v>
      </c>
      <c r="AC706" s="11" t="s">
        <v>4353</v>
      </c>
      <c r="AD706" s="11" t="s">
        <v>318</v>
      </c>
      <c r="AE706" s="11" t="s">
        <v>71</v>
      </c>
      <c r="AF706" s="29" t="s">
        <v>4354</v>
      </c>
    </row>
    <row r="707" spans="2:32" ht="14.4" x14ac:dyDescent="0.3">
      <c r="B707" s="37" t="s">
        <v>4373</v>
      </c>
      <c r="C707" s="12"/>
      <c r="D707" s="14">
        <f>SUM(D708:D736)</f>
        <v>4600</v>
      </c>
      <c r="E707" s="14">
        <f t="shared" ref="E707" si="378">SUM(E708:E736)</f>
        <v>86750</v>
      </c>
      <c r="F707" s="14">
        <f t="shared" ref="F707" si="379">SUM(F708:F736)</f>
        <v>22178.543333333335</v>
      </c>
      <c r="G707" s="14">
        <f t="shared" ref="G707" si="380">SUM(G708:G736)</f>
        <v>42164.5</v>
      </c>
      <c r="H707" s="14">
        <f t="shared" ref="H707" si="381">SUM(H708:H736)</f>
        <v>18614.5</v>
      </c>
      <c r="I707" s="14">
        <f t="shared" ref="I707" si="382">SUM(I708:I736)</f>
        <v>9490</v>
      </c>
      <c r="J707" s="14">
        <f t="shared" ref="J707" si="383">SUM(J708:J736)</f>
        <v>46651.253333333334</v>
      </c>
      <c r="K707" s="14">
        <f t="shared" ref="K707" si="384">SUM(K708:K736)</f>
        <v>0</v>
      </c>
      <c r="L707" s="14">
        <f t="shared" ref="L707" si="385">SUM(L708:L736)</f>
        <v>0</v>
      </c>
      <c r="M707" s="14">
        <f t="shared" ref="M707" si="386">SUM(M708:M736)</f>
        <v>0</v>
      </c>
      <c r="N707" s="14">
        <f t="shared" ref="N707" si="387">SUM(N708:N736)</f>
        <v>2047</v>
      </c>
      <c r="O707" s="14">
        <f t="shared" ref="O707" si="388">SUM(O708:O736)</f>
        <v>0</v>
      </c>
      <c r="P707" s="14">
        <f>SUM(D707:O707)</f>
        <v>232495.79666666666</v>
      </c>
      <c r="R707" s="37" t="s">
        <v>4373</v>
      </c>
      <c r="S707" s="12"/>
      <c r="T707" s="14">
        <f>D707*$R$201</f>
        <v>616.76253301690724</v>
      </c>
      <c r="U707" s="14">
        <f t="shared" ref="U707:U736" si="389">E707*$R$201</f>
        <v>11631.336899829719</v>
      </c>
      <c r="V707" s="14">
        <f t="shared" ref="V707:V736" si="390">F707*$R$201</f>
        <v>2973.6727314982413</v>
      </c>
      <c r="W707" s="14">
        <f t="shared" ref="W707:W736" si="391">G707*$R$201</f>
        <v>5653.3660485633445</v>
      </c>
      <c r="X707" s="14">
        <f t="shared" ref="X707:X736" si="392">H707*$R$201</f>
        <v>2495.8100371398305</v>
      </c>
      <c r="Y707" s="14">
        <f t="shared" ref="Y707:Y736" si="393">I707*$R$201</f>
        <v>1272.4079213761847</v>
      </c>
      <c r="Z707" s="14">
        <f t="shared" ref="Z707:Z736" si="394">J707*$R$201</f>
        <v>6254.9446031043708</v>
      </c>
      <c r="AA707" s="14">
        <f t="shared" ref="AA707:AA736" si="395">K707*$R$201</f>
        <v>0</v>
      </c>
      <c r="AB707" s="14">
        <f t="shared" ref="AB707:AB736" si="396">L707*$R$201</f>
        <v>0</v>
      </c>
      <c r="AC707" s="14">
        <f t="shared" ref="AC707:AC736" si="397">M707*$R$201</f>
        <v>0</v>
      </c>
      <c r="AD707" s="14">
        <f t="shared" ref="AD707:AD736" si="398">N707*$R$201</f>
        <v>274.45932719252374</v>
      </c>
      <c r="AE707" s="14">
        <f t="shared" ref="AE707:AE736" si="399">O707*$R$201</f>
        <v>0</v>
      </c>
      <c r="AF707" s="14">
        <f t="shared" ref="AF707:AF736" si="400">P707*$R$201</f>
        <v>31172.76010172112</v>
      </c>
    </row>
    <row r="708" spans="2:32" ht="14.4" x14ac:dyDescent="0.3">
      <c r="B708" s="39" t="s">
        <v>340</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340</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2407</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2407</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557</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557</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1933</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1933</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530</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530</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34</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34</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473</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473</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210</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210</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333</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333</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229</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0</v>
      </c>
      <c r="P717" s="14">
        <f t="shared" si="402"/>
        <v>11064.753333333334</v>
      </c>
      <c r="R717" s="39" t="s">
        <v>229</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0</v>
      </c>
      <c r="AF717" s="14">
        <f t="shared" si="400"/>
        <v>1483.5489767552033</v>
      </c>
    </row>
    <row r="718" spans="2:32" ht="14.4" x14ac:dyDescent="0.3">
      <c r="B718" s="39" t="s">
        <v>407</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407</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54</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2985</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845</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0</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3280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54</v>
      </c>
      <c r="S719" s="12"/>
      <c r="T719" s="13">
        <f t="shared" si="401"/>
        <v>0</v>
      </c>
      <c r="U719" s="13">
        <f t="shared" si="389"/>
        <v>0</v>
      </c>
      <c r="V719" s="13">
        <f t="shared" si="390"/>
        <v>0</v>
      </c>
      <c r="W719" s="13">
        <f t="shared" si="391"/>
        <v>400.22525240336262</v>
      </c>
      <c r="X719" s="13">
        <f t="shared" si="392"/>
        <v>113.29659573897536</v>
      </c>
      <c r="Y719" s="13">
        <f t="shared" si="393"/>
        <v>0</v>
      </c>
      <c r="Z719" s="13">
        <f t="shared" si="394"/>
        <v>439.77850180335997</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126</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126</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737</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737</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362</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362</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76</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76</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3770</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3770</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724</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5835</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4455</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15630</v>
      </c>
      <c r="R725" s="39" t="s">
        <v>724</v>
      </c>
      <c r="S725" s="12"/>
      <c r="T725" s="13">
        <f t="shared" si="401"/>
        <v>0</v>
      </c>
      <c r="U725" s="13">
        <f t="shared" si="389"/>
        <v>0</v>
      </c>
      <c r="V725" s="13">
        <f t="shared" si="390"/>
        <v>0</v>
      </c>
      <c r="W725" s="13">
        <f t="shared" si="391"/>
        <v>435.08574339997045</v>
      </c>
      <c r="X725" s="13">
        <f t="shared" si="392"/>
        <v>782.34986525079432</v>
      </c>
      <c r="Y725" s="13">
        <f t="shared" si="393"/>
        <v>597.32110534572212</v>
      </c>
      <c r="Z725" s="13">
        <f t="shared" si="394"/>
        <v>280.89511014574362</v>
      </c>
      <c r="AA725" s="13">
        <f t="shared" si="395"/>
        <v>0</v>
      </c>
      <c r="AB725" s="13">
        <f t="shared" si="396"/>
        <v>0</v>
      </c>
      <c r="AC725" s="13">
        <f t="shared" si="397"/>
        <v>0</v>
      </c>
      <c r="AD725" s="13">
        <f t="shared" si="398"/>
        <v>0</v>
      </c>
      <c r="AE725" s="13">
        <f t="shared" si="399"/>
        <v>0</v>
      </c>
      <c r="AF725" s="14">
        <f t="shared" si="400"/>
        <v>2095.6518241422305</v>
      </c>
    </row>
    <row r="726" spans="2:32" ht="14.4" x14ac:dyDescent="0.3">
      <c r="B726" s="39" t="s">
        <v>285</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0</v>
      </c>
      <c r="R726" s="39" t="s">
        <v>285</v>
      </c>
      <c r="S726" s="12"/>
      <c r="T726" s="13">
        <f t="shared" si="401"/>
        <v>0</v>
      </c>
      <c r="U726" s="13">
        <f t="shared" si="389"/>
        <v>0</v>
      </c>
      <c r="V726" s="13">
        <f t="shared" si="390"/>
        <v>0</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0</v>
      </c>
    </row>
    <row r="727" spans="2:32" ht="14.4" x14ac:dyDescent="0.3">
      <c r="B727" s="39" t="s">
        <v>717</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2960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1595</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952</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6403</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11910</v>
      </c>
      <c r="R727" s="39" t="s">
        <v>717</v>
      </c>
      <c r="S727" s="12"/>
      <c r="T727" s="13">
        <f t="shared" si="401"/>
        <v>0</v>
      </c>
      <c r="U727" s="13">
        <f t="shared" si="389"/>
        <v>0</v>
      </c>
      <c r="V727" s="13">
        <f t="shared" si="390"/>
        <v>396.87328211522725</v>
      </c>
      <c r="W727" s="13">
        <f t="shared" si="391"/>
        <v>213.85570438303631</v>
      </c>
      <c r="X727" s="13">
        <f t="shared" si="392"/>
        <v>127.64302857219472</v>
      </c>
      <c r="Y727" s="13">
        <f t="shared" si="393"/>
        <v>0</v>
      </c>
      <c r="Z727" s="13">
        <f t="shared" si="394"/>
        <v>858.50663019722981</v>
      </c>
      <c r="AA727" s="13">
        <f t="shared" si="395"/>
        <v>0</v>
      </c>
      <c r="AB727" s="13">
        <f t="shared" si="396"/>
        <v>0</v>
      </c>
      <c r="AC727" s="13">
        <f t="shared" si="397"/>
        <v>0</v>
      </c>
      <c r="AD727" s="13">
        <f t="shared" si="398"/>
        <v>0</v>
      </c>
      <c r="AE727" s="13">
        <f t="shared" si="399"/>
        <v>0</v>
      </c>
      <c r="AF727" s="14">
        <f t="shared" si="400"/>
        <v>1596.8786452676882</v>
      </c>
    </row>
    <row r="728" spans="2:32" ht="14.4" x14ac:dyDescent="0.3">
      <c r="B728" s="39" t="s">
        <v>1095</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1095</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427</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5072.5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2020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3810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18137</v>
      </c>
      <c r="R729" s="39" t="s">
        <v>427</v>
      </c>
      <c r="S729" s="12"/>
      <c r="T729" s="13">
        <f t="shared" si="401"/>
        <v>0</v>
      </c>
      <c r="U729" s="13">
        <f t="shared" si="389"/>
        <v>0</v>
      </c>
      <c r="V729" s="13">
        <f t="shared" si="390"/>
        <v>936.13826207044485</v>
      </c>
      <c r="W729" s="13">
        <f t="shared" si="391"/>
        <v>680.11477146266566</v>
      </c>
      <c r="X729" s="13">
        <f t="shared" si="392"/>
        <v>33.854899910167191</v>
      </c>
      <c r="Y729" s="13">
        <f t="shared" si="393"/>
        <v>270.83919928133753</v>
      </c>
      <c r="Z729" s="13">
        <f t="shared" si="394"/>
        <v>510.84027191182969</v>
      </c>
      <c r="AA729" s="13">
        <f t="shared" si="395"/>
        <v>0</v>
      </c>
      <c r="AB729" s="13">
        <f t="shared" si="396"/>
        <v>0</v>
      </c>
      <c r="AC729" s="13">
        <f t="shared" si="397"/>
        <v>0</v>
      </c>
      <c r="AD729" s="13">
        <f t="shared" si="398"/>
        <v>0</v>
      </c>
      <c r="AE729" s="13">
        <f t="shared" si="399"/>
        <v>0</v>
      </c>
      <c r="AF729" s="14">
        <f t="shared" si="400"/>
        <v>2431.787404636445</v>
      </c>
    </row>
    <row r="730" spans="2:32" ht="14.4" x14ac:dyDescent="0.3">
      <c r="B730" s="39" t="s">
        <v>84</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0</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3345</v>
      </c>
      <c r="R730" s="39" t="s">
        <v>84</v>
      </c>
      <c r="S730" s="12"/>
      <c r="T730" s="13">
        <f t="shared" si="401"/>
        <v>0</v>
      </c>
      <c r="U730" s="13">
        <f t="shared" si="389"/>
        <v>0</v>
      </c>
      <c r="V730" s="13">
        <f t="shared" si="390"/>
        <v>0</v>
      </c>
      <c r="W730" s="13">
        <f t="shared" si="391"/>
        <v>448.4936245525119</v>
      </c>
      <c r="X730" s="13">
        <f t="shared" si="392"/>
        <v>0</v>
      </c>
      <c r="Y730" s="13">
        <f t="shared" si="393"/>
        <v>0</v>
      </c>
      <c r="Z730" s="13">
        <f t="shared" si="394"/>
        <v>0</v>
      </c>
      <c r="AA730" s="13">
        <f t="shared" si="395"/>
        <v>0</v>
      </c>
      <c r="AB730" s="13">
        <f t="shared" si="396"/>
        <v>0</v>
      </c>
      <c r="AC730" s="13">
        <f t="shared" si="397"/>
        <v>0</v>
      </c>
      <c r="AD730" s="13">
        <f t="shared" si="398"/>
        <v>0</v>
      </c>
      <c r="AE730" s="13">
        <f t="shared" si="399"/>
        <v>0</v>
      </c>
      <c r="AF730" s="14">
        <f t="shared" si="400"/>
        <v>448.4936245525119</v>
      </c>
    </row>
    <row r="731" spans="2:32" ht="14.4" x14ac:dyDescent="0.3">
      <c r="B731" s="39" t="s">
        <v>204</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86750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979</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96107</v>
      </c>
      <c r="R731" s="39" t="s">
        <v>204</v>
      </c>
      <c r="S731" s="12"/>
      <c r="T731" s="13">
        <f t="shared" si="401"/>
        <v>0</v>
      </c>
      <c r="U731" s="13">
        <f t="shared" si="389"/>
        <v>11631.336899829719</v>
      </c>
      <c r="V731" s="13">
        <f t="shared" si="390"/>
        <v>227.93397959320487</v>
      </c>
      <c r="W731" s="13">
        <f t="shared" si="391"/>
        <v>895.3783033667188</v>
      </c>
      <c r="X731" s="13">
        <f t="shared" si="392"/>
        <v>0</v>
      </c>
      <c r="Y731" s="13">
        <f t="shared" si="393"/>
        <v>0</v>
      </c>
      <c r="Z731" s="13">
        <f t="shared" si="394"/>
        <v>131.26315648338093</v>
      </c>
      <c r="AA731" s="13">
        <f t="shared" si="395"/>
        <v>0</v>
      </c>
      <c r="AB731" s="13">
        <f t="shared" si="396"/>
        <v>0</v>
      </c>
      <c r="AC731" s="13">
        <f t="shared" si="397"/>
        <v>0</v>
      </c>
      <c r="AD731" s="13">
        <f t="shared" si="398"/>
        <v>0</v>
      </c>
      <c r="AE731" s="13">
        <f t="shared" si="399"/>
        <v>0</v>
      </c>
      <c r="AF731" s="14">
        <f t="shared" si="400"/>
        <v>12885.912339273023</v>
      </c>
    </row>
    <row r="732" spans="2:32" ht="14.4" x14ac:dyDescent="0.3">
      <c r="B732" s="39" t="s">
        <v>216</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216</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2425</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2425</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194</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1512</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16764.5</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0</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27716.5</v>
      </c>
      <c r="R734" s="39" t="s">
        <v>194</v>
      </c>
      <c r="S734" s="12"/>
      <c r="T734" s="13">
        <f t="shared" si="401"/>
        <v>0</v>
      </c>
      <c r="U734" s="13">
        <f t="shared" si="389"/>
        <v>0</v>
      </c>
      <c r="V734" s="13">
        <f t="shared" si="390"/>
        <v>202.72716302642689</v>
      </c>
      <c r="W734" s="13">
        <f t="shared" si="391"/>
        <v>164.91693817625998</v>
      </c>
      <c r="X734" s="13">
        <f t="shared" si="392"/>
        <v>878.21621549146573</v>
      </c>
      <c r="Y734" s="13">
        <f t="shared" si="393"/>
        <v>222.57082713218827</v>
      </c>
      <c r="Z734" s="13">
        <f t="shared" si="394"/>
        <v>2247.7642358178132</v>
      </c>
      <c r="AA734" s="13">
        <f t="shared" si="395"/>
        <v>0</v>
      </c>
      <c r="AB734" s="13">
        <f t="shared" si="396"/>
        <v>0</v>
      </c>
      <c r="AC734" s="13">
        <f t="shared" si="397"/>
        <v>0</v>
      </c>
      <c r="AD734" s="13">
        <f t="shared" si="398"/>
        <v>0</v>
      </c>
      <c r="AE734" s="13">
        <f t="shared" si="399"/>
        <v>0</v>
      </c>
      <c r="AF734" s="14">
        <f t="shared" si="400"/>
        <v>3716.1953796441544</v>
      </c>
    </row>
    <row r="735" spans="2:32" ht="14.4" x14ac:dyDescent="0.3">
      <c r="B735" s="39" t="s">
        <v>267</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14714</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2047</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16529.043333333335</v>
      </c>
      <c r="R735" s="39" t="s">
        <v>267</v>
      </c>
      <c r="S735" s="12"/>
      <c r="T735" s="13">
        <f t="shared" si="401"/>
        <v>0</v>
      </c>
      <c r="U735" s="13">
        <f t="shared" si="389"/>
        <v>0</v>
      </c>
      <c r="V735" s="13">
        <f t="shared" si="390"/>
        <v>-31.100474192063455</v>
      </c>
      <c r="W735" s="13">
        <f t="shared" si="391"/>
        <v>1972.8356327849508</v>
      </c>
      <c r="X735" s="13">
        <f t="shared" si="392"/>
        <v>0</v>
      </c>
      <c r="Y735" s="13">
        <f t="shared" si="393"/>
        <v>0</v>
      </c>
      <c r="Z735" s="13">
        <f t="shared" si="394"/>
        <v>0</v>
      </c>
      <c r="AA735" s="13">
        <f t="shared" si="395"/>
        <v>0</v>
      </c>
      <c r="AB735" s="13">
        <f t="shared" si="396"/>
        <v>0</v>
      </c>
      <c r="AC735" s="13">
        <f t="shared" si="397"/>
        <v>0</v>
      </c>
      <c r="AD735" s="13">
        <f t="shared" si="398"/>
        <v>274.45932719252374</v>
      </c>
      <c r="AE735" s="13">
        <f t="shared" si="399"/>
        <v>0</v>
      </c>
      <c r="AF735" s="14">
        <f t="shared" si="400"/>
        <v>2216.1944857854114</v>
      </c>
    </row>
    <row r="736" spans="2:32" ht="14.4" x14ac:dyDescent="0.3">
      <c r="B736" s="39" t="s">
        <v>710</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5391.5</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1060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0</v>
      </c>
      <c r="P736" s="14">
        <f t="shared" si="402"/>
        <v>6451.5</v>
      </c>
      <c r="R736" s="39" t="s">
        <v>710</v>
      </c>
      <c r="S736" s="12"/>
      <c r="T736" s="13">
        <f t="shared" si="401"/>
        <v>0</v>
      </c>
      <c r="U736" s="13">
        <f t="shared" si="389"/>
        <v>0</v>
      </c>
      <c r="V736" s="13">
        <f t="shared" si="390"/>
        <v>722.88591233927298</v>
      </c>
      <c r="W736" s="13">
        <f t="shared" si="391"/>
        <v>0</v>
      </c>
      <c r="X736" s="13">
        <f t="shared" si="392"/>
        <v>0</v>
      </c>
      <c r="Y736" s="13">
        <f t="shared" si="393"/>
        <v>0</v>
      </c>
      <c r="Z736" s="13">
        <f t="shared" si="394"/>
        <v>142.12354021693949</v>
      </c>
      <c r="AA736" s="13">
        <f t="shared" si="395"/>
        <v>0</v>
      </c>
      <c r="AB736" s="13">
        <f t="shared" si="396"/>
        <v>0</v>
      </c>
      <c r="AC736" s="13">
        <f t="shared" si="397"/>
        <v>0</v>
      </c>
      <c r="AD736" s="13">
        <f t="shared" si="398"/>
        <v>0</v>
      </c>
      <c r="AE736" s="13">
        <f t="shared" si="399"/>
        <v>0</v>
      </c>
      <c r="AF736" s="14">
        <f t="shared" si="400"/>
        <v>865.00945255621241</v>
      </c>
    </row>
    <row r="739" spans="1:36" x14ac:dyDescent="0.25">
      <c r="A739" s="36" t="s">
        <v>4370</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12</v>
      </c>
      <c r="B740" s="8">
        <v>45870</v>
      </c>
      <c r="C740" s="8">
        <v>45901</v>
      </c>
    </row>
    <row r="741" spans="1:36" ht="14.4" x14ac:dyDescent="0.3">
      <c r="B741" s="5" t="s">
        <v>4352</v>
      </c>
      <c r="C741" s="5"/>
      <c r="D741" s="5"/>
      <c r="E741" s="5"/>
      <c r="F741" s="5"/>
      <c r="G741" s="5"/>
      <c r="H741" s="5"/>
      <c r="I741" s="5"/>
      <c r="J741" s="5"/>
      <c r="K741" s="5"/>
      <c r="L741" s="5"/>
      <c r="M741" s="5"/>
      <c r="N741" s="5"/>
      <c r="O741" s="5"/>
      <c r="P741" s="5"/>
    </row>
    <row r="742" spans="1:36" ht="43.2" x14ac:dyDescent="0.3">
      <c r="B742" s="6"/>
      <c r="C742" s="6"/>
      <c r="D742" s="10" t="s">
        <v>705</v>
      </c>
      <c r="E742" s="10" t="s">
        <v>206</v>
      </c>
      <c r="F742" s="10" t="s">
        <v>198</v>
      </c>
      <c r="G742" s="11" t="s">
        <v>28</v>
      </c>
      <c r="H742" s="11" t="s">
        <v>795</v>
      </c>
      <c r="I742" s="11" t="s">
        <v>43</v>
      </c>
      <c r="J742" s="11" t="s">
        <v>104</v>
      </c>
      <c r="K742" s="11" t="s">
        <v>808</v>
      </c>
      <c r="L742" s="11" t="s">
        <v>755</v>
      </c>
      <c r="M742" s="11" t="s">
        <v>4353</v>
      </c>
      <c r="N742" s="11" t="s">
        <v>318</v>
      </c>
      <c r="O742" s="11" t="s">
        <v>71</v>
      </c>
      <c r="P742" s="29" t="s">
        <v>4354</v>
      </c>
    </row>
    <row r="743" spans="1:36" ht="14.4" x14ac:dyDescent="0.3">
      <c r="B743" s="37" t="s">
        <v>4357</v>
      </c>
      <c r="C743" s="37" t="s">
        <v>4348</v>
      </c>
      <c r="D743" s="14">
        <f>D744+D774</f>
        <v>3</v>
      </c>
      <c r="E743" s="14">
        <f t="shared" ref="E743" si="403">E744+E774</f>
        <v>42</v>
      </c>
      <c r="F743" s="14">
        <f t="shared" ref="F743" si="404">F744+F774</f>
        <v>45</v>
      </c>
      <c r="G743" s="14">
        <f t="shared" ref="G743" si="405">G744+G774</f>
        <v>10</v>
      </c>
      <c r="H743" s="14">
        <f t="shared" ref="H743" si="406">H744+H774</f>
        <v>4</v>
      </c>
      <c r="I743" s="14">
        <f t="shared" ref="I743" si="407">I744+I774</f>
        <v>56</v>
      </c>
      <c r="J743" s="14">
        <f t="shared" ref="J743" si="408">J744+J774</f>
        <v>9</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174</v>
      </c>
    </row>
    <row r="744" spans="1:36" ht="14.4" x14ac:dyDescent="0.3">
      <c r="B744" s="38" t="s">
        <v>41</v>
      </c>
      <c r="C744" s="37" t="s">
        <v>4348</v>
      </c>
      <c r="D744" s="14">
        <f>SUM(D745:D773)</f>
        <v>3</v>
      </c>
      <c r="E744" s="14">
        <f t="shared" ref="E744" si="414">SUM(E745:E773)</f>
        <v>42</v>
      </c>
      <c r="F744" s="14">
        <f t="shared" ref="F744" si="415">SUM(F745:F773)</f>
        <v>35</v>
      </c>
      <c r="G744" s="14">
        <f t="shared" ref="G744" si="416">SUM(G745:G773)</f>
        <v>10</v>
      </c>
      <c r="H744" s="14">
        <f t="shared" ref="H744" si="417">SUM(H745:H773)</f>
        <v>4</v>
      </c>
      <c r="I744" s="14">
        <f t="shared" ref="I744" si="418">SUM(I745:I773)</f>
        <v>56</v>
      </c>
      <c r="J744" s="14">
        <f t="shared" ref="J744" si="419">SUM(J745:J773)</f>
        <v>9</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164</v>
      </c>
    </row>
    <row r="745" spans="1:36" ht="14.4" x14ac:dyDescent="0.3">
      <c r="B745" s="7"/>
      <c r="C745" s="39" t="s">
        <v>340</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2407</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557</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1933</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530</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34</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473</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210</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0</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0</v>
      </c>
    </row>
    <row r="753" spans="2:16" ht="14.4" x14ac:dyDescent="0.3">
      <c r="B753" s="7"/>
      <c r="C753" s="39" t="s">
        <v>333</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229</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407</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54</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126</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1</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54</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737</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362</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76</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2</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2</v>
      </c>
    </row>
    <row r="761" spans="2:16" ht="14.4" x14ac:dyDescent="0.3">
      <c r="B761" s="7"/>
      <c r="C761" s="39" t="s">
        <v>3770</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724</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285</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717</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5</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0</v>
      </c>
      <c r="J764" s="13">
        <f>COUNTIFS('1. Output sheet'!$AC$2:$AC$5000,$B$75,'1. Output sheet'!$C$2:$C$5000,J$73,'1. Output sheet'!$K$2:$K$5000,$C764,'1. Output sheet'!$O$2:$O$5000,"&gt;="&amp;$B$740,'1. Output sheet'!$O$2:$O$5000,"&lt;"&amp;$C$740)</f>
        <v>1</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7</v>
      </c>
    </row>
    <row r="765" spans="2:16" ht="14.4" x14ac:dyDescent="0.3">
      <c r="B765" s="7"/>
      <c r="C765" s="39" t="s">
        <v>1095</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427</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84</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204</v>
      </c>
      <c r="D768" s="13">
        <f>COUNTIFS('1. Output sheet'!$AC$2:$AC$5000,$B$75,'1. Output sheet'!$C$2:$C$5000,D$73,'1. Output sheet'!$K$2:$K$5000,$C768,'1. Output sheet'!$O$2:$O$5000,"&gt;="&amp;$B$740,'1. Output sheet'!$O$2:$O$5000,"&lt;"&amp;$C$740)</f>
        <v>1</v>
      </c>
      <c r="E768" s="13">
        <f>COUNTIFS('1. Output sheet'!$AC$2:$AC$5000,$B$75,'1. Output sheet'!$C$2:$C$5000,E$73,'1. Output sheet'!$K$2:$K$5000,$C768,'1. Output sheet'!$O$2:$O$5000,"&gt;="&amp;$B$740,'1. Output sheet'!$O$2:$O$5000,"&lt;"&amp;$C$740)</f>
        <v>42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45</v>
      </c>
    </row>
    <row r="769" spans="2:16" ht="14.4" x14ac:dyDescent="0.3">
      <c r="B769" s="7"/>
      <c r="C769" s="39" t="s">
        <v>216</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2425</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194</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2</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3</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5</v>
      </c>
    </row>
    <row r="772" spans="2:16" ht="14.4" x14ac:dyDescent="0.3">
      <c r="B772" s="7"/>
      <c r="C772" s="39" t="s">
        <v>267</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710</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3</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3</v>
      </c>
    </row>
    <row r="774" spans="2:16" ht="14.4" x14ac:dyDescent="0.3">
      <c r="B774" s="38" t="s">
        <v>64</v>
      </c>
      <c r="C774" s="37" t="s">
        <v>4348</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340</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2407</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557</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1933</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530</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34</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473</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210</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333</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229</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407</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54</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126</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737</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362</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76</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3770</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724</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285</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717</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1095</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427</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84</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204</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216</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2425</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194</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267</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710</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4362</v>
      </c>
      <c r="C806" s="5"/>
      <c r="D806" s="5"/>
      <c r="E806" s="5"/>
      <c r="F806" s="5"/>
      <c r="G806" s="5"/>
      <c r="H806" s="5"/>
      <c r="I806" s="5"/>
      <c r="J806" s="5"/>
      <c r="K806" s="5"/>
      <c r="L806" s="5"/>
      <c r="M806" s="5"/>
      <c r="N806" s="5"/>
      <c r="O806" s="5"/>
      <c r="P806" s="5"/>
      <c r="R806" s="5" t="s">
        <v>4362</v>
      </c>
      <c r="S806" s="5"/>
      <c r="T806" s="5"/>
      <c r="U806" s="5"/>
      <c r="V806" s="5"/>
      <c r="W806" s="5"/>
      <c r="X806" s="5"/>
      <c r="Y806" s="5"/>
      <c r="Z806" s="5"/>
      <c r="AA806" s="5"/>
      <c r="AB806" s="5"/>
      <c r="AC806" s="5"/>
      <c r="AD806" s="5"/>
      <c r="AE806" s="5"/>
      <c r="AF806" s="5"/>
    </row>
    <row r="807" spans="2:32" ht="43.2" x14ac:dyDescent="0.3">
      <c r="B807" s="6" t="s">
        <v>4363</v>
      </c>
      <c r="C807" s="6"/>
      <c r="D807" s="10" t="s">
        <v>705</v>
      </c>
      <c r="E807" s="10" t="s">
        <v>206</v>
      </c>
      <c r="F807" s="10" t="s">
        <v>198</v>
      </c>
      <c r="G807" s="11" t="s">
        <v>28</v>
      </c>
      <c r="H807" s="11" t="s">
        <v>795</v>
      </c>
      <c r="I807" s="11" t="s">
        <v>43</v>
      </c>
      <c r="J807" s="11" t="s">
        <v>104</v>
      </c>
      <c r="K807" s="11" t="s">
        <v>808</v>
      </c>
      <c r="L807" s="11" t="s">
        <v>755</v>
      </c>
      <c r="M807" s="11" t="s">
        <v>4353</v>
      </c>
      <c r="N807" s="11" t="s">
        <v>318</v>
      </c>
      <c r="O807" s="11" t="s">
        <v>71</v>
      </c>
      <c r="P807" s="29" t="s">
        <v>4354</v>
      </c>
      <c r="R807" s="6" t="s">
        <v>4364</v>
      </c>
      <c r="S807" s="6"/>
      <c r="T807" s="10" t="s">
        <v>705</v>
      </c>
      <c r="U807" s="10" t="s">
        <v>206</v>
      </c>
      <c r="V807" s="10" t="s">
        <v>198</v>
      </c>
      <c r="W807" s="11" t="s">
        <v>28</v>
      </c>
      <c r="X807" s="11" t="s">
        <v>795</v>
      </c>
      <c r="Y807" s="11" t="s">
        <v>43</v>
      </c>
      <c r="Z807" s="11" t="s">
        <v>104</v>
      </c>
      <c r="AA807" s="11" t="s">
        <v>808</v>
      </c>
      <c r="AB807" s="11" t="s">
        <v>755</v>
      </c>
      <c r="AC807" s="11" t="s">
        <v>4353</v>
      </c>
      <c r="AD807" s="11" t="s">
        <v>318</v>
      </c>
      <c r="AE807" s="11" t="s">
        <v>71</v>
      </c>
      <c r="AF807" s="29" t="s">
        <v>4354</v>
      </c>
    </row>
    <row r="808" spans="2:32" ht="14.4" x14ac:dyDescent="0.3">
      <c r="B808" s="37" t="s">
        <v>4357</v>
      </c>
      <c r="C808" s="37" t="s">
        <v>4348</v>
      </c>
      <c r="D808" s="14">
        <f>D809+D839</f>
        <v>2474</v>
      </c>
      <c r="E808" s="14">
        <f t="shared" ref="E808" si="437">E809+E839</f>
        <v>35665</v>
      </c>
      <c r="F808" s="14">
        <f t="shared" ref="F808" si="438">F809+F839</f>
        <v>49738.94</v>
      </c>
      <c r="G808" s="14">
        <f t="shared" ref="G808" si="439">G809+G839</f>
        <v>9884.75</v>
      </c>
      <c r="H808" s="14">
        <f t="shared" ref="H808" si="440">H809+H839</f>
        <v>5623.0599999999995</v>
      </c>
      <c r="I808" s="14">
        <f t="shared" ref="I808" si="441">I809+I839</f>
        <v>38750</v>
      </c>
      <c r="J808" s="14">
        <f t="shared" ref="J808" si="442">J809+J839</f>
        <v>15500</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178385.75</v>
      </c>
      <c r="R808" s="37" t="s">
        <v>4357</v>
      </c>
      <c r="S808" s="37" t="s">
        <v>4348</v>
      </c>
      <c r="T808" s="14">
        <f>D808*$R$136</f>
        <v>331.71097971387576</v>
      </c>
      <c r="U808" s="14">
        <f t="shared" ref="U808:U868" si="448">E808*$R$136</f>
        <v>4781.9208130539128</v>
      </c>
      <c r="V808" s="14">
        <f t="shared" ref="V808:V868" si="449">F808*$R$136</f>
        <v>6668.9379617339064</v>
      </c>
      <c r="W808" s="14">
        <f t="shared" ref="W808:W868" si="450">G808*$R$136</f>
        <v>1325.3355322258421</v>
      </c>
      <c r="X808" s="14">
        <f t="shared" ref="X808:X868" si="451">H808*$R$136</f>
        <v>753.93320193609782</v>
      </c>
      <c r="Y808" s="14">
        <f t="shared" ref="Y808:Y868" si="452">I808*$R$136</f>
        <v>5195.5539466098162</v>
      </c>
      <c r="Z808" s="14">
        <f t="shared" ref="Z808:Z868" si="453">J808*$R$136</f>
        <v>2078.2215786439265</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41</v>
      </c>
      <c r="C809" s="37" t="s">
        <v>4348</v>
      </c>
      <c r="D809" s="14">
        <f>SUM(D810:D838)</f>
        <v>2474</v>
      </c>
      <c r="E809" s="14">
        <f t="shared" ref="E809" si="458">SUM(E810:E838)</f>
        <v>35665</v>
      </c>
      <c r="F809" s="14">
        <f t="shared" ref="F809" si="459">SUM(F810:F838)</f>
        <v>50418.96</v>
      </c>
      <c r="G809" s="14">
        <f t="shared" ref="G809" si="460">SUM(G810:G838)</f>
        <v>9884.75</v>
      </c>
      <c r="H809" s="14">
        <f t="shared" ref="H809" si="461">SUM(H810:H838)</f>
        <v>5623.0599999999995</v>
      </c>
      <c r="I809" s="14">
        <f t="shared" ref="I809" si="462">SUM(I810:I838)</f>
        <v>38750</v>
      </c>
      <c r="J809" s="14">
        <f t="shared" ref="J809" si="463">SUM(J810:J838)</f>
        <v>15500</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179065.77</v>
      </c>
      <c r="R809" s="38" t="s">
        <v>41</v>
      </c>
      <c r="S809" s="37" t="s">
        <v>4348</v>
      </c>
      <c r="T809" s="14">
        <f t="shared" ref="T809:T868" si="470">D809*$R$136</f>
        <v>331.71097971387576</v>
      </c>
      <c r="U809" s="14">
        <f t="shared" si="448"/>
        <v>4781.9208130539128</v>
      </c>
      <c r="V809" s="14">
        <f t="shared" si="449"/>
        <v>6760.1142351474182</v>
      </c>
      <c r="W809" s="14">
        <f t="shared" si="450"/>
        <v>1325.3355322258421</v>
      </c>
      <c r="X809" s="14">
        <f t="shared" si="451"/>
        <v>753.93320193609782</v>
      </c>
      <c r="Y809" s="14">
        <f t="shared" si="452"/>
        <v>5195.5539466098162</v>
      </c>
      <c r="Z809" s="14">
        <f t="shared" si="453"/>
        <v>2078.2215786439265</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340</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340</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2407</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2407</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557</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557</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1933</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1933</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530</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530</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34</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34</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473</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473</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210</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0</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0</v>
      </c>
      <c r="R817" s="7"/>
      <c r="S817" s="39" t="s">
        <v>210</v>
      </c>
      <c r="T817" s="13">
        <f t="shared" si="470"/>
        <v>0</v>
      </c>
      <c r="U817" s="13">
        <f t="shared" si="448"/>
        <v>0</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333</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333</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229</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229</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407</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407</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54</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54</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126</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950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36905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126</v>
      </c>
      <c r="T822" s="13">
        <f t="shared" si="470"/>
        <v>0</v>
      </c>
      <c r="U822" s="13">
        <f t="shared" si="448"/>
        <v>0</v>
      </c>
      <c r="V822" s="13">
        <f t="shared" si="449"/>
        <v>127.37487094914388</v>
      </c>
      <c r="W822" s="13">
        <f t="shared" si="450"/>
        <v>88.760173229824474</v>
      </c>
      <c r="X822" s="13">
        <f t="shared" si="451"/>
        <v>345.93137846426123</v>
      </c>
      <c r="Y822" s="13">
        <f t="shared" si="452"/>
        <v>4948.1785393454265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737</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737</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362</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362</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76</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1040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1040</v>
      </c>
      <c r="R825" s="7"/>
      <c r="S825" s="39" t="s">
        <v>76</v>
      </c>
      <c r="T825" s="13">
        <f t="shared" si="470"/>
        <v>0</v>
      </c>
      <c r="U825" s="13">
        <f t="shared" si="448"/>
        <v>0</v>
      </c>
      <c r="V825" s="13">
        <f t="shared" si="449"/>
        <v>0</v>
      </c>
      <c r="W825" s="13">
        <f t="shared" si="450"/>
        <v>0</v>
      </c>
      <c r="X825" s="13">
        <f t="shared" si="451"/>
        <v>0</v>
      </c>
      <c r="Y825" s="13">
        <f t="shared" si="452"/>
        <v>0</v>
      </c>
      <c r="Z825" s="13">
        <f t="shared" si="453"/>
        <v>139.4419639864312</v>
      </c>
      <c r="AA825" s="13">
        <f t="shared" si="454"/>
        <v>0</v>
      </c>
      <c r="AB825" s="13">
        <f t="shared" si="455"/>
        <v>0</v>
      </c>
      <c r="AC825" s="13">
        <f t="shared" si="456"/>
        <v>0</v>
      </c>
      <c r="AD825" s="13">
        <f t="shared" si="457"/>
        <v>0</v>
      </c>
      <c r="AE825" s="13">
        <v>0</v>
      </c>
      <c r="AF825" s="14">
        <v>9495</v>
      </c>
    </row>
    <row r="826" spans="2:32" ht="14.4" x14ac:dyDescent="0.3">
      <c r="B826" s="7"/>
      <c r="C826" s="39" t="s">
        <v>3770</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3770</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724</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724</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285</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285</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717</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6539</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0</v>
      </c>
      <c r="J829" s="13">
        <f>SUMIFS('1. Output sheet'!$F$2:$F$5000,'1. Output sheet'!$AC$2:$AC$5000,$B$75,'1. Output sheet'!$C$2:$C$5000,J$138,'1. Output sheet'!$K$2:$K$5000,$C764,'1. Output sheet'!$O$2:$O$5000,"&gt;="&amp;$B$740,'1. Output sheet'!$O$2:$O$5000,"&lt;"&amp;$C$740)</f>
        <v>1395</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9229</v>
      </c>
      <c r="R829" s="7"/>
      <c r="S829" s="39" t="s">
        <v>717</v>
      </c>
      <c r="T829" s="13">
        <f t="shared" si="470"/>
        <v>0</v>
      </c>
      <c r="U829" s="13">
        <f t="shared" si="448"/>
        <v>0</v>
      </c>
      <c r="V829" s="13">
        <f t="shared" si="449"/>
        <v>173.63206092541193</v>
      </c>
      <c r="W829" s="13">
        <f t="shared" si="450"/>
        <v>876.74134856468618</v>
      </c>
      <c r="X829" s="13">
        <f t="shared" si="451"/>
        <v>0</v>
      </c>
      <c r="Y829" s="13">
        <f t="shared" si="452"/>
        <v>0</v>
      </c>
      <c r="Z829" s="13">
        <f t="shared" si="453"/>
        <v>187.03994207795338</v>
      </c>
      <c r="AA829" s="13">
        <f t="shared" si="454"/>
        <v>0</v>
      </c>
      <c r="AB829" s="13">
        <f t="shared" si="455"/>
        <v>0</v>
      </c>
      <c r="AC829" s="13">
        <f t="shared" si="456"/>
        <v>0</v>
      </c>
      <c r="AD829" s="13">
        <f t="shared" si="457"/>
        <v>0</v>
      </c>
      <c r="AE829" s="13">
        <v>0</v>
      </c>
      <c r="AF829" s="14">
        <v>96113.86</v>
      </c>
    </row>
    <row r="830" spans="2:32" ht="14.4" x14ac:dyDescent="0.3">
      <c r="B830" s="7"/>
      <c r="C830" s="39" t="s">
        <v>1095</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1095</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427</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427</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84</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84</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204</v>
      </c>
      <c r="D833" s="13">
        <f>SUMIFS('1. Output sheet'!$F$2:$F$5000,'1. Output sheet'!$AC$2:$AC$5000,$B$75,'1. Output sheet'!$C$2:$C$5000,D$138,'1. Output sheet'!$K$2:$K$5000,$C768,'1. Output sheet'!$O$2:$O$5000,"&gt;="&amp;$B$740,'1. Output sheet'!$O$2:$O$5000,"&lt;"&amp;$C$740)</f>
        <v>979</v>
      </c>
      <c r="E833" s="13">
        <f>SUMIFS('1. Output sheet'!$F$2:$F$5000,'1. Output sheet'!$AC$2:$AC$5000,$B$75,'1. Output sheet'!$C$2:$C$5000,E$138,'1. Output sheet'!$K$2:$K$5000,$C768,'1. Output sheet'!$O$2:$O$5000,"&gt;="&amp;$B$740,'1. Output sheet'!$O$2:$O$5000,"&lt;"&amp;$C$740)</f>
        <v>35665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38394</v>
      </c>
      <c r="R833" s="7"/>
      <c r="S833" s="39" t="s">
        <v>204</v>
      </c>
      <c r="T833" s="13">
        <f t="shared" si="470"/>
        <v>131.26315648338093</v>
      </c>
      <c r="U833" s="13">
        <f t="shared" si="448"/>
        <v>4781.9208130539128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216</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216</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2425</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2425</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194</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1230</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3015</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4245</v>
      </c>
      <c r="R836" s="7"/>
      <c r="S836" s="39" t="s">
        <v>194</v>
      </c>
      <c r="T836" s="13">
        <f t="shared" si="470"/>
        <v>0</v>
      </c>
      <c r="U836" s="13">
        <f t="shared" si="448"/>
        <v>0</v>
      </c>
      <c r="V836" s="13">
        <f t="shared" si="449"/>
        <v>164.91693817625998</v>
      </c>
      <c r="W836" s="13">
        <f t="shared" si="450"/>
        <v>0</v>
      </c>
      <c r="X836" s="13">
        <f t="shared" si="451"/>
        <v>0</v>
      </c>
      <c r="Y836" s="13">
        <f t="shared" si="452"/>
        <v>0</v>
      </c>
      <c r="Z836" s="13">
        <f t="shared" si="453"/>
        <v>404.24761674912509</v>
      </c>
      <c r="AA836" s="13">
        <f t="shared" si="454"/>
        <v>0</v>
      </c>
      <c r="AB836" s="13">
        <f t="shared" si="455"/>
        <v>0</v>
      </c>
      <c r="AC836" s="13">
        <f t="shared" si="456"/>
        <v>0</v>
      </c>
      <c r="AD836" s="13">
        <f t="shared" si="457"/>
        <v>0</v>
      </c>
      <c r="AE836" s="13">
        <v>2080</v>
      </c>
      <c r="AF836" s="14">
        <v>165897.5</v>
      </c>
    </row>
    <row r="837" spans="2:32" ht="14.4" x14ac:dyDescent="0.3">
      <c r="B837" s="7"/>
      <c r="C837" s="39" t="s">
        <v>267</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267</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710</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2447.96</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2447.96</v>
      </c>
      <c r="R838" s="7"/>
      <c r="S838" s="39" t="s">
        <v>710</v>
      </c>
      <c r="T838" s="13">
        <f t="shared" si="470"/>
        <v>0</v>
      </c>
      <c r="U838" s="13">
        <f t="shared" si="448"/>
        <v>0</v>
      </c>
      <c r="V838" s="13">
        <f t="shared" si="449"/>
        <v>328.21956746175397</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64</v>
      </c>
      <c r="C839" s="37" t="s">
        <v>4348</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64</v>
      </c>
      <c r="S839" s="37" t="s">
        <v>4348</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340</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340</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2407</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2407</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557</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557</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1933</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1933</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530</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530</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34</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34</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473</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473</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210</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210</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333</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333</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229</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229</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407</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407</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54</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54</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126</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126</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737</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737</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362</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362</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76</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76</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3770</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3770</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724</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724</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285</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285</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717</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717</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1095</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1095</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427</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427</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84</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84</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204</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204</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216</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216</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2425</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2425</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194</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194</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267</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267</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710</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710</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4372</v>
      </c>
      <c r="C871" s="5"/>
      <c r="D871" s="5"/>
      <c r="E871" s="5"/>
      <c r="F871" s="5"/>
      <c r="G871" s="5"/>
      <c r="H871" s="5"/>
      <c r="I871" s="5"/>
      <c r="J871" s="5"/>
      <c r="K871" s="5"/>
      <c r="L871" s="5"/>
      <c r="M871" s="5"/>
      <c r="N871" s="5"/>
      <c r="O871" s="5"/>
      <c r="P871" s="5"/>
      <c r="R871" s="5" t="s">
        <v>4372</v>
      </c>
      <c r="S871" s="5"/>
      <c r="T871" s="5"/>
      <c r="U871" s="5"/>
      <c r="V871" s="5"/>
      <c r="W871" s="5"/>
      <c r="X871" s="5"/>
      <c r="Y871" s="5"/>
      <c r="Z871" s="5"/>
      <c r="AA871" s="5"/>
      <c r="AB871" s="5"/>
      <c r="AC871" s="5"/>
      <c r="AD871" s="5"/>
      <c r="AE871" s="5"/>
      <c r="AF871" s="5"/>
    </row>
    <row r="872" spans="2:32" ht="43.2" x14ac:dyDescent="0.3">
      <c r="B872" s="6" t="s">
        <v>4363</v>
      </c>
      <c r="C872" s="6"/>
      <c r="D872" s="10" t="s">
        <v>705</v>
      </c>
      <c r="E872" s="10" t="s">
        <v>206</v>
      </c>
      <c r="F872" s="10" t="s">
        <v>198</v>
      </c>
      <c r="G872" s="11" t="s">
        <v>28</v>
      </c>
      <c r="H872" s="11" t="s">
        <v>795</v>
      </c>
      <c r="I872" s="11" t="s">
        <v>43</v>
      </c>
      <c r="J872" s="11" t="s">
        <v>104</v>
      </c>
      <c r="K872" s="11" t="s">
        <v>808</v>
      </c>
      <c r="L872" s="11" t="s">
        <v>755</v>
      </c>
      <c r="M872" s="11" t="s">
        <v>4353</v>
      </c>
      <c r="N872" s="11" t="s">
        <v>318</v>
      </c>
      <c r="O872" s="11" t="s">
        <v>71</v>
      </c>
      <c r="P872" s="29" t="s">
        <v>4354</v>
      </c>
      <c r="R872" s="6" t="s">
        <v>4364</v>
      </c>
      <c r="S872" s="6"/>
      <c r="T872" s="10" t="s">
        <v>705</v>
      </c>
      <c r="U872" s="10" t="s">
        <v>206</v>
      </c>
      <c r="V872" s="10" t="s">
        <v>198</v>
      </c>
      <c r="W872" s="11" t="s">
        <v>28</v>
      </c>
      <c r="X872" s="11" t="s">
        <v>795</v>
      </c>
      <c r="Y872" s="11" t="s">
        <v>43</v>
      </c>
      <c r="Z872" s="11" t="s">
        <v>104</v>
      </c>
      <c r="AA872" s="11" t="s">
        <v>808</v>
      </c>
      <c r="AB872" s="11" t="s">
        <v>755</v>
      </c>
      <c r="AC872" s="11" t="s">
        <v>4353</v>
      </c>
      <c r="AD872" s="11" t="s">
        <v>318</v>
      </c>
      <c r="AE872" s="11" t="s">
        <v>71</v>
      </c>
      <c r="AF872" s="29" t="s">
        <v>4354</v>
      </c>
    </row>
    <row r="873" spans="2:32" ht="14.4" x14ac:dyDescent="0.3">
      <c r="B873" s="37" t="s">
        <v>4373</v>
      </c>
      <c r="C873" s="12"/>
      <c r="D873" s="14">
        <f>SUM(D874:D902)</f>
        <v>2474</v>
      </c>
      <c r="E873" s="14">
        <f t="shared" ref="E873" si="482">SUM(E874:E902)</f>
        <v>35665</v>
      </c>
      <c r="F873" s="14">
        <f t="shared" ref="F873" si="483">SUM(F874:F902)</f>
        <v>49738.94</v>
      </c>
      <c r="G873" s="14">
        <f t="shared" ref="G873" si="484">SUM(G874:G902)</f>
        <v>9884.75</v>
      </c>
      <c r="H873" s="14">
        <f t="shared" ref="H873" si="485">SUM(H874:H902)</f>
        <v>5623.0599999999995</v>
      </c>
      <c r="I873" s="14">
        <f t="shared" ref="I873" si="486">SUM(I874:I902)</f>
        <v>38750</v>
      </c>
      <c r="J873" s="14">
        <f t="shared" ref="J873" si="487">SUM(J874:J902)</f>
        <v>15500</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178385.75</v>
      </c>
      <c r="R873" s="37" t="s">
        <v>4373</v>
      </c>
      <c r="S873" s="12"/>
      <c r="T873" s="14">
        <f>D873*$R$201</f>
        <v>331.71097971387576</v>
      </c>
      <c r="U873" s="14">
        <f t="shared" ref="U873:U902" si="493">E873*$R$201</f>
        <v>4781.9208130539128</v>
      </c>
      <c r="V873" s="14">
        <f t="shared" ref="V873:V902" si="494">F873*$R$201</f>
        <v>6668.9379617339064</v>
      </c>
      <c r="W873" s="14">
        <f t="shared" ref="W873:W902" si="495">G873*$R$201</f>
        <v>1325.3355322258421</v>
      </c>
      <c r="X873" s="14">
        <f t="shared" ref="X873:X902" si="496">H873*$R$201</f>
        <v>753.93320193609782</v>
      </c>
      <c r="Y873" s="14">
        <f t="shared" ref="Y873:Y902" si="497">I873*$R$201</f>
        <v>5195.5539466098162</v>
      </c>
      <c r="Z873" s="14">
        <f t="shared" ref="Z873:Z902" si="498">J873*$R$201</f>
        <v>2078.2215786439265</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23917.749353069732</v>
      </c>
    </row>
    <row r="874" spans="2:32" ht="14.4" x14ac:dyDescent="0.3">
      <c r="B874" s="39" t="s">
        <v>340</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340</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2407</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2407</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557</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557</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1933</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1933</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530</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530</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34</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34</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473</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473</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210</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0</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0</v>
      </c>
      <c r="R881" s="39" t="s">
        <v>210</v>
      </c>
      <c r="S881" s="12"/>
      <c r="T881" s="13">
        <f t="shared" si="505"/>
        <v>0</v>
      </c>
      <c r="U881" s="13">
        <f t="shared" si="493"/>
        <v>0</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0</v>
      </c>
    </row>
    <row r="882" spans="2:32" ht="14.4" x14ac:dyDescent="0.3">
      <c r="B882" s="39" t="s">
        <v>333</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333</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229</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229</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407</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407</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54</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54</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126</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950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36905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126</v>
      </c>
      <c r="S886" s="12"/>
      <c r="T886" s="13">
        <f t="shared" si="505"/>
        <v>0</v>
      </c>
      <c r="U886" s="13">
        <f t="shared" si="493"/>
        <v>0</v>
      </c>
      <c r="V886" s="13">
        <f t="shared" si="494"/>
        <v>127.37487094914388</v>
      </c>
      <c r="W886" s="13">
        <f t="shared" si="495"/>
        <v>88.760173229824474</v>
      </c>
      <c r="X886" s="13">
        <f t="shared" si="496"/>
        <v>345.93137846426123</v>
      </c>
      <c r="Y886" s="13">
        <f t="shared" si="497"/>
        <v>4948.1785393454265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737</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737</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362</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362</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76</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1040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1040</v>
      </c>
      <c r="R889" s="39" t="s">
        <v>76</v>
      </c>
      <c r="S889" s="12"/>
      <c r="T889" s="13">
        <f t="shared" si="505"/>
        <v>0</v>
      </c>
      <c r="U889" s="13">
        <f t="shared" si="493"/>
        <v>0</v>
      </c>
      <c r="V889" s="13">
        <f t="shared" si="494"/>
        <v>0</v>
      </c>
      <c r="W889" s="13">
        <f t="shared" si="495"/>
        <v>0</v>
      </c>
      <c r="X889" s="13">
        <f t="shared" si="496"/>
        <v>0</v>
      </c>
      <c r="Y889" s="13">
        <f t="shared" si="497"/>
        <v>0</v>
      </c>
      <c r="Z889" s="13">
        <f t="shared" si="498"/>
        <v>139.4419639864312</v>
      </c>
      <c r="AA889" s="13">
        <f t="shared" si="499"/>
        <v>0</v>
      </c>
      <c r="AB889" s="13">
        <f t="shared" si="500"/>
        <v>0</v>
      </c>
      <c r="AC889" s="13">
        <f t="shared" si="501"/>
        <v>0</v>
      </c>
      <c r="AD889" s="13">
        <f t="shared" si="502"/>
        <v>0</v>
      </c>
      <c r="AE889" s="13">
        <f t="shared" si="503"/>
        <v>0</v>
      </c>
      <c r="AF889" s="14">
        <f t="shared" si="504"/>
        <v>139.4419639864312</v>
      </c>
    </row>
    <row r="890" spans="2:32" ht="14.4" x14ac:dyDescent="0.3">
      <c r="B890" s="39" t="s">
        <v>3770</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3770</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724</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724</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285</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285</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717</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6539</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0</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1395</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9229</v>
      </c>
      <c r="R893" s="39" t="s">
        <v>717</v>
      </c>
      <c r="S893" s="12"/>
      <c r="T893" s="13">
        <f t="shared" si="505"/>
        <v>0</v>
      </c>
      <c r="U893" s="13">
        <f t="shared" si="493"/>
        <v>0</v>
      </c>
      <c r="V893" s="13">
        <f t="shared" si="494"/>
        <v>173.63206092541193</v>
      </c>
      <c r="W893" s="13">
        <f t="shared" si="495"/>
        <v>876.74134856468618</v>
      </c>
      <c r="X893" s="13">
        <f t="shared" si="496"/>
        <v>0</v>
      </c>
      <c r="Y893" s="13">
        <f t="shared" si="497"/>
        <v>0</v>
      </c>
      <c r="Z893" s="13">
        <f t="shared" si="498"/>
        <v>187.03994207795338</v>
      </c>
      <c r="AA893" s="13">
        <f t="shared" si="499"/>
        <v>0</v>
      </c>
      <c r="AB893" s="13">
        <f t="shared" si="500"/>
        <v>0</v>
      </c>
      <c r="AC893" s="13">
        <f t="shared" si="501"/>
        <v>0</v>
      </c>
      <c r="AD893" s="13">
        <f t="shared" si="502"/>
        <v>0</v>
      </c>
      <c r="AE893" s="13">
        <f t="shared" si="503"/>
        <v>0</v>
      </c>
      <c r="AF893" s="14">
        <f t="shared" si="504"/>
        <v>1237.4133515680514</v>
      </c>
    </row>
    <row r="894" spans="2:32" ht="14.4" x14ac:dyDescent="0.3">
      <c r="B894" s="39" t="s">
        <v>1095</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1095</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427</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427</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84</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84</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204</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979</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35665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38394</v>
      </c>
      <c r="R897" s="39" t="s">
        <v>204</v>
      </c>
      <c r="S897" s="12"/>
      <c r="T897" s="13">
        <f t="shared" si="505"/>
        <v>131.26315648338093</v>
      </c>
      <c r="U897" s="13">
        <f t="shared" si="493"/>
        <v>4781.9208130539128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5147.8218897067691</v>
      </c>
    </row>
    <row r="898" spans="1:36" ht="14.4" x14ac:dyDescent="0.3">
      <c r="B898" s="39" t="s">
        <v>216</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216</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2425</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2425</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194</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1230</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3015</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4245</v>
      </c>
      <c r="R900" s="39" t="s">
        <v>194</v>
      </c>
      <c r="S900" s="12"/>
      <c r="T900" s="13">
        <f t="shared" si="505"/>
        <v>0</v>
      </c>
      <c r="U900" s="13">
        <f t="shared" si="493"/>
        <v>0</v>
      </c>
      <c r="V900" s="13">
        <f t="shared" si="494"/>
        <v>164.91693817625998</v>
      </c>
      <c r="W900" s="13">
        <f t="shared" si="495"/>
        <v>0</v>
      </c>
      <c r="X900" s="13">
        <f t="shared" si="496"/>
        <v>0</v>
      </c>
      <c r="Y900" s="13">
        <f t="shared" si="497"/>
        <v>0</v>
      </c>
      <c r="Z900" s="13">
        <f t="shared" si="498"/>
        <v>404.24761674912509</v>
      </c>
      <c r="AA900" s="13">
        <f t="shared" si="499"/>
        <v>0</v>
      </c>
      <c r="AB900" s="13">
        <f t="shared" si="500"/>
        <v>0</v>
      </c>
      <c r="AC900" s="13">
        <f t="shared" si="501"/>
        <v>0</v>
      </c>
      <c r="AD900" s="13">
        <f t="shared" si="502"/>
        <v>0</v>
      </c>
      <c r="AE900" s="13">
        <f t="shared" si="503"/>
        <v>0</v>
      </c>
      <c r="AF900" s="14">
        <f t="shared" si="504"/>
        <v>569.16455492538512</v>
      </c>
    </row>
    <row r="901" spans="1:36" ht="14.4" x14ac:dyDescent="0.3">
      <c r="B901" s="39" t="s">
        <v>267</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267</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710</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2447.96</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2447.96</v>
      </c>
      <c r="R902" s="39" t="s">
        <v>710</v>
      </c>
      <c r="S902" s="12"/>
      <c r="T902" s="13">
        <f t="shared" si="505"/>
        <v>0</v>
      </c>
      <c r="U902" s="13">
        <f t="shared" si="493"/>
        <v>0</v>
      </c>
      <c r="V902" s="13">
        <f t="shared" si="494"/>
        <v>328.21956746175397</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328.21956746175397</v>
      </c>
    </row>
    <row r="905" spans="1:36" x14ac:dyDescent="0.25">
      <c r="A905" s="36" t="s">
        <v>4371</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12</v>
      </c>
      <c r="B906" s="8">
        <v>45901</v>
      </c>
      <c r="C906" s="8">
        <v>45931</v>
      </c>
    </row>
    <row r="907" spans="1:36" ht="14.4" x14ac:dyDescent="0.3">
      <c r="B907" s="5" t="s">
        <v>4352</v>
      </c>
      <c r="C907" s="5"/>
      <c r="D907" s="5"/>
      <c r="E907" s="5"/>
      <c r="F907" s="5"/>
      <c r="G907" s="5"/>
      <c r="H907" s="5"/>
      <c r="I907" s="5"/>
      <c r="J907" s="5"/>
      <c r="K907" s="5"/>
      <c r="L907" s="5"/>
      <c r="M907" s="5"/>
      <c r="N907" s="5"/>
      <c r="O907" s="5"/>
      <c r="P907" s="5"/>
    </row>
    <row r="908" spans="1:36" ht="43.2" x14ac:dyDescent="0.3">
      <c r="B908" s="6"/>
      <c r="C908" s="6"/>
      <c r="D908" s="10" t="s">
        <v>705</v>
      </c>
      <c r="E908" s="10" t="s">
        <v>206</v>
      </c>
      <c r="F908" s="10" t="s">
        <v>198</v>
      </c>
      <c r="G908" s="11" t="s">
        <v>28</v>
      </c>
      <c r="H908" s="11" t="s">
        <v>795</v>
      </c>
      <c r="I908" s="11" t="s">
        <v>43</v>
      </c>
      <c r="J908" s="11" t="s">
        <v>104</v>
      </c>
      <c r="K908" s="11" t="s">
        <v>808</v>
      </c>
      <c r="L908" s="11" t="s">
        <v>755</v>
      </c>
      <c r="M908" s="11" t="s">
        <v>4353</v>
      </c>
      <c r="N908" s="11" t="s">
        <v>318</v>
      </c>
      <c r="O908" s="11" t="s">
        <v>71</v>
      </c>
      <c r="P908" s="29" t="s">
        <v>4354</v>
      </c>
    </row>
    <row r="909" spans="1:36" ht="14.4" x14ac:dyDescent="0.3">
      <c r="B909" s="37" t="s">
        <v>4357</v>
      </c>
      <c r="C909" s="37" t="s">
        <v>4348</v>
      </c>
      <c r="D909" s="14">
        <f>D910+D940</f>
        <v>0</v>
      </c>
      <c r="E909" s="14">
        <f t="shared" ref="E909" si="507">E910+E940</f>
        <v>3</v>
      </c>
      <c r="F909" s="14">
        <f t="shared" ref="F909" si="508">F910+F940</f>
        <v>1</v>
      </c>
      <c r="G909" s="14">
        <f t="shared" ref="G909" si="509">G910+G940</f>
        <v>18</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1</v>
      </c>
      <c r="O909" s="14">
        <f t="shared" ref="O909" si="517">O910+O940</f>
        <v>0</v>
      </c>
      <c r="P909" s="14">
        <f>SUM(D909:O909)</f>
        <v>30</v>
      </c>
    </row>
    <row r="910" spans="1:36" ht="14.4" x14ac:dyDescent="0.3">
      <c r="B910" s="38" t="s">
        <v>41</v>
      </c>
      <c r="C910" s="37" t="s">
        <v>4348</v>
      </c>
      <c r="D910" s="14">
        <f>SUM(D911:D939)</f>
        <v>0</v>
      </c>
      <c r="E910" s="14">
        <f t="shared" ref="E910" si="518">SUM(E911:E939)</f>
        <v>3</v>
      </c>
      <c r="F910" s="14">
        <f t="shared" ref="F910" si="519">SUM(F911:F939)</f>
        <v>1</v>
      </c>
      <c r="G910" s="14">
        <f t="shared" ref="G910" si="520">SUM(G911:G939)</f>
        <v>18</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1</v>
      </c>
      <c r="O910" s="14">
        <f t="shared" ref="O910" si="528">SUM(O911:O939)</f>
        <v>0</v>
      </c>
      <c r="P910" s="14">
        <f t="shared" ref="P910:P969" si="529">SUM(D910:O910)</f>
        <v>30</v>
      </c>
    </row>
    <row r="911" spans="1:36" ht="14.4" x14ac:dyDescent="0.3">
      <c r="B911" s="7"/>
      <c r="C911" s="39" t="s">
        <v>340</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2407</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557</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1933</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530</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34</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473</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210</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3</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3</v>
      </c>
    </row>
    <row r="919" spans="2:16" ht="14.4" x14ac:dyDescent="0.3">
      <c r="B919" s="7"/>
      <c r="C919" s="39" t="s">
        <v>333</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229</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407</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54</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126</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737</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362</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76</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3770</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724</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285</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717</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1095</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427</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84</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204</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216</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2425</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194</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0</v>
      </c>
      <c r="G937" s="13">
        <f>COUNTIFS('1. Output sheet'!$AC$2:$AC$5000,$B$75,'1. Output sheet'!$C$2:$C$5000,G$73,'1. Output sheet'!$K$2:$K$5000,$C937,'1. Output sheet'!$O$2:$O$5000,"&gt;="&amp;$B$906,'1. Output sheet'!$O$2:$O$5000,"&lt;"&amp;$C$906)</f>
        <v>11</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1</v>
      </c>
      <c r="O937" s="13">
        <f>COUNTIFS('1. Output sheet'!$AC$2:$AC$5000,$B$75,'1. Output sheet'!$C$2:$C$5000,O$73,'1. Output sheet'!$K$2:$K$5000,$C937,'1. Output sheet'!$O$2:$O$5000,"&gt;="&amp;$B$906,'1. Output sheet'!$O$2:$O$5000,"&lt;"&amp;$C$906)</f>
        <v>0</v>
      </c>
      <c r="P937" s="14">
        <f t="shared" si="529"/>
        <v>12</v>
      </c>
    </row>
    <row r="938" spans="2:16" ht="14.4" x14ac:dyDescent="0.3">
      <c r="B938" s="7"/>
      <c r="C938" s="39" t="s">
        <v>267</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710</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64</v>
      </c>
      <c r="C940" s="37" t="s">
        <v>4348</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340</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2407</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557</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1933</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530</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34</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473</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210</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333</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229</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407</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54</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126</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737</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362</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76</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3770</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724</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285</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717</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1095</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427</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84</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204</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216</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2425</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194</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267</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710</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4362</v>
      </c>
      <c r="C972" s="5"/>
      <c r="D972" s="5"/>
      <c r="E972" s="5"/>
      <c r="F972" s="5"/>
      <c r="G972" s="5"/>
      <c r="H972" s="5"/>
      <c r="I972" s="5"/>
      <c r="J972" s="5"/>
      <c r="K972" s="5"/>
      <c r="L972" s="5"/>
      <c r="M972" s="5"/>
      <c r="N972" s="5"/>
      <c r="O972" s="5"/>
      <c r="P972" s="5"/>
      <c r="R972" s="5" t="s">
        <v>4362</v>
      </c>
      <c r="S972" s="5"/>
      <c r="T972" s="5"/>
      <c r="U972" s="5"/>
      <c r="V972" s="5"/>
      <c r="W972" s="5"/>
      <c r="X972" s="5"/>
      <c r="Y972" s="5"/>
      <c r="Z972" s="5"/>
      <c r="AA972" s="5"/>
      <c r="AB972" s="5"/>
      <c r="AC972" s="5"/>
      <c r="AD972" s="5"/>
      <c r="AE972" s="5"/>
      <c r="AF972" s="5"/>
    </row>
    <row r="973" spans="2:32" ht="43.2" x14ac:dyDescent="0.3">
      <c r="B973" s="6" t="s">
        <v>4363</v>
      </c>
      <c r="C973" s="6"/>
      <c r="D973" s="10" t="s">
        <v>705</v>
      </c>
      <c r="E973" s="10" t="s">
        <v>206</v>
      </c>
      <c r="F973" s="10" t="s">
        <v>198</v>
      </c>
      <c r="G973" s="11" t="s">
        <v>28</v>
      </c>
      <c r="H973" s="11" t="s">
        <v>795</v>
      </c>
      <c r="I973" s="11" t="s">
        <v>43</v>
      </c>
      <c r="J973" s="11" t="s">
        <v>104</v>
      </c>
      <c r="K973" s="11" t="s">
        <v>808</v>
      </c>
      <c r="L973" s="11" t="s">
        <v>755</v>
      </c>
      <c r="M973" s="11" t="s">
        <v>4353</v>
      </c>
      <c r="N973" s="11" t="s">
        <v>318</v>
      </c>
      <c r="O973" s="11" t="s">
        <v>71</v>
      </c>
      <c r="P973" s="29" t="s">
        <v>4354</v>
      </c>
      <c r="R973" s="6" t="s">
        <v>4364</v>
      </c>
      <c r="S973" s="6"/>
      <c r="T973" s="10" t="s">
        <v>705</v>
      </c>
      <c r="U973" s="10" t="s">
        <v>206</v>
      </c>
      <c r="V973" s="10" t="s">
        <v>198</v>
      </c>
      <c r="W973" s="11" t="s">
        <v>28</v>
      </c>
      <c r="X973" s="11" t="s">
        <v>795</v>
      </c>
      <c r="Y973" s="11" t="s">
        <v>43</v>
      </c>
      <c r="Z973" s="11" t="s">
        <v>104</v>
      </c>
      <c r="AA973" s="11" t="s">
        <v>808</v>
      </c>
      <c r="AB973" s="11" t="s">
        <v>755</v>
      </c>
      <c r="AC973" s="11" t="s">
        <v>4353</v>
      </c>
      <c r="AD973" s="11" t="s">
        <v>318</v>
      </c>
      <c r="AE973" s="11" t="s">
        <v>71</v>
      </c>
      <c r="AF973" s="29" t="s">
        <v>4354</v>
      </c>
    </row>
    <row r="974" spans="2:32" ht="14.4" x14ac:dyDescent="0.3">
      <c r="B974" s="37" t="s">
        <v>4357</v>
      </c>
      <c r="C974" s="37" t="s">
        <v>4348</v>
      </c>
      <c r="D974" s="14">
        <f>D975+D1005</f>
        <v>0</v>
      </c>
      <c r="E974" s="14">
        <f t="shared" ref="E974" si="541">E975+E1005</f>
        <v>26545.4</v>
      </c>
      <c r="F974" s="14">
        <f t="shared" ref="F974" si="542">F975+F1005</f>
        <v>2375</v>
      </c>
      <c r="G974" s="14">
        <f t="shared" ref="G974" si="543">G975+G1005</f>
        <v>70421</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3428</v>
      </c>
      <c r="O974" s="14">
        <f t="shared" ref="O974" si="551">O975+O1005</f>
        <v>0</v>
      </c>
      <c r="P974" s="14">
        <f>SUM(D974:O974)</f>
        <v>115044.4</v>
      </c>
      <c r="R974" s="37" t="s">
        <v>4357</v>
      </c>
      <c r="S974" s="37" t="s">
        <v>4348</v>
      </c>
      <c r="T974" s="14">
        <f>D974*$R$136</f>
        <v>0</v>
      </c>
      <c r="U974" s="14">
        <f t="shared" ref="U974:U1034" si="552">E974*$R$136</f>
        <v>3559.1756834667412</v>
      </c>
      <c r="V974" s="14">
        <f t="shared" ref="V974:V1034" si="553">F974*$R$136</f>
        <v>318.43717737285971</v>
      </c>
      <c r="W974" s="14">
        <f t="shared" ref="W974:W1034" si="554">G974*$R$136</f>
        <v>9441.963986431223</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459.62216590912129</v>
      </c>
      <c r="AE974" s="14">
        <v>32776</v>
      </c>
      <c r="AF974" s="14">
        <v>1997198.6433333333</v>
      </c>
    </row>
    <row r="975" spans="2:32" ht="14.4" x14ac:dyDescent="0.3">
      <c r="B975" s="38" t="s">
        <v>41</v>
      </c>
      <c r="C975" s="37" t="s">
        <v>4348</v>
      </c>
      <c r="D975" s="14">
        <f>SUM(D976:D1004)</f>
        <v>0</v>
      </c>
      <c r="E975" s="14">
        <f t="shared" ref="E975" si="562">SUM(E976:E1004)</f>
        <v>26545.4</v>
      </c>
      <c r="F975" s="14">
        <f t="shared" ref="F975" si="563">SUM(F976:F1004)</f>
        <v>2375</v>
      </c>
      <c r="G975" s="14">
        <f t="shared" ref="G975" si="564">SUM(G976:G1004)</f>
        <v>70421</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3428</v>
      </c>
      <c r="O975" s="14">
        <f t="shared" ref="O975" si="572">SUM(O976:O1004)</f>
        <v>0</v>
      </c>
      <c r="P975" s="14">
        <f t="shared" ref="P975:P1034" si="573">SUM(D975:O975)</f>
        <v>115044.4</v>
      </c>
      <c r="R975" s="38" t="s">
        <v>41</v>
      </c>
      <c r="S975" s="37" t="s">
        <v>4348</v>
      </c>
      <c r="T975" s="14">
        <f t="shared" ref="T975:T1034" si="574">D975*$R$136</f>
        <v>0</v>
      </c>
      <c r="U975" s="14">
        <f t="shared" si="552"/>
        <v>3559.1756834667412</v>
      </c>
      <c r="V975" s="14">
        <f t="shared" si="553"/>
        <v>318.43717737285971</v>
      </c>
      <c r="W975" s="14">
        <f t="shared" si="554"/>
        <v>9441.963986431223</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459.62216590912129</v>
      </c>
      <c r="AE975" s="14">
        <v>33204</v>
      </c>
      <c r="AF975" s="14">
        <v>1981060.6</v>
      </c>
    </row>
    <row r="976" spans="2:32" ht="14.4" x14ac:dyDescent="0.3">
      <c r="B976" s="7"/>
      <c r="C976" s="39" t="s">
        <v>340</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340</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2407</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2407</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557</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557</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1933</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1933</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530</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530</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34</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34</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473</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473</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210</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26545.4</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26545.4</v>
      </c>
      <c r="R983" s="7"/>
      <c r="S983" s="39" t="s">
        <v>210</v>
      </c>
      <c r="T983" s="13">
        <f t="shared" si="574"/>
        <v>0</v>
      </c>
      <c r="U983" s="13">
        <f t="shared" si="552"/>
        <v>3559.1756834667412</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333</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333</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229</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229</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407</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407</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54</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54</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126</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126</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737</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737</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362</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362</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76</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76</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3770</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3770</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724</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724</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285</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285</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717</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717</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1095</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1095</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427</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427</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84</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84</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204</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204</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216</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216</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2425</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2425</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194</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0</v>
      </c>
      <c r="G1002" s="13">
        <f>SUMIFS('1. Output sheet'!$F$2:$F$5000,'1. Output sheet'!$AC$2:$AC$5000,$B$75,'1. Output sheet'!$C$2:$C$5000,G$138,'1. Output sheet'!$K$2:$K$5000,$C937,'1. Output sheet'!$O$2:$O$5000,"&gt;="&amp;$B$906,'1. Output sheet'!$O$2:$O$5000,"&lt;"&amp;$C$906)</f>
        <v>57272</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3428</v>
      </c>
      <c r="O1002" s="13">
        <f>SUMIFS('1. Output sheet'!$F$2:$F$5000,'1. Output sheet'!$AC$2:$AC$5000,$B$75,'1. Output sheet'!$C$2:$C$5000,O$138,'1. Output sheet'!$K$2:$K$5000,$C937,'1. Output sheet'!$O$2:$O$5000,"&gt;="&amp;$B$906,'1. Output sheet'!$O$2:$O$5000,"&lt;"&amp;$C$906)</f>
        <v>0</v>
      </c>
      <c r="P1002" s="14">
        <f t="shared" si="573"/>
        <v>60700</v>
      </c>
      <c r="R1002" s="7"/>
      <c r="S1002" s="39" t="s">
        <v>194</v>
      </c>
      <c r="T1002" s="13">
        <f t="shared" si="574"/>
        <v>0</v>
      </c>
      <c r="U1002" s="13">
        <f t="shared" si="552"/>
        <v>0</v>
      </c>
      <c r="V1002" s="13">
        <f t="shared" si="553"/>
        <v>0</v>
      </c>
      <c r="W1002" s="13">
        <f t="shared" si="554"/>
        <v>7678.9616936835464</v>
      </c>
      <c r="X1002" s="13">
        <f t="shared" si="555"/>
        <v>0</v>
      </c>
      <c r="Y1002" s="13">
        <f t="shared" si="556"/>
        <v>0</v>
      </c>
      <c r="Z1002" s="13">
        <f t="shared" si="557"/>
        <v>0</v>
      </c>
      <c r="AA1002" s="13">
        <f t="shared" si="558"/>
        <v>0</v>
      </c>
      <c r="AB1002" s="13">
        <f t="shared" si="559"/>
        <v>0</v>
      </c>
      <c r="AC1002" s="13">
        <f t="shared" si="560"/>
        <v>0</v>
      </c>
      <c r="AD1002" s="13">
        <f t="shared" si="561"/>
        <v>459.62216590912129</v>
      </c>
      <c r="AE1002" s="13">
        <v>2080</v>
      </c>
      <c r="AF1002" s="14">
        <v>165897.5</v>
      </c>
    </row>
    <row r="1003" spans="2:32" ht="14.4" x14ac:dyDescent="0.3">
      <c r="B1003" s="7"/>
      <c r="C1003" s="39" t="s">
        <v>267</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267</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710</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710</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64</v>
      </c>
      <c r="C1005" s="37" t="s">
        <v>4348</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64</v>
      </c>
      <c r="S1005" s="37" t="s">
        <v>4348</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340</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340</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2407</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2407</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557</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557</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1933</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1933</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530</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530</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34</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34</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473</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473</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210</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210</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333</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333</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229</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229</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407</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407</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54</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54</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126</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126</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737</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737</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362</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362</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76</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76</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3770</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3770</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724</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724</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285</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285</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717</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717</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1095</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1095</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427</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427</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84</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84</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204</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204</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216</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216</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2425</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2425</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194</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194</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267</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267</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710</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710</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4372</v>
      </c>
      <c r="C1037" s="5"/>
      <c r="D1037" s="5"/>
      <c r="E1037" s="5"/>
      <c r="F1037" s="5"/>
      <c r="G1037" s="5"/>
      <c r="H1037" s="5"/>
      <c r="I1037" s="5"/>
      <c r="J1037" s="5"/>
      <c r="K1037" s="5"/>
      <c r="L1037" s="5"/>
      <c r="M1037" s="5"/>
      <c r="N1037" s="5"/>
      <c r="O1037" s="5"/>
      <c r="P1037" s="5"/>
      <c r="R1037" s="5" t="s">
        <v>4372</v>
      </c>
      <c r="S1037" s="5"/>
      <c r="T1037" s="5"/>
      <c r="U1037" s="5"/>
      <c r="V1037" s="5"/>
      <c r="W1037" s="5"/>
      <c r="X1037" s="5"/>
      <c r="Y1037" s="5"/>
      <c r="Z1037" s="5"/>
      <c r="AA1037" s="5"/>
      <c r="AB1037" s="5"/>
      <c r="AC1037" s="5"/>
      <c r="AD1037" s="5"/>
      <c r="AE1037" s="5"/>
      <c r="AF1037" s="5"/>
    </row>
    <row r="1038" spans="2:32" ht="43.2" x14ac:dyDescent="0.3">
      <c r="B1038" s="6" t="s">
        <v>4363</v>
      </c>
      <c r="C1038" s="6"/>
      <c r="D1038" s="10" t="s">
        <v>705</v>
      </c>
      <c r="E1038" s="10" t="s">
        <v>206</v>
      </c>
      <c r="F1038" s="10" t="s">
        <v>198</v>
      </c>
      <c r="G1038" s="11" t="s">
        <v>28</v>
      </c>
      <c r="H1038" s="11" t="s">
        <v>795</v>
      </c>
      <c r="I1038" s="11" t="s">
        <v>43</v>
      </c>
      <c r="J1038" s="11" t="s">
        <v>104</v>
      </c>
      <c r="K1038" s="11" t="s">
        <v>808</v>
      </c>
      <c r="L1038" s="11" t="s">
        <v>755</v>
      </c>
      <c r="M1038" s="11" t="s">
        <v>4353</v>
      </c>
      <c r="N1038" s="11" t="s">
        <v>318</v>
      </c>
      <c r="O1038" s="11" t="s">
        <v>71</v>
      </c>
      <c r="P1038" s="29" t="s">
        <v>4354</v>
      </c>
      <c r="R1038" s="6" t="s">
        <v>4364</v>
      </c>
      <c r="S1038" s="6"/>
      <c r="T1038" s="10" t="s">
        <v>705</v>
      </c>
      <c r="U1038" s="10" t="s">
        <v>206</v>
      </c>
      <c r="V1038" s="10" t="s">
        <v>198</v>
      </c>
      <c r="W1038" s="11" t="s">
        <v>28</v>
      </c>
      <c r="X1038" s="11" t="s">
        <v>795</v>
      </c>
      <c r="Y1038" s="11" t="s">
        <v>43</v>
      </c>
      <c r="Z1038" s="11" t="s">
        <v>104</v>
      </c>
      <c r="AA1038" s="11" t="s">
        <v>808</v>
      </c>
      <c r="AB1038" s="11" t="s">
        <v>755</v>
      </c>
      <c r="AC1038" s="11" t="s">
        <v>4353</v>
      </c>
      <c r="AD1038" s="11" t="s">
        <v>318</v>
      </c>
      <c r="AE1038" s="11" t="s">
        <v>71</v>
      </c>
      <c r="AF1038" s="29" t="s">
        <v>4354</v>
      </c>
    </row>
    <row r="1039" spans="2:32" ht="14.4" x14ac:dyDescent="0.3">
      <c r="B1039" s="37" t="s">
        <v>4373</v>
      </c>
      <c r="C1039" s="12"/>
      <c r="D1039" s="14">
        <f>SUM(D1040:D1068)</f>
        <v>0</v>
      </c>
      <c r="E1039" s="14">
        <f t="shared" ref="E1039" si="586">SUM(E1040:E1068)</f>
        <v>26545.4</v>
      </c>
      <c r="F1039" s="14">
        <f t="shared" ref="F1039" si="587">SUM(F1040:F1068)</f>
        <v>2375</v>
      </c>
      <c r="G1039" s="14">
        <f t="shared" ref="G1039" si="588">SUM(G1040:G1068)</f>
        <v>70421</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3428</v>
      </c>
      <c r="O1039" s="14">
        <f t="shared" ref="O1039" si="596">SUM(O1040:O1068)</f>
        <v>0</v>
      </c>
      <c r="P1039" s="14">
        <f>SUM(D1039:O1039)</f>
        <v>115044.4</v>
      </c>
      <c r="R1039" s="37" t="s">
        <v>4373</v>
      </c>
      <c r="S1039" s="12"/>
      <c r="T1039" s="14">
        <f>D1039*$R$201</f>
        <v>0</v>
      </c>
      <c r="U1039" s="14">
        <f t="shared" ref="U1039:U1068" si="597">E1039*$R$201</f>
        <v>3559.1756834667412</v>
      </c>
      <c r="V1039" s="14">
        <f t="shared" ref="V1039:V1068" si="598">F1039*$R$201</f>
        <v>318.43717737285971</v>
      </c>
      <c r="W1039" s="14">
        <f t="shared" ref="W1039:W1068" si="599">G1039*$R$201</f>
        <v>9441.963986431223</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459.62216590912129</v>
      </c>
      <c r="AE1039" s="14">
        <f t="shared" ref="AE1039:AE1068" si="607">O1039*$R$201</f>
        <v>0</v>
      </c>
      <c r="AF1039" s="14">
        <f t="shared" ref="AF1039:AF1068" si="608">P1039*$R$201</f>
        <v>15425.016424654408</v>
      </c>
    </row>
    <row r="1040" spans="2:32" ht="14.4" x14ac:dyDescent="0.3">
      <c r="B1040" s="39" t="s">
        <v>340</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340</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2407</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2407</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557</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557</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1933</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1933</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530</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530</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34</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34</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473</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473</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210</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26545.4</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26545.4</v>
      </c>
      <c r="R1047" s="39" t="s">
        <v>210</v>
      </c>
      <c r="S1047" s="12"/>
      <c r="T1047" s="13">
        <f t="shared" si="609"/>
        <v>0</v>
      </c>
      <c r="U1047" s="13">
        <f t="shared" si="597"/>
        <v>3559.1756834667412</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3559.1756834667412</v>
      </c>
    </row>
    <row r="1048" spans="2:32" ht="14.4" x14ac:dyDescent="0.3">
      <c r="B1048" s="39" t="s">
        <v>333</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333</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229</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229</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407</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407</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54</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54</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126</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126</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737</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737</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362</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362</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76</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76</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3770</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3770</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724</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724</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285</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285</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717</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717</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1095</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1095</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427</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427</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84</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84</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204</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204</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216</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216</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2425</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2425</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194</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57272</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3428</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194</v>
      </c>
      <c r="S1066" s="12"/>
      <c r="T1066" s="13">
        <f t="shared" si="609"/>
        <v>0</v>
      </c>
      <c r="U1066" s="13">
        <f t="shared" si="597"/>
        <v>0</v>
      </c>
      <c r="V1066" s="13">
        <f t="shared" si="598"/>
        <v>0</v>
      </c>
      <c r="W1066" s="13">
        <f t="shared" si="599"/>
        <v>7678.9616936835464</v>
      </c>
      <c r="X1066" s="13">
        <f t="shared" si="600"/>
        <v>0</v>
      </c>
      <c r="Y1066" s="13">
        <f t="shared" si="601"/>
        <v>0</v>
      </c>
      <c r="Z1066" s="13">
        <f t="shared" si="602"/>
        <v>0</v>
      </c>
      <c r="AA1066" s="13">
        <f t="shared" si="603"/>
        <v>0</v>
      </c>
      <c r="AB1066" s="13">
        <f t="shared" si="604"/>
        <v>0</v>
      </c>
      <c r="AC1066" s="13">
        <f t="shared" si="605"/>
        <v>0</v>
      </c>
      <c r="AD1066" s="13">
        <f t="shared" si="606"/>
        <v>459.62216590912129</v>
      </c>
      <c r="AE1066" s="13">
        <f t="shared" si="607"/>
        <v>0</v>
      </c>
      <c r="AF1066" s="14">
        <f t="shared" si="608"/>
        <v>8138.5838595926671</v>
      </c>
    </row>
    <row r="1067" spans="2:32" ht="14.4" x14ac:dyDescent="0.3">
      <c r="B1067" s="39" t="s">
        <v>267</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267</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710</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710</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ColWidth="8.69921875" defaultRowHeight="13.8" x14ac:dyDescent="0.25"/>
  <cols>
    <col min="1" max="1" width="12.69921875" customWidth="1"/>
    <col min="11" max="11" width="18.69921875" customWidth="1"/>
  </cols>
  <sheetData>
    <row r="1" spans="1:12" x14ac:dyDescent="0.25">
      <c r="A1" s="22" t="s">
        <v>4374</v>
      </c>
    </row>
    <row r="2" spans="1:12" x14ac:dyDescent="0.25">
      <c r="L2" s="15"/>
    </row>
    <row r="3" spans="1:12" x14ac:dyDescent="0.25">
      <c r="B3" s="15" t="s">
        <v>4375</v>
      </c>
      <c r="F3" s="15" t="s">
        <v>4376</v>
      </c>
    </row>
    <row r="4" spans="1:12" x14ac:dyDescent="0.25">
      <c r="B4" t="s">
        <v>705</v>
      </c>
      <c r="F4" t="s">
        <v>232</v>
      </c>
    </row>
    <row r="5" spans="1:12" x14ac:dyDescent="0.25">
      <c r="B5" t="s">
        <v>206</v>
      </c>
      <c r="F5" t="s">
        <v>221</v>
      </c>
    </row>
    <row r="6" spans="1:12" x14ac:dyDescent="0.25">
      <c r="B6" t="s">
        <v>198</v>
      </c>
      <c r="F6" t="s">
        <v>543</v>
      </c>
    </row>
    <row r="7" spans="1:12" x14ac:dyDescent="0.25">
      <c r="B7" t="s">
        <v>28</v>
      </c>
      <c r="F7" t="s">
        <v>1169</v>
      </c>
    </row>
    <row r="8" spans="1:12" x14ac:dyDescent="0.25">
      <c r="B8" t="s">
        <v>795</v>
      </c>
      <c r="F8" t="s">
        <v>199</v>
      </c>
    </row>
    <row r="9" spans="1:12" x14ac:dyDescent="0.25">
      <c r="B9" t="s">
        <v>43</v>
      </c>
      <c r="F9" t="s">
        <v>29</v>
      </c>
    </row>
    <row r="10" spans="1:12" x14ac:dyDescent="0.25">
      <c r="B10" t="s">
        <v>104</v>
      </c>
      <c r="F10" t="s">
        <v>44</v>
      </c>
    </row>
    <row r="11" spans="1:12" x14ac:dyDescent="0.25">
      <c r="B11" t="s">
        <v>808</v>
      </c>
      <c r="F11" t="s">
        <v>762</v>
      </c>
    </row>
    <row r="12" spans="1:12" x14ac:dyDescent="0.25">
      <c r="B12" t="s">
        <v>755</v>
      </c>
      <c r="F12" t="s">
        <v>105</v>
      </c>
    </row>
    <row r="13" spans="1:12" x14ac:dyDescent="0.25">
      <c r="B13" t="s">
        <v>4353</v>
      </c>
      <c r="F13" t="s">
        <v>79</v>
      </c>
    </row>
    <row r="14" spans="1:12" x14ac:dyDescent="0.25">
      <c r="B14" t="s">
        <v>318</v>
      </c>
      <c r="F14" t="s">
        <v>49</v>
      </c>
    </row>
    <row r="15" spans="1:12" x14ac:dyDescent="0.25">
      <c r="B15" t="s">
        <v>71</v>
      </c>
      <c r="F15" t="s">
        <v>638</v>
      </c>
    </row>
    <row r="16" spans="1:12" x14ac:dyDescent="0.25">
      <c r="F16" t="s">
        <v>2484</v>
      </c>
    </row>
    <row r="17" spans="6:6" x14ac:dyDescent="0.25">
      <c r="F17" t="s">
        <v>2837</v>
      </c>
    </row>
    <row r="18" spans="6:6" x14ac:dyDescent="0.25">
      <c r="F18" t="s">
        <v>749</v>
      </c>
    </row>
    <row r="19" spans="6:6" x14ac:dyDescent="0.25">
      <c r="F19" t="s">
        <v>318</v>
      </c>
    </row>
    <row r="20" spans="6:6" x14ac:dyDescent="0.25">
      <c r="F20"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ColWidth="8.69921875" defaultRowHeight="13.8" x14ac:dyDescent="0.25"/>
  <sheetData>
    <row r="1" spans="1:13" x14ac:dyDescent="0.25">
      <c r="A1" s="22" t="s">
        <v>4374</v>
      </c>
    </row>
    <row r="3" spans="1:13" x14ac:dyDescent="0.25">
      <c r="B3" s="15" t="s">
        <v>4377</v>
      </c>
      <c r="C3" s="15"/>
      <c r="D3" s="15" t="s">
        <v>4378</v>
      </c>
      <c r="E3" s="15"/>
      <c r="F3" s="15" t="s">
        <v>4379</v>
      </c>
    </row>
    <row r="4" spans="1:13" x14ac:dyDescent="0.25">
      <c r="B4" s="15" t="s">
        <v>4380</v>
      </c>
      <c r="C4" s="15"/>
      <c r="D4" s="15" t="s">
        <v>4380</v>
      </c>
      <c r="E4" s="15"/>
      <c r="F4" s="15" t="s">
        <v>4380</v>
      </c>
    </row>
    <row r="5" spans="1:13" x14ac:dyDescent="0.25">
      <c r="B5" t="s">
        <v>4381</v>
      </c>
      <c r="D5" t="s">
        <v>4382</v>
      </c>
      <c r="F5" s="16" t="s">
        <v>1322</v>
      </c>
    </row>
    <row r="6" spans="1:13" x14ac:dyDescent="0.25">
      <c r="B6" t="s">
        <v>4383</v>
      </c>
      <c r="D6" t="s">
        <v>4384</v>
      </c>
      <c r="F6" s="16" t="s">
        <v>295</v>
      </c>
      <c r="L6" t="s">
        <v>4385</v>
      </c>
    </row>
    <row r="7" spans="1:13" x14ac:dyDescent="0.25">
      <c r="B7" t="s">
        <v>4386</v>
      </c>
      <c r="D7" t="s">
        <v>4387</v>
      </c>
      <c r="F7" s="16" t="s">
        <v>4388</v>
      </c>
      <c r="L7" t="s">
        <v>4389</v>
      </c>
    </row>
    <row r="8" spans="1:13" x14ac:dyDescent="0.25">
      <c r="B8" t="s">
        <v>4390</v>
      </c>
      <c r="D8" t="s">
        <v>4391</v>
      </c>
      <c r="F8" s="16" t="s">
        <v>1115</v>
      </c>
    </row>
    <row r="9" spans="1:13" x14ac:dyDescent="0.25">
      <c r="B9" t="s">
        <v>4392</v>
      </c>
      <c r="D9" t="s">
        <v>4393</v>
      </c>
      <c r="F9" s="16" t="s">
        <v>4394</v>
      </c>
    </row>
    <row r="10" spans="1:13" x14ac:dyDescent="0.25">
      <c r="B10" t="s">
        <v>4395</v>
      </c>
      <c r="D10" t="s">
        <v>4396</v>
      </c>
      <c r="F10" s="16" t="s">
        <v>4397</v>
      </c>
    </row>
    <row r="11" spans="1:13" x14ac:dyDescent="0.25">
      <c r="A11" s="17"/>
      <c r="B11" s="17" t="s">
        <v>4398</v>
      </c>
      <c r="C11" s="17"/>
      <c r="D11" s="17" t="s">
        <v>4399</v>
      </c>
      <c r="E11" s="17"/>
      <c r="F11" s="16" t="s">
        <v>4400</v>
      </c>
      <c r="G11" s="17"/>
      <c r="H11" s="17"/>
      <c r="I11" s="17"/>
      <c r="J11" s="17"/>
      <c r="K11" s="17"/>
      <c r="L11" s="17"/>
      <c r="M11" s="17"/>
    </row>
    <row r="12" spans="1:13" x14ac:dyDescent="0.25">
      <c r="A12" s="17"/>
      <c r="B12" s="17" t="s">
        <v>4401</v>
      </c>
      <c r="C12" s="17"/>
      <c r="D12" s="17" t="s">
        <v>4402</v>
      </c>
      <c r="E12" s="17"/>
      <c r="F12" s="16" t="s">
        <v>269</v>
      </c>
      <c r="G12" s="17"/>
      <c r="H12" s="17"/>
      <c r="I12" s="17"/>
      <c r="J12" s="17"/>
      <c r="K12" s="17"/>
      <c r="L12" s="17"/>
      <c r="M12" s="17"/>
    </row>
    <row r="13" spans="1:13" x14ac:dyDescent="0.25">
      <c r="A13" s="17"/>
      <c r="B13" s="17" t="s">
        <v>4403</v>
      </c>
      <c r="C13" s="17"/>
      <c r="D13" s="17" t="s">
        <v>4404</v>
      </c>
      <c r="E13" s="17"/>
      <c r="F13" s="16" t="s">
        <v>4405</v>
      </c>
      <c r="G13" s="17"/>
      <c r="H13" s="17"/>
      <c r="I13" s="17"/>
      <c r="J13" s="17"/>
      <c r="K13" s="17"/>
      <c r="L13" s="17"/>
      <c r="M13" s="17"/>
    </row>
    <row r="14" spans="1:13" x14ac:dyDescent="0.25">
      <c r="A14" s="17"/>
      <c r="B14" s="17" t="s">
        <v>4406</v>
      </c>
      <c r="C14" s="17"/>
      <c r="D14" t="s">
        <v>4407</v>
      </c>
      <c r="E14" s="17"/>
      <c r="F14" s="16" t="s">
        <v>4408</v>
      </c>
      <c r="G14" s="17"/>
      <c r="H14" s="17"/>
      <c r="I14" s="17"/>
      <c r="J14" s="17"/>
      <c r="K14" s="17"/>
      <c r="L14" s="17"/>
      <c r="M14" s="17"/>
    </row>
    <row r="15" spans="1:13" x14ac:dyDescent="0.25">
      <c r="A15" s="17"/>
      <c r="B15" s="17" t="s">
        <v>4409</v>
      </c>
      <c r="C15" s="17"/>
      <c r="D15" s="17"/>
      <c r="E15" s="17"/>
      <c r="F15" s="16" t="s">
        <v>875</v>
      </c>
      <c r="G15" s="17"/>
      <c r="H15" s="17"/>
      <c r="I15" s="17"/>
      <c r="J15" s="17"/>
      <c r="K15" s="17"/>
      <c r="L15" s="17"/>
      <c r="M15" s="17"/>
    </row>
    <row r="16" spans="1:13" x14ac:dyDescent="0.25">
      <c r="A16" s="17"/>
      <c r="B16" s="17" t="s">
        <v>4410</v>
      </c>
      <c r="C16" s="17"/>
      <c r="D16" s="17"/>
      <c r="E16" s="17"/>
      <c r="F16" s="16" t="s">
        <v>2602</v>
      </c>
      <c r="G16" s="17"/>
      <c r="H16" s="17"/>
      <c r="I16" s="17"/>
      <c r="J16" s="17"/>
      <c r="K16" s="17"/>
      <c r="L16" s="17"/>
      <c r="M16" s="17"/>
    </row>
    <row r="17" spans="1:13" x14ac:dyDescent="0.25">
      <c r="A17" s="17"/>
      <c r="B17" s="17" t="s">
        <v>4411</v>
      </c>
      <c r="C17" s="17"/>
      <c r="D17" s="17"/>
      <c r="E17" s="17"/>
      <c r="F17" s="16" t="s">
        <v>2932</v>
      </c>
      <c r="G17" s="17"/>
      <c r="H17" s="17"/>
      <c r="I17" s="17"/>
      <c r="J17" s="17"/>
      <c r="K17" s="17"/>
      <c r="L17" s="17"/>
      <c r="M17" s="17"/>
    </row>
    <row r="18" spans="1:13" x14ac:dyDescent="0.25">
      <c r="A18" s="17"/>
      <c r="B18" s="17" t="s">
        <v>4412</v>
      </c>
      <c r="C18" s="17"/>
      <c r="D18" s="17"/>
      <c r="E18" s="17"/>
      <c r="F18" s="16" t="s">
        <v>4413</v>
      </c>
      <c r="G18" s="17"/>
      <c r="H18" s="17"/>
      <c r="I18" s="17"/>
      <c r="J18" s="17"/>
      <c r="K18" s="17"/>
      <c r="L18" s="17"/>
      <c r="M18" s="17"/>
    </row>
    <row r="19" spans="1:13" x14ac:dyDescent="0.25">
      <c r="A19" s="17"/>
      <c r="B19" s="17" t="s">
        <v>4414</v>
      </c>
      <c r="C19" s="17"/>
      <c r="D19" s="17"/>
      <c r="E19" s="17"/>
      <c r="F19" s="16" t="s">
        <v>993</v>
      </c>
      <c r="G19" s="17"/>
      <c r="H19" s="17"/>
      <c r="I19" s="17"/>
      <c r="J19" s="17"/>
      <c r="K19" s="17"/>
      <c r="L19" s="17"/>
      <c r="M19" s="17"/>
    </row>
    <row r="20" spans="1:13" x14ac:dyDescent="0.25">
      <c r="A20" s="17"/>
      <c r="B20" s="17" t="s">
        <v>4415</v>
      </c>
      <c r="C20" s="17"/>
      <c r="D20" s="17"/>
      <c r="E20" s="17"/>
      <c r="F20" s="16" t="s">
        <v>4416</v>
      </c>
      <c r="G20" s="17"/>
      <c r="H20" s="17"/>
      <c r="I20" s="17"/>
      <c r="J20" s="17"/>
      <c r="K20" s="17"/>
      <c r="L20" s="17"/>
      <c r="M20" s="17"/>
    </row>
    <row r="21" spans="1:13" x14ac:dyDescent="0.25">
      <c r="A21" s="17"/>
      <c r="B21" s="17" t="s">
        <v>4417</v>
      </c>
      <c r="C21" s="17"/>
      <c r="D21" s="17"/>
      <c r="E21" s="17"/>
      <c r="F21" s="16" t="s">
        <v>648</v>
      </c>
      <c r="G21" s="17"/>
      <c r="H21" s="17"/>
      <c r="I21" s="17"/>
      <c r="J21" s="17"/>
      <c r="K21" s="17"/>
      <c r="L21" s="17"/>
      <c r="M21" s="17"/>
    </row>
    <row r="22" spans="1:13" x14ac:dyDescent="0.25">
      <c r="A22" s="17"/>
      <c r="B22" s="17" t="s">
        <v>4418</v>
      </c>
      <c r="C22" s="17"/>
      <c r="D22" s="17"/>
      <c r="E22" s="17"/>
      <c r="F22" s="16" t="s">
        <v>4419</v>
      </c>
      <c r="G22" s="17"/>
      <c r="H22" s="17"/>
      <c r="I22" s="17"/>
      <c r="J22" s="17"/>
      <c r="K22" s="17"/>
      <c r="L22" s="17"/>
      <c r="M22" s="17"/>
    </row>
    <row r="23" spans="1:13" x14ac:dyDescent="0.25">
      <c r="A23" s="17"/>
      <c r="B23" s="17" t="s">
        <v>4420</v>
      </c>
      <c r="C23" s="17"/>
      <c r="D23" s="17"/>
      <c r="E23" s="17"/>
      <c r="F23" s="16" t="s">
        <v>4421</v>
      </c>
      <c r="G23" s="17"/>
      <c r="H23" s="17"/>
      <c r="I23" s="17"/>
      <c r="J23" s="17"/>
      <c r="K23" s="17"/>
      <c r="L23" s="17"/>
      <c r="M23" s="17"/>
    </row>
    <row r="24" spans="1:13" x14ac:dyDescent="0.25">
      <c r="A24" s="17"/>
      <c r="B24" s="17" t="s">
        <v>4422</v>
      </c>
      <c r="C24" s="17"/>
      <c r="D24" s="17"/>
      <c r="E24" s="17"/>
      <c r="F24" s="16" t="s">
        <v>2461</v>
      </c>
      <c r="G24" s="17"/>
      <c r="H24" s="17"/>
      <c r="I24" s="17"/>
      <c r="J24" s="17"/>
      <c r="K24" s="17"/>
      <c r="L24" s="17"/>
      <c r="M24" s="17"/>
    </row>
    <row r="25" spans="1:13" x14ac:dyDescent="0.25">
      <c r="A25" s="17"/>
      <c r="B25" s="17" t="s">
        <v>4423</v>
      </c>
      <c r="C25" s="17"/>
      <c r="D25" s="17"/>
      <c r="E25" s="17"/>
      <c r="F25" s="16" t="s">
        <v>2041</v>
      </c>
      <c r="G25" s="17"/>
      <c r="H25" s="17"/>
      <c r="I25" s="17"/>
      <c r="J25" s="17"/>
      <c r="K25" s="17"/>
      <c r="L25" s="17"/>
      <c r="M25" s="17"/>
    </row>
    <row r="26" spans="1:13" x14ac:dyDescent="0.25">
      <c r="A26" s="17"/>
      <c r="B26" s="17" t="s">
        <v>4424</v>
      </c>
      <c r="C26" s="17"/>
      <c r="D26" s="17"/>
      <c r="E26" s="17"/>
      <c r="F26" t="s">
        <v>4425</v>
      </c>
      <c r="G26" s="17"/>
      <c r="H26" s="17"/>
      <c r="I26" s="17"/>
      <c r="J26" s="17"/>
      <c r="K26" s="17"/>
      <c r="L26" s="17"/>
      <c r="M26" s="17"/>
    </row>
    <row r="27" spans="1:13" x14ac:dyDescent="0.25">
      <c r="A27" s="17"/>
      <c r="B27" t="s">
        <v>4426</v>
      </c>
      <c r="C27" s="17"/>
      <c r="D27" s="17"/>
      <c r="E27" s="17"/>
      <c r="F27" t="s">
        <v>2754</v>
      </c>
      <c r="G27" s="17"/>
      <c r="H27" s="17"/>
      <c r="I27" s="17"/>
      <c r="J27" s="17"/>
      <c r="K27" s="17"/>
      <c r="L27" s="17"/>
      <c r="M27" s="17"/>
    </row>
    <row r="28" spans="1:13" x14ac:dyDescent="0.25">
      <c r="A28" s="17"/>
      <c r="B28" t="s">
        <v>4427</v>
      </c>
      <c r="C28" s="17"/>
      <c r="D28" s="17"/>
      <c r="E28" s="17"/>
      <c r="F28" t="s">
        <v>2832</v>
      </c>
      <c r="G28" s="17"/>
      <c r="H28" s="17"/>
      <c r="I28" s="17"/>
      <c r="J28" s="17"/>
      <c r="K28" s="17"/>
      <c r="L28" s="17"/>
      <c r="M28" s="17"/>
    </row>
    <row r="29" spans="1:13" x14ac:dyDescent="0.25">
      <c r="A29" s="17"/>
      <c r="B29" s="17"/>
      <c r="C29" s="17"/>
      <c r="D29" s="17"/>
      <c r="E29" s="17"/>
      <c r="F29" t="s">
        <v>2296</v>
      </c>
      <c r="G29" s="17"/>
      <c r="H29" s="17"/>
      <c r="I29" s="17"/>
      <c r="J29" s="17"/>
      <c r="K29" s="17"/>
      <c r="L29" s="17"/>
      <c r="M29" s="17"/>
    </row>
    <row r="30" spans="1:13" x14ac:dyDescent="0.25">
      <c r="A30" s="17"/>
      <c r="B30" s="17"/>
      <c r="C30" s="17"/>
      <c r="D30" s="17"/>
      <c r="E30" s="17"/>
      <c r="F30" t="s">
        <v>2356</v>
      </c>
      <c r="G30" s="17"/>
      <c r="H30" s="17"/>
      <c r="I30" s="17"/>
      <c r="J30" s="17"/>
      <c r="K30" s="17"/>
      <c r="L30" s="17"/>
      <c r="M30" s="17"/>
    </row>
    <row r="31" spans="1:13" x14ac:dyDescent="0.25">
      <c r="A31" s="17"/>
      <c r="B31" s="17"/>
      <c r="C31" s="17"/>
      <c r="D31" s="17"/>
      <c r="E31" s="17"/>
      <c r="F31" t="s">
        <v>4428</v>
      </c>
      <c r="G31" s="17"/>
      <c r="H31" s="17"/>
      <c r="I31" s="17"/>
      <c r="J31" s="17"/>
      <c r="K31" s="17"/>
      <c r="L31" s="17"/>
      <c r="M31" s="17"/>
    </row>
    <row r="32" spans="1:13" x14ac:dyDescent="0.25">
      <c r="A32" s="17"/>
      <c r="B32" s="17"/>
      <c r="C32" s="17"/>
      <c r="D32" s="17"/>
      <c r="E32" s="17"/>
      <c r="F32" t="s">
        <v>4429</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2025-05-29T18:08:17Z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